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8585" windowHeight="7980" firstSheet="1" activeTab="1"/>
  </bookViews>
  <sheets>
    <sheet name="支付标准" sheetId="1" state="hidden" r:id="rId1"/>
    <sheet name="表" sheetId="3" r:id="rId2"/>
    <sheet name=" 集采未中选药品规格" sheetId="4" state="hidden" r:id="rId3"/>
  </sheets>
  <externalReferences>
    <externalReference r:id="rId4"/>
  </externalReferences>
  <definedNames>
    <definedName name="_xlnm._FilterDatabase" localSheetId="2" hidden="1">' 集采未中选药品规格'!$B:$B</definedName>
    <definedName name="_xlnm._FilterDatabase" localSheetId="1" hidden="1">表!$A$2:$K$767</definedName>
    <definedName name="_xlnm._FilterDatabase" localSheetId="0" hidden="1">支付标准!$A$3:$AO$996</definedName>
    <definedName name="_xlnm.Extract" localSheetId="2">' 集采未中选药品规格'!#REF!</definedName>
  </definedNames>
  <calcPr calcId="144525"/>
</workbook>
</file>

<file path=xl/calcChain.xml><?xml version="1.0" encoding="utf-8"?>
<calcChain xmlns="http://schemas.openxmlformats.org/spreadsheetml/2006/main">
  <c r="D596" i="4" l="1"/>
  <c r="C596" i="4"/>
  <c r="D595" i="4"/>
  <c r="C595" i="4"/>
  <c r="D594" i="4"/>
  <c r="C594" i="4"/>
  <c r="D593" i="4"/>
  <c r="C593" i="4"/>
  <c r="D592" i="4"/>
  <c r="C592" i="4"/>
  <c r="D591" i="4"/>
  <c r="C591" i="4"/>
  <c r="D590" i="4"/>
  <c r="C590" i="4"/>
  <c r="D589" i="4"/>
  <c r="C589" i="4"/>
  <c r="D588" i="4"/>
  <c r="C588" i="4"/>
  <c r="D587" i="4"/>
  <c r="C587" i="4"/>
  <c r="D586" i="4"/>
  <c r="C586" i="4"/>
  <c r="D585" i="4"/>
  <c r="C585" i="4"/>
  <c r="D584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D571" i="4"/>
  <c r="C571" i="4"/>
  <c r="D570" i="4"/>
  <c r="C570" i="4"/>
  <c r="D569" i="4"/>
  <c r="C569" i="4"/>
  <c r="D568" i="4"/>
  <c r="C568" i="4"/>
  <c r="D567" i="4"/>
  <c r="C567" i="4"/>
  <c r="D566" i="4"/>
  <c r="C566" i="4"/>
  <c r="D565" i="4"/>
  <c r="C565" i="4"/>
  <c r="D564" i="4"/>
  <c r="C564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45" i="4"/>
  <c r="C545" i="4"/>
  <c r="D544" i="4"/>
  <c r="C544" i="4"/>
  <c r="D543" i="4"/>
  <c r="C543" i="4"/>
  <c r="D542" i="4"/>
  <c r="C542" i="4"/>
  <c r="D541" i="4"/>
  <c r="C541" i="4"/>
  <c r="D540" i="4"/>
  <c r="C540" i="4"/>
  <c r="D539" i="4"/>
  <c r="C539" i="4"/>
  <c r="D538" i="4"/>
  <c r="C538" i="4"/>
  <c r="D537" i="4"/>
  <c r="C537" i="4"/>
  <c r="D536" i="4"/>
  <c r="C536" i="4"/>
  <c r="D535" i="4"/>
  <c r="C535" i="4"/>
  <c r="D534" i="4"/>
  <c r="C534" i="4"/>
  <c r="D533" i="4"/>
  <c r="C533" i="4"/>
  <c r="D532" i="4"/>
  <c r="C532" i="4"/>
  <c r="D531" i="4"/>
  <c r="C531" i="4"/>
  <c r="D530" i="4"/>
  <c r="C530" i="4"/>
  <c r="D529" i="4"/>
  <c r="C529" i="4"/>
  <c r="D528" i="4"/>
  <c r="C528" i="4"/>
  <c r="D527" i="4"/>
  <c r="C527" i="4"/>
  <c r="D526" i="4"/>
  <c r="C526" i="4"/>
  <c r="D525" i="4"/>
  <c r="C525" i="4"/>
  <c r="D524" i="4"/>
  <c r="C524" i="4"/>
  <c r="D523" i="4"/>
  <c r="C523" i="4"/>
  <c r="D522" i="4"/>
  <c r="C522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503" i="4"/>
  <c r="C503" i="4"/>
  <c r="D502" i="4"/>
  <c r="C502" i="4"/>
  <c r="D501" i="4"/>
  <c r="C501" i="4"/>
  <c r="D500" i="4"/>
  <c r="C500" i="4"/>
  <c r="D499" i="4"/>
  <c r="C499" i="4"/>
  <c r="D498" i="4"/>
  <c r="C498" i="4"/>
  <c r="D497" i="4"/>
  <c r="C497" i="4"/>
  <c r="D496" i="4"/>
  <c r="C496" i="4"/>
  <c r="D495" i="4"/>
  <c r="C495" i="4"/>
  <c r="D494" i="4"/>
  <c r="C494" i="4"/>
  <c r="D493" i="4"/>
  <c r="C493" i="4"/>
  <c r="D492" i="4"/>
  <c r="C492" i="4"/>
  <c r="D491" i="4"/>
  <c r="C491" i="4"/>
  <c r="D490" i="4"/>
  <c r="C490" i="4"/>
  <c r="D489" i="4"/>
  <c r="C489" i="4"/>
  <c r="D488" i="4"/>
  <c r="C488" i="4"/>
  <c r="D487" i="4"/>
  <c r="C487" i="4"/>
  <c r="D486" i="4"/>
  <c r="C486" i="4"/>
  <c r="D485" i="4"/>
  <c r="C485" i="4"/>
  <c r="D484" i="4"/>
  <c r="C484" i="4"/>
  <c r="D483" i="4"/>
  <c r="C483" i="4"/>
  <c r="D482" i="4"/>
  <c r="C482" i="4"/>
  <c r="D481" i="4"/>
  <c r="C481" i="4"/>
  <c r="D480" i="4"/>
  <c r="C480" i="4"/>
  <c r="D479" i="4"/>
  <c r="C479" i="4"/>
  <c r="D478" i="4"/>
  <c r="C478" i="4"/>
  <c r="D477" i="4"/>
  <c r="C477" i="4"/>
  <c r="D476" i="4"/>
  <c r="C476" i="4"/>
  <c r="D475" i="4"/>
  <c r="C475" i="4"/>
  <c r="D474" i="4"/>
  <c r="C474" i="4"/>
  <c r="D473" i="4"/>
  <c r="C473" i="4"/>
  <c r="D472" i="4"/>
  <c r="C472" i="4"/>
  <c r="D471" i="4"/>
  <c r="C471" i="4"/>
  <c r="D470" i="4"/>
  <c r="C470" i="4"/>
  <c r="D469" i="4"/>
  <c r="C469" i="4"/>
  <c r="D468" i="4"/>
  <c r="D467" i="4"/>
  <c r="C467" i="4"/>
  <c r="D466" i="4"/>
  <c r="C466" i="4"/>
  <c r="D465" i="4"/>
  <c r="C465" i="4"/>
  <c r="D464" i="4"/>
  <c r="C464" i="4"/>
  <c r="D463" i="4"/>
  <c r="C463" i="4"/>
  <c r="D462" i="4"/>
  <c r="C462" i="4"/>
  <c r="D461" i="4"/>
  <c r="C461" i="4"/>
  <c r="D460" i="4"/>
  <c r="C460" i="4"/>
  <c r="D459" i="4"/>
  <c r="C459" i="4"/>
  <c r="D458" i="4"/>
  <c r="C458" i="4"/>
  <c r="D457" i="4"/>
  <c r="C457" i="4"/>
  <c r="D456" i="4"/>
  <c r="C456" i="4"/>
  <c r="D455" i="4"/>
  <c r="C455" i="4"/>
  <c r="D454" i="4"/>
  <c r="C454" i="4"/>
  <c r="D453" i="4"/>
  <c r="C453" i="4"/>
  <c r="D452" i="4"/>
  <c r="C452" i="4"/>
  <c r="D451" i="4"/>
  <c r="C451" i="4"/>
  <c r="D450" i="4"/>
  <c r="C450" i="4"/>
  <c r="D449" i="4"/>
  <c r="C449" i="4"/>
  <c r="D448" i="4"/>
  <c r="C448" i="4"/>
  <c r="D447" i="4"/>
  <c r="C447" i="4"/>
  <c r="D446" i="4"/>
  <c r="C446" i="4"/>
  <c r="D445" i="4"/>
  <c r="C445" i="4"/>
  <c r="D444" i="4"/>
  <c r="C444" i="4"/>
  <c r="D443" i="4"/>
  <c r="C443" i="4"/>
  <c r="D442" i="4"/>
  <c r="C442" i="4"/>
  <c r="D441" i="4"/>
  <c r="C441" i="4"/>
  <c r="D440" i="4"/>
  <c r="C440" i="4"/>
  <c r="D439" i="4"/>
  <c r="C439" i="4"/>
  <c r="E438" i="4"/>
  <c r="D438" i="4"/>
  <c r="C438" i="4"/>
  <c r="D437" i="4"/>
  <c r="C437" i="4"/>
  <c r="D436" i="4"/>
  <c r="C436" i="4"/>
  <c r="D435" i="4"/>
  <c r="C435" i="4"/>
  <c r="D434" i="4"/>
  <c r="C434" i="4"/>
  <c r="E433" i="4"/>
  <c r="D433" i="4"/>
  <c r="C433" i="4"/>
  <c r="E432" i="4"/>
  <c r="D432" i="4"/>
  <c r="C432" i="4"/>
  <c r="E431" i="4"/>
  <c r="D431" i="4"/>
  <c r="C431" i="4"/>
  <c r="E430" i="4"/>
  <c r="D430" i="4"/>
  <c r="C430" i="4"/>
  <c r="E429" i="4"/>
  <c r="D429" i="4"/>
  <c r="C429" i="4"/>
  <c r="D428" i="4"/>
  <c r="C428" i="4"/>
  <c r="D427" i="4"/>
  <c r="C427" i="4"/>
  <c r="D426" i="4"/>
  <c r="C426" i="4"/>
  <c r="D425" i="4"/>
  <c r="C425" i="4"/>
  <c r="D424" i="4"/>
  <c r="C424" i="4"/>
  <c r="D423" i="4"/>
  <c r="C423" i="4"/>
  <c r="D422" i="4"/>
  <c r="C422" i="4"/>
  <c r="D421" i="4"/>
  <c r="C421" i="4"/>
  <c r="D420" i="4"/>
  <c r="C420" i="4"/>
  <c r="D419" i="4"/>
  <c r="C419" i="4"/>
  <c r="D418" i="4"/>
  <c r="C418" i="4"/>
  <c r="D417" i="4"/>
  <c r="C417" i="4"/>
  <c r="D416" i="4"/>
  <c r="C416" i="4"/>
  <c r="D415" i="4"/>
  <c r="C415" i="4"/>
  <c r="D414" i="4"/>
  <c r="C414" i="4"/>
  <c r="D413" i="4"/>
  <c r="C413" i="4"/>
  <c r="D412" i="4"/>
  <c r="C412" i="4"/>
  <c r="D411" i="4"/>
  <c r="C411" i="4"/>
  <c r="D410" i="4"/>
  <c r="C410" i="4"/>
  <c r="D409" i="4"/>
  <c r="C409" i="4"/>
  <c r="D408" i="4"/>
  <c r="C408" i="4"/>
  <c r="D407" i="4"/>
  <c r="C407" i="4"/>
  <c r="D406" i="4"/>
  <c r="C406" i="4"/>
  <c r="D405" i="4"/>
  <c r="C405" i="4"/>
  <c r="D404" i="4"/>
  <c r="C404" i="4"/>
  <c r="D403" i="4"/>
  <c r="C403" i="4"/>
  <c r="D402" i="4"/>
  <c r="C402" i="4"/>
  <c r="D401" i="4"/>
  <c r="C401" i="4"/>
  <c r="D400" i="4"/>
  <c r="C400" i="4"/>
  <c r="D399" i="4"/>
  <c r="C399" i="4"/>
  <c r="D398" i="4"/>
  <c r="C398" i="4"/>
  <c r="D397" i="4"/>
  <c r="C397" i="4"/>
  <c r="D396" i="4"/>
  <c r="C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C340" i="4"/>
  <c r="D339" i="4"/>
  <c r="C339" i="4"/>
  <c r="D338" i="4"/>
  <c r="C338" i="4"/>
  <c r="D337" i="4"/>
  <c r="C337" i="4"/>
  <c r="D336" i="4"/>
  <c r="C336" i="4"/>
  <c r="D335" i="4"/>
  <c r="C335" i="4"/>
  <c r="D334" i="4"/>
  <c r="C334" i="4"/>
  <c r="D333" i="4"/>
  <c r="C333" i="4"/>
  <c r="D332" i="4"/>
  <c r="C332" i="4"/>
  <c r="D331" i="4"/>
  <c r="C331" i="4"/>
  <c r="D330" i="4"/>
  <c r="C330" i="4"/>
  <c r="D329" i="4"/>
  <c r="C329" i="4"/>
  <c r="D328" i="4"/>
  <c r="C328" i="4"/>
  <c r="D327" i="4"/>
  <c r="C327" i="4"/>
  <c r="D326" i="4"/>
  <c r="C326" i="4"/>
  <c r="D325" i="4"/>
  <c r="C325" i="4"/>
  <c r="D324" i="4"/>
  <c r="C324" i="4"/>
  <c r="D323" i="4"/>
  <c r="C323" i="4"/>
  <c r="D322" i="4"/>
  <c r="C322" i="4"/>
  <c r="D321" i="4"/>
  <c r="C321" i="4"/>
  <c r="D320" i="4"/>
  <c r="C320" i="4"/>
  <c r="D319" i="4"/>
  <c r="C319" i="4"/>
  <c r="D318" i="4"/>
  <c r="C318" i="4"/>
  <c r="D317" i="4"/>
  <c r="C317" i="4"/>
  <c r="D316" i="4"/>
  <c r="C316" i="4"/>
  <c r="D315" i="4"/>
  <c r="C315" i="4"/>
  <c r="D314" i="4"/>
  <c r="C314" i="4"/>
  <c r="D313" i="4"/>
  <c r="C313" i="4"/>
  <c r="D312" i="4"/>
  <c r="C312" i="4"/>
  <c r="D311" i="4"/>
  <c r="C311" i="4"/>
  <c r="D310" i="4"/>
  <c r="C310" i="4"/>
  <c r="D309" i="4"/>
  <c r="C309" i="4"/>
  <c r="D308" i="4"/>
  <c r="C308" i="4"/>
  <c r="D307" i="4"/>
  <c r="C307" i="4"/>
  <c r="D306" i="4"/>
  <c r="C306" i="4"/>
  <c r="D305" i="4"/>
  <c r="D304" i="4"/>
  <c r="C304" i="4"/>
  <c r="D303" i="4"/>
  <c r="C303" i="4"/>
  <c r="D302" i="4"/>
  <c r="D301" i="4"/>
  <c r="C301" i="4"/>
  <c r="D300" i="4"/>
  <c r="C300" i="4"/>
  <c r="D299" i="4"/>
  <c r="C299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80" i="4"/>
  <c r="D279" i="4"/>
  <c r="C279" i="4"/>
  <c r="D278" i="4"/>
  <c r="C278" i="4"/>
  <c r="D277" i="4"/>
  <c r="C277" i="4"/>
  <c r="D276" i="4"/>
  <c r="C276" i="4"/>
  <c r="D275" i="4"/>
  <c r="C275" i="4"/>
  <c r="D274" i="4"/>
  <c r="C274" i="4"/>
  <c r="D273" i="4"/>
  <c r="C273" i="4"/>
  <c r="D272" i="4"/>
  <c r="C272" i="4"/>
  <c r="D271" i="4"/>
  <c r="C271" i="4"/>
  <c r="D270" i="4"/>
  <c r="C270" i="4"/>
  <c r="D269" i="4"/>
  <c r="C269" i="4"/>
  <c r="D268" i="4"/>
  <c r="C268" i="4"/>
  <c r="D267" i="4"/>
  <c r="C267" i="4"/>
  <c r="D266" i="4"/>
  <c r="C266" i="4"/>
  <c r="D265" i="4"/>
  <c r="C265" i="4"/>
  <c r="D264" i="4"/>
  <c r="C264" i="4"/>
  <c r="D263" i="4"/>
  <c r="C263" i="4"/>
  <c r="D262" i="4"/>
  <c r="C262" i="4"/>
  <c r="D261" i="4"/>
  <c r="C261" i="4"/>
  <c r="D260" i="4"/>
  <c r="C260" i="4"/>
  <c r="D259" i="4"/>
  <c r="C259" i="4"/>
  <c r="D258" i="4"/>
  <c r="C258" i="4"/>
  <c r="D257" i="4"/>
  <c r="C257" i="4"/>
  <c r="D256" i="4"/>
  <c r="C256" i="4"/>
  <c r="D255" i="4"/>
  <c r="C255" i="4"/>
  <c r="D254" i="4"/>
  <c r="C254" i="4"/>
  <c r="D253" i="4"/>
  <c r="C253" i="4"/>
  <c r="D252" i="4"/>
  <c r="C252" i="4"/>
  <c r="D251" i="4"/>
  <c r="C251" i="4"/>
  <c r="D250" i="4"/>
  <c r="C250" i="4"/>
  <c r="D249" i="4"/>
  <c r="C249" i="4"/>
  <c r="D248" i="4"/>
  <c r="C248" i="4"/>
  <c r="D247" i="4"/>
  <c r="C247" i="4"/>
  <c r="D246" i="4"/>
  <c r="C246" i="4"/>
  <c r="D245" i="4"/>
  <c r="C245" i="4"/>
  <c r="D244" i="4"/>
  <c r="C244" i="4"/>
  <c r="D243" i="4"/>
  <c r="C243" i="4"/>
  <c r="D242" i="4"/>
  <c r="C242" i="4"/>
  <c r="D241" i="4"/>
  <c r="C241" i="4"/>
  <c r="D240" i="4"/>
  <c r="C240" i="4"/>
  <c r="D239" i="4"/>
  <c r="D238" i="4"/>
  <c r="D237" i="4"/>
  <c r="C237" i="4"/>
  <c r="D236" i="4"/>
  <c r="D235" i="4"/>
  <c r="C235" i="4"/>
  <c r="D234" i="4"/>
  <c r="C234" i="4"/>
  <c r="D233" i="4"/>
  <c r="C233" i="4"/>
  <c r="D232" i="4"/>
  <c r="C232" i="4"/>
  <c r="D231" i="4"/>
  <c r="C231" i="4"/>
  <c r="D230" i="4"/>
  <c r="C23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D220" i="4"/>
  <c r="C220" i="4"/>
  <c r="D219" i="4"/>
  <c r="C219" i="4"/>
  <c r="D218" i="4"/>
  <c r="C218" i="4"/>
  <c r="D217" i="4"/>
  <c r="C217" i="4"/>
  <c r="D216" i="4"/>
  <c r="D215" i="4"/>
  <c r="D214" i="4"/>
  <c r="D213" i="4"/>
  <c r="C213" i="4"/>
  <c r="D212" i="4"/>
  <c r="C212" i="4"/>
  <c r="D211" i="4"/>
  <c r="C211" i="4"/>
  <c r="D210" i="4"/>
  <c r="D209" i="4"/>
  <c r="D208" i="4"/>
  <c r="D207" i="4"/>
  <c r="C207" i="4"/>
  <c r="D206" i="4"/>
  <c r="C206" i="4"/>
  <c r="D205" i="4"/>
  <c r="C205" i="4"/>
  <c r="D204" i="4"/>
  <c r="C204" i="4"/>
  <c r="D203" i="4"/>
  <c r="C203" i="4"/>
  <c r="D202" i="4"/>
  <c r="C202" i="4"/>
  <c r="D201" i="4"/>
  <c r="C201" i="4"/>
  <c r="D200" i="4"/>
  <c r="C200" i="4"/>
  <c r="D199" i="4"/>
  <c r="C199" i="4"/>
  <c r="D198" i="4"/>
  <c r="C198" i="4"/>
  <c r="D197" i="4"/>
  <c r="C197" i="4"/>
  <c r="D196" i="4"/>
  <c r="C196" i="4"/>
  <c r="D195" i="4"/>
  <c r="C195" i="4"/>
  <c r="D194" i="4"/>
  <c r="C194" i="4"/>
  <c r="D193" i="4"/>
  <c r="C193" i="4"/>
  <c r="D192" i="4"/>
  <c r="C192" i="4"/>
  <c r="D191" i="4"/>
  <c r="C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C166" i="4"/>
  <c r="D165" i="4"/>
  <c r="D164" i="4"/>
  <c r="D163" i="4"/>
  <c r="D162" i="4"/>
  <c r="D161" i="4"/>
  <c r="D160" i="4"/>
  <c r="D159" i="4"/>
  <c r="D158" i="4"/>
  <c r="C157" i="4"/>
  <c r="D156" i="4"/>
  <c r="C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D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D89" i="4"/>
  <c r="D88" i="4"/>
  <c r="D87" i="4"/>
  <c r="C87" i="4"/>
  <c r="D86" i="4"/>
  <c r="C86" i="4"/>
  <c r="D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D2" i="4"/>
  <c r="T996" i="1"/>
  <c r="S996" i="1"/>
  <c r="H996" i="1"/>
  <c r="G996" i="1"/>
  <c r="AI996" i="1" s="1"/>
  <c r="E996" i="1"/>
  <c r="T995" i="1"/>
  <c r="S995" i="1"/>
  <c r="H995" i="1"/>
  <c r="G995" i="1"/>
  <c r="AI995" i="1" s="1"/>
  <c r="E995" i="1"/>
  <c r="AM994" i="1"/>
  <c r="T994" i="1"/>
  <c r="S994" i="1"/>
  <c r="H994" i="1"/>
  <c r="G994" i="1"/>
  <c r="AI994" i="1" s="1"/>
  <c r="E994" i="1"/>
  <c r="AM993" i="1"/>
  <c r="T993" i="1"/>
  <c r="S993" i="1"/>
  <c r="H993" i="1"/>
  <c r="G993" i="1"/>
  <c r="AI993" i="1" s="1"/>
  <c r="E993" i="1"/>
  <c r="AM992" i="1"/>
  <c r="T992" i="1"/>
  <c r="S992" i="1"/>
  <c r="H992" i="1"/>
  <c r="G992" i="1"/>
  <c r="AI992" i="1" s="1"/>
  <c r="E992" i="1"/>
  <c r="AM991" i="1"/>
  <c r="T991" i="1"/>
  <c r="S991" i="1"/>
  <c r="H991" i="1"/>
  <c r="G991" i="1"/>
  <c r="AI991" i="1" s="1"/>
  <c r="E991" i="1"/>
  <c r="AM990" i="1"/>
  <c r="T990" i="1"/>
  <c r="S990" i="1"/>
  <c r="H990" i="1"/>
  <c r="G990" i="1"/>
  <c r="AI990" i="1" s="1"/>
  <c r="E990" i="1"/>
  <c r="T989" i="1"/>
  <c r="S989" i="1"/>
  <c r="H989" i="1"/>
  <c r="G989" i="1"/>
  <c r="AI989" i="1" s="1"/>
  <c r="E989" i="1"/>
  <c r="AM988" i="1"/>
  <c r="T988" i="1"/>
  <c r="S988" i="1"/>
  <c r="H988" i="1"/>
  <c r="G988" i="1"/>
  <c r="AI988" i="1" s="1"/>
  <c r="E988" i="1"/>
  <c r="T987" i="1"/>
  <c r="S987" i="1"/>
  <c r="H987" i="1"/>
  <c r="G987" i="1"/>
  <c r="AI987" i="1" s="1"/>
  <c r="E987" i="1"/>
  <c r="T986" i="1"/>
  <c r="S986" i="1"/>
  <c r="H986" i="1"/>
  <c r="G986" i="1"/>
  <c r="AI986" i="1" s="1"/>
  <c r="E986" i="1"/>
  <c r="AM985" i="1"/>
  <c r="T985" i="1"/>
  <c r="S985" i="1"/>
  <c r="H985" i="1"/>
  <c r="G985" i="1"/>
  <c r="AI985" i="1" s="1"/>
  <c r="E985" i="1"/>
  <c r="AM984" i="1"/>
  <c r="T984" i="1"/>
  <c r="S984" i="1"/>
  <c r="H984" i="1"/>
  <c r="G984" i="1"/>
  <c r="AI984" i="1" s="1"/>
  <c r="E984" i="1"/>
  <c r="AM983" i="1"/>
  <c r="T983" i="1"/>
  <c r="S983" i="1"/>
  <c r="H983" i="1"/>
  <c r="G983" i="1"/>
  <c r="AI983" i="1" s="1"/>
  <c r="E983" i="1"/>
  <c r="AM982" i="1"/>
  <c r="T982" i="1"/>
  <c r="S982" i="1"/>
  <c r="H982" i="1"/>
  <c r="G982" i="1"/>
  <c r="AI982" i="1" s="1"/>
  <c r="E982" i="1"/>
  <c r="AM981" i="1"/>
  <c r="T981" i="1"/>
  <c r="S981" i="1"/>
  <c r="H981" i="1"/>
  <c r="G981" i="1"/>
  <c r="AI981" i="1" s="1"/>
  <c r="E981" i="1"/>
  <c r="AM980" i="1"/>
  <c r="T980" i="1"/>
  <c r="S980" i="1"/>
  <c r="H980" i="1"/>
  <c r="G980" i="1"/>
  <c r="AI980" i="1" s="1"/>
  <c r="E980" i="1"/>
  <c r="AM979" i="1"/>
  <c r="T979" i="1"/>
  <c r="S979" i="1"/>
  <c r="H979" i="1"/>
  <c r="G979" i="1"/>
  <c r="AI979" i="1" s="1"/>
  <c r="E979" i="1"/>
  <c r="AM978" i="1"/>
  <c r="T978" i="1"/>
  <c r="S978" i="1"/>
  <c r="H978" i="1"/>
  <c r="G978" i="1"/>
  <c r="AI978" i="1" s="1"/>
  <c r="E978" i="1"/>
  <c r="AM977" i="1"/>
  <c r="T977" i="1"/>
  <c r="S977" i="1"/>
  <c r="H977" i="1"/>
  <c r="G977" i="1"/>
  <c r="AI977" i="1" s="1"/>
  <c r="E977" i="1"/>
  <c r="AM976" i="1"/>
  <c r="T976" i="1"/>
  <c r="S976" i="1"/>
  <c r="H976" i="1"/>
  <c r="G976" i="1"/>
  <c r="AI976" i="1" s="1"/>
  <c r="E976" i="1"/>
  <c r="AM975" i="1"/>
  <c r="T975" i="1"/>
  <c r="S975" i="1"/>
  <c r="H975" i="1"/>
  <c r="G975" i="1"/>
  <c r="AI975" i="1" s="1"/>
  <c r="E975" i="1"/>
  <c r="AM974" i="1"/>
  <c r="T974" i="1"/>
  <c r="S974" i="1"/>
  <c r="H974" i="1"/>
  <c r="G974" i="1"/>
  <c r="AI974" i="1" s="1"/>
  <c r="E974" i="1"/>
  <c r="AM973" i="1"/>
  <c r="T973" i="1"/>
  <c r="S973" i="1"/>
  <c r="H973" i="1"/>
  <c r="G973" i="1"/>
  <c r="AI973" i="1" s="1"/>
  <c r="E973" i="1"/>
  <c r="AM972" i="1"/>
  <c r="T972" i="1"/>
  <c r="S972" i="1"/>
  <c r="H972" i="1"/>
  <c r="G972" i="1"/>
  <c r="AI972" i="1" s="1"/>
  <c r="E972" i="1"/>
  <c r="AM971" i="1"/>
  <c r="T971" i="1"/>
  <c r="S971" i="1"/>
  <c r="H971" i="1"/>
  <c r="G971" i="1"/>
  <c r="AI971" i="1" s="1"/>
  <c r="E971" i="1"/>
  <c r="AM970" i="1"/>
  <c r="T970" i="1"/>
  <c r="S970" i="1"/>
  <c r="H970" i="1"/>
  <c r="G970" i="1"/>
  <c r="AI970" i="1" s="1"/>
  <c r="E970" i="1"/>
  <c r="AM969" i="1"/>
  <c r="T969" i="1"/>
  <c r="S969" i="1"/>
  <c r="H969" i="1"/>
  <c r="G969" i="1"/>
  <c r="AI969" i="1" s="1"/>
  <c r="E969" i="1"/>
  <c r="AM968" i="1"/>
  <c r="T968" i="1"/>
  <c r="S968" i="1"/>
  <c r="H968" i="1"/>
  <c r="G968" i="1"/>
  <c r="AI968" i="1" s="1"/>
  <c r="E968" i="1"/>
  <c r="AM967" i="1"/>
  <c r="T967" i="1"/>
  <c r="S967" i="1"/>
  <c r="H967" i="1"/>
  <c r="G967" i="1"/>
  <c r="AI967" i="1" s="1"/>
  <c r="E967" i="1"/>
  <c r="AM966" i="1"/>
  <c r="T966" i="1"/>
  <c r="S966" i="1"/>
  <c r="H966" i="1"/>
  <c r="G966" i="1"/>
  <c r="AI966" i="1" s="1"/>
  <c r="E966" i="1"/>
  <c r="AM965" i="1"/>
  <c r="T965" i="1"/>
  <c r="S965" i="1"/>
  <c r="H965" i="1"/>
  <c r="G965" i="1"/>
  <c r="AI965" i="1" s="1"/>
  <c r="E965" i="1"/>
  <c r="AM964" i="1"/>
  <c r="T964" i="1"/>
  <c r="S964" i="1"/>
  <c r="H964" i="1"/>
  <c r="G964" i="1"/>
  <c r="AI964" i="1" s="1"/>
  <c r="E964" i="1"/>
  <c r="AM963" i="1"/>
  <c r="T963" i="1"/>
  <c r="S963" i="1"/>
  <c r="H963" i="1"/>
  <c r="G963" i="1"/>
  <c r="AI963" i="1" s="1"/>
  <c r="E963" i="1"/>
  <c r="AM962" i="1"/>
  <c r="T962" i="1"/>
  <c r="S962" i="1"/>
  <c r="H962" i="1"/>
  <c r="G962" i="1"/>
  <c r="AI962" i="1" s="1"/>
  <c r="E962" i="1"/>
  <c r="AM961" i="1"/>
  <c r="T961" i="1"/>
  <c r="S961" i="1"/>
  <c r="H961" i="1"/>
  <c r="G961" i="1"/>
  <c r="AI961" i="1" s="1"/>
  <c r="E961" i="1"/>
  <c r="AM960" i="1"/>
  <c r="T960" i="1"/>
  <c r="S960" i="1"/>
  <c r="H960" i="1"/>
  <c r="G960" i="1"/>
  <c r="AI960" i="1" s="1"/>
  <c r="E960" i="1"/>
  <c r="AM959" i="1"/>
  <c r="T959" i="1"/>
  <c r="S959" i="1"/>
  <c r="H959" i="1"/>
  <c r="G959" i="1"/>
  <c r="AI959" i="1" s="1"/>
  <c r="E959" i="1"/>
  <c r="AM958" i="1"/>
  <c r="T958" i="1"/>
  <c r="S958" i="1"/>
  <c r="H958" i="1"/>
  <c r="G958" i="1"/>
  <c r="AI958" i="1" s="1"/>
  <c r="E958" i="1"/>
  <c r="AM957" i="1"/>
  <c r="T957" i="1"/>
  <c r="S957" i="1"/>
  <c r="H957" i="1"/>
  <c r="G957" i="1"/>
  <c r="AI957" i="1" s="1"/>
  <c r="E957" i="1"/>
  <c r="AM956" i="1"/>
  <c r="T956" i="1"/>
  <c r="S956" i="1"/>
  <c r="H956" i="1"/>
  <c r="G956" i="1"/>
  <c r="AI956" i="1" s="1"/>
  <c r="E956" i="1"/>
  <c r="AM955" i="1"/>
  <c r="T955" i="1"/>
  <c r="S955" i="1"/>
  <c r="H955" i="1"/>
  <c r="G955" i="1"/>
  <c r="AI955" i="1" s="1"/>
  <c r="E955" i="1"/>
  <c r="AM954" i="1"/>
  <c r="T954" i="1"/>
  <c r="S954" i="1"/>
  <c r="H954" i="1"/>
  <c r="G954" i="1"/>
  <c r="AI954" i="1" s="1"/>
  <c r="E954" i="1"/>
  <c r="AM953" i="1"/>
  <c r="T953" i="1"/>
  <c r="S953" i="1"/>
  <c r="H953" i="1"/>
  <c r="G953" i="1"/>
  <c r="AI953" i="1" s="1"/>
  <c r="E953" i="1"/>
  <c r="AM952" i="1"/>
  <c r="T952" i="1"/>
  <c r="S952" i="1"/>
  <c r="H952" i="1"/>
  <c r="G952" i="1"/>
  <c r="AI952" i="1" s="1"/>
  <c r="E952" i="1"/>
  <c r="AM951" i="1"/>
  <c r="T951" i="1"/>
  <c r="S951" i="1"/>
  <c r="H951" i="1"/>
  <c r="G951" i="1"/>
  <c r="AI951" i="1" s="1"/>
  <c r="E951" i="1"/>
  <c r="AM950" i="1"/>
  <c r="T950" i="1"/>
  <c r="S950" i="1"/>
  <c r="H950" i="1"/>
  <c r="G950" i="1"/>
  <c r="AI950" i="1" s="1"/>
  <c r="E950" i="1"/>
  <c r="AM949" i="1"/>
  <c r="T949" i="1"/>
  <c r="S949" i="1"/>
  <c r="H949" i="1"/>
  <c r="G949" i="1"/>
  <c r="AI949" i="1" s="1"/>
  <c r="E949" i="1"/>
  <c r="AM948" i="1"/>
  <c r="T948" i="1"/>
  <c r="S948" i="1"/>
  <c r="H948" i="1"/>
  <c r="G948" i="1"/>
  <c r="AI948" i="1" s="1"/>
  <c r="E948" i="1"/>
  <c r="AM947" i="1"/>
  <c r="T947" i="1"/>
  <c r="S947" i="1"/>
  <c r="H947" i="1"/>
  <c r="G947" i="1"/>
  <c r="AI947" i="1" s="1"/>
  <c r="E947" i="1"/>
  <c r="AM946" i="1"/>
  <c r="T946" i="1"/>
  <c r="S946" i="1"/>
  <c r="H946" i="1"/>
  <c r="G946" i="1"/>
  <c r="AI946" i="1" s="1"/>
  <c r="E946" i="1"/>
  <c r="AM945" i="1"/>
  <c r="T945" i="1"/>
  <c r="S945" i="1"/>
  <c r="H945" i="1"/>
  <c r="G945" i="1"/>
  <c r="AI945" i="1" s="1"/>
  <c r="E945" i="1"/>
  <c r="AM944" i="1"/>
  <c r="T944" i="1"/>
  <c r="S944" i="1"/>
  <c r="H944" i="1"/>
  <c r="G944" i="1"/>
  <c r="AI944" i="1" s="1"/>
  <c r="E944" i="1"/>
  <c r="AM943" i="1"/>
  <c r="T943" i="1"/>
  <c r="S943" i="1"/>
  <c r="H943" i="1"/>
  <c r="G943" i="1"/>
  <c r="AI943" i="1" s="1"/>
  <c r="E943" i="1"/>
  <c r="AM942" i="1"/>
  <c r="T942" i="1"/>
  <c r="S942" i="1"/>
  <c r="H942" i="1"/>
  <c r="G942" i="1"/>
  <c r="AI942" i="1" s="1"/>
  <c r="E942" i="1"/>
  <c r="AM941" i="1"/>
  <c r="T941" i="1"/>
  <c r="S941" i="1"/>
  <c r="H941" i="1"/>
  <c r="G941" i="1"/>
  <c r="AI941" i="1" s="1"/>
  <c r="E941" i="1"/>
  <c r="AM940" i="1"/>
  <c r="T940" i="1"/>
  <c r="S940" i="1"/>
  <c r="H940" i="1"/>
  <c r="G940" i="1"/>
  <c r="AI940" i="1" s="1"/>
  <c r="E940" i="1"/>
  <c r="AM939" i="1"/>
  <c r="T939" i="1"/>
  <c r="S939" i="1"/>
  <c r="H939" i="1"/>
  <c r="G939" i="1"/>
  <c r="AI939" i="1" s="1"/>
  <c r="E939" i="1"/>
  <c r="AM938" i="1"/>
  <c r="T938" i="1"/>
  <c r="S938" i="1"/>
  <c r="H938" i="1"/>
  <c r="G938" i="1"/>
  <c r="AI938" i="1" s="1"/>
  <c r="E938" i="1"/>
  <c r="AM937" i="1"/>
  <c r="T937" i="1"/>
  <c r="S937" i="1"/>
  <c r="H937" i="1"/>
  <c r="G937" i="1"/>
  <c r="AI937" i="1" s="1"/>
  <c r="E937" i="1"/>
  <c r="AM936" i="1"/>
  <c r="T936" i="1"/>
  <c r="S936" i="1"/>
  <c r="H936" i="1"/>
  <c r="G936" i="1"/>
  <c r="AI936" i="1" s="1"/>
  <c r="E936" i="1"/>
  <c r="AM935" i="1"/>
  <c r="T935" i="1"/>
  <c r="S935" i="1"/>
  <c r="H935" i="1"/>
  <c r="G935" i="1"/>
  <c r="AI935" i="1" s="1"/>
  <c r="E935" i="1"/>
  <c r="AM934" i="1"/>
  <c r="T934" i="1"/>
  <c r="S934" i="1"/>
  <c r="H934" i="1"/>
  <c r="G934" i="1"/>
  <c r="AI934" i="1" s="1"/>
  <c r="E934" i="1"/>
  <c r="AM933" i="1"/>
  <c r="T933" i="1"/>
  <c r="S933" i="1"/>
  <c r="H933" i="1"/>
  <c r="G933" i="1"/>
  <c r="AI933" i="1" s="1"/>
  <c r="E933" i="1"/>
  <c r="AM932" i="1"/>
  <c r="T932" i="1"/>
  <c r="S932" i="1"/>
  <c r="H932" i="1"/>
  <c r="G932" i="1"/>
  <c r="AI932" i="1" s="1"/>
  <c r="E932" i="1"/>
  <c r="AM931" i="1"/>
  <c r="T931" i="1"/>
  <c r="S931" i="1"/>
  <c r="H931" i="1"/>
  <c r="G931" i="1"/>
  <c r="AI931" i="1" s="1"/>
  <c r="E931" i="1"/>
  <c r="AM930" i="1"/>
  <c r="T930" i="1"/>
  <c r="S930" i="1"/>
  <c r="H930" i="1"/>
  <c r="G930" i="1"/>
  <c r="AI930" i="1" s="1"/>
  <c r="E930" i="1"/>
  <c r="AM929" i="1"/>
  <c r="T929" i="1"/>
  <c r="S929" i="1"/>
  <c r="H929" i="1"/>
  <c r="G929" i="1"/>
  <c r="AI929" i="1" s="1"/>
  <c r="E929" i="1"/>
  <c r="AM928" i="1"/>
  <c r="T928" i="1"/>
  <c r="S928" i="1"/>
  <c r="H928" i="1"/>
  <c r="G928" i="1"/>
  <c r="AI928" i="1" s="1"/>
  <c r="E928" i="1"/>
  <c r="AM927" i="1"/>
  <c r="T927" i="1"/>
  <c r="S927" i="1"/>
  <c r="H927" i="1"/>
  <c r="G927" i="1"/>
  <c r="AI927" i="1" s="1"/>
  <c r="E927" i="1"/>
  <c r="AM926" i="1"/>
  <c r="T926" i="1"/>
  <c r="S926" i="1"/>
  <c r="H926" i="1"/>
  <c r="G926" i="1"/>
  <c r="AI926" i="1" s="1"/>
  <c r="E926" i="1"/>
  <c r="AM925" i="1"/>
  <c r="T925" i="1"/>
  <c r="S925" i="1"/>
  <c r="H925" i="1"/>
  <c r="G925" i="1"/>
  <c r="AI925" i="1" s="1"/>
  <c r="E925" i="1"/>
  <c r="AM924" i="1"/>
  <c r="T924" i="1"/>
  <c r="S924" i="1"/>
  <c r="H924" i="1"/>
  <c r="G924" i="1"/>
  <c r="AI924" i="1" s="1"/>
  <c r="E924" i="1"/>
  <c r="AM923" i="1"/>
  <c r="T923" i="1"/>
  <c r="S923" i="1"/>
  <c r="H923" i="1"/>
  <c r="G923" i="1"/>
  <c r="AI923" i="1" s="1"/>
  <c r="E923" i="1"/>
  <c r="AM922" i="1"/>
  <c r="T922" i="1"/>
  <c r="S922" i="1"/>
  <c r="H922" i="1"/>
  <c r="G922" i="1"/>
  <c r="AI922" i="1" s="1"/>
  <c r="E922" i="1"/>
  <c r="AM921" i="1"/>
  <c r="T921" i="1"/>
  <c r="S921" i="1"/>
  <c r="H921" i="1"/>
  <c r="G921" i="1"/>
  <c r="AI921" i="1" s="1"/>
  <c r="E921" i="1"/>
  <c r="AM920" i="1"/>
  <c r="T920" i="1"/>
  <c r="S920" i="1"/>
  <c r="H920" i="1"/>
  <c r="G920" i="1"/>
  <c r="AI920" i="1" s="1"/>
  <c r="E920" i="1"/>
  <c r="AM919" i="1"/>
  <c r="T919" i="1"/>
  <c r="S919" i="1"/>
  <c r="H919" i="1"/>
  <c r="G919" i="1"/>
  <c r="AI919" i="1" s="1"/>
  <c r="E919" i="1"/>
  <c r="AM918" i="1"/>
  <c r="T918" i="1"/>
  <c r="S918" i="1"/>
  <c r="H918" i="1"/>
  <c r="G918" i="1"/>
  <c r="AI918" i="1" s="1"/>
  <c r="E918" i="1"/>
  <c r="AM917" i="1"/>
  <c r="T917" i="1"/>
  <c r="S917" i="1"/>
  <c r="H917" i="1"/>
  <c r="G917" i="1"/>
  <c r="AI917" i="1" s="1"/>
  <c r="E917" i="1"/>
  <c r="AM916" i="1"/>
  <c r="T916" i="1"/>
  <c r="S916" i="1"/>
  <c r="H916" i="1"/>
  <c r="G916" i="1"/>
  <c r="AI916" i="1" s="1"/>
  <c r="E916" i="1"/>
  <c r="AM915" i="1"/>
  <c r="T915" i="1"/>
  <c r="S915" i="1"/>
  <c r="H915" i="1"/>
  <c r="G915" i="1"/>
  <c r="AI915" i="1" s="1"/>
  <c r="E915" i="1"/>
  <c r="AM914" i="1"/>
  <c r="T914" i="1"/>
  <c r="S914" i="1"/>
  <c r="H914" i="1"/>
  <c r="G914" i="1"/>
  <c r="AI914" i="1" s="1"/>
  <c r="E914" i="1"/>
  <c r="T913" i="1"/>
  <c r="S913" i="1"/>
  <c r="H913" i="1"/>
  <c r="G913" i="1"/>
  <c r="AI913" i="1" s="1"/>
  <c r="E913" i="1"/>
  <c r="AM912" i="1"/>
  <c r="T912" i="1"/>
  <c r="S912" i="1"/>
  <c r="H912" i="1"/>
  <c r="G912" i="1"/>
  <c r="AI912" i="1" s="1"/>
  <c r="E912" i="1"/>
  <c r="T911" i="1"/>
  <c r="S911" i="1"/>
  <c r="H911" i="1"/>
  <c r="G911" i="1"/>
  <c r="AI911" i="1" s="1"/>
  <c r="E911" i="1"/>
  <c r="AM910" i="1"/>
  <c r="T910" i="1"/>
  <c r="S910" i="1"/>
  <c r="H910" i="1"/>
  <c r="G910" i="1"/>
  <c r="AI910" i="1" s="1"/>
  <c r="E910" i="1"/>
  <c r="T909" i="1"/>
  <c r="S909" i="1"/>
  <c r="H909" i="1"/>
  <c r="G909" i="1"/>
  <c r="AI909" i="1" s="1"/>
  <c r="E909" i="1"/>
  <c r="AM908" i="1"/>
  <c r="T908" i="1"/>
  <c r="S908" i="1"/>
  <c r="H908" i="1"/>
  <c r="G908" i="1"/>
  <c r="AI908" i="1" s="1"/>
  <c r="E908" i="1"/>
  <c r="AM907" i="1"/>
  <c r="T907" i="1"/>
  <c r="S907" i="1"/>
  <c r="H907" i="1"/>
  <c r="G907" i="1"/>
  <c r="AI907" i="1" s="1"/>
  <c r="E907" i="1"/>
  <c r="AM906" i="1"/>
  <c r="T906" i="1"/>
  <c r="S906" i="1"/>
  <c r="H906" i="1"/>
  <c r="G906" i="1"/>
  <c r="AI906" i="1" s="1"/>
  <c r="E906" i="1"/>
  <c r="AM905" i="1"/>
  <c r="T905" i="1"/>
  <c r="S905" i="1"/>
  <c r="H905" i="1"/>
  <c r="G905" i="1"/>
  <c r="AI905" i="1" s="1"/>
  <c r="E905" i="1"/>
  <c r="AM904" i="1"/>
  <c r="T904" i="1"/>
  <c r="S904" i="1"/>
  <c r="H904" i="1"/>
  <c r="G904" i="1"/>
  <c r="AI904" i="1" s="1"/>
  <c r="AK904" i="1" s="1"/>
  <c r="AO904" i="1" s="1"/>
  <c r="E904" i="1"/>
  <c r="T903" i="1"/>
  <c r="S903" i="1"/>
  <c r="H903" i="1"/>
  <c r="G903" i="1"/>
  <c r="AI903" i="1" s="1"/>
  <c r="E903" i="1"/>
  <c r="AM902" i="1"/>
  <c r="T902" i="1"/>
  <c r="S902" i="1"/>
  <c r="H902" i="1"/>
  <c r="G902" i="1"/>
  <c r="AI902" i="1" s="1"/>
  <c r="E902" i="1"/>
  <c r="AM901" i="1"/>
  <c r="T901" i="1"/>
  <c r="S901" i="1"/>
  <c r="H901" i="1"/>
  <c r="G901" i="1"/>
  <c r="AI901" i="1" s="1"/>
  <c r="E901" i="1"/>
  <c r="AM900" i="1"/>
  <c r="T900" i="1"/>
  <c r="S900" i="1"/>
  <c r="H900" i="1"/>
  <c r="G900" i="1"/>
  <c r="AI900" i="1" s="1"/>
  <c r="E900" i="1"/>
  <c r="AM899" i="1"/>
  <c r="T899" i="1"/>
  <c r="S899" i="1"/>
  <c r="H899" i="1"/>
  <c r="G899" i="1"/>
  <c r="AI899" i="1" s="1"/>
  <c r="E899" i="1"/>
  <c r="AM898" i="1"/>
  <c r="T898" i="1"/>
  <c r="S898" i="1"/>
  <c r="H898" i="1"/>
  <c r="G898" i="1"/>
  <c r="AI898" i="1" s="1"/>
  <c r="E898" i="1"/>
  <c r="AM897" i="1"/>
  <c r="T897" i="1"/>
  <c r="S897" i="1"/>
  <c r="H897" i="1"/>
  <c r="G897" i="1"/>
  <c r="AI897" i="1" s="1"/>
  <c r="E897" i="1"/>
  <c r="AM896" i="1"/>
  <c r="T896" i="1"/>
  <c r="S896" i="1"/>
  <c r="H896" i="1"/>
  <c r="G896" i="1"/>
  <c r="AI896" i="1" s="1"/>
  <c r="E896" i="1"/>
  <c r="T895" i="1"/>
  <c r="S895" i="1"/>
  <c r="H895" i="1"/>
  <c r="G895" i="1"/>
  <c r="AI895" i="1" s="1"/>
  <c r="E895" i="1"/>
  <c r="AM894" i="1"/>
  <c r="T894" i="1"/>
  <c r="S894" i="1"/>
  <c r="H894" i="1"/>
  <c r="G894" i="1"/>
  <c r="AI894" i="1" s="1"/>
  <c r="E894" i="1"/>
  <c r="AM893" i="1"/>
  <c r="T893" i="1"/>
  <c r="S893" i="1"/>
  <c r="H893" i="1"/>
  <c r="G893" i="1"/>
  <c r="AI893" i="1" s="1"/>
  <c r="E893" i="1"/>
  <c r="AM892" i="1"/>
  <c r="T892" i="1"/>
  <c r="S892" i="1"/>
  <c r="H892" i="1"/>
  <c r="G892" i="1"/>
  <c r="AI892" i="1" s="1"/>
  <c r="E892" i="1"/>
  <c r="AM891" i="1"/>
  <c r="T891" i="1"/>
  <c r="S891" i="1"/>
  <c r="H891" i="1"/>
  <c r="G891" i="1"/>
  <c r="AI891" i="1" s="1"/>
  <c r="E891" i="1"/>
  <c r="AM890" i="1"/>
  <c r="T890" i="1"/>
  <c r="S890" i="1"/>
  <c r="H890" i="1"/>
  <c r="G890" i="1"/>
  <c r="AI890" i="1" s="1"/>
  <c r="E890" i="1"/>
  <c r="AM889" i="1"/>
  <c r="T889" i="1"/>
  <c r="S889" i="1"/>
  <c r="H889" i="1"/>
  <c r="G889" i="1"/>
  <c r="AI889" i="1" s="1"/>
  <c r="E889" i="1"/>
  <c r="AM888" i="1"/>
  <c r="T888" i="1"/>
  <c r="S888" i="1"/>
  <c r="H888" i="1"/>
  <c r="G888" i="1"/>
  <c r="AI888" i="1" s="1"/>
  <c r="E888" i="1"/>
  <c r="AM887" i="1"/>
  <c r="T887" i="1"/>
  <c r="S887" i="1"/>
  <c r="H887" i="1"/>
  <c r="G887" i="1"/>
  <c r="AI887" i="1" s="1"/>
  <c r="E887" i="1"/>
  <c r="AM886" i="1"/>
  <c r="T886" i="1"/>
  <c r="S886" i="1"/>
  <c r="H886" i="1"/>
  <c r="G886" i="1"/>
  <c r="AI886" i="1" s="1"/>
  <c r="E886" i="1"/>
  <c r="AM885" i="1"/>
  <c r="T885" i="1"/>
  <c r="S885" i="1"/>
  <c r="H885" i="1"/>
  <c r="G885" i="1"/>
  <c r="AI885" i="1" s="1"/>
  <c r="E885" i="1"/>
  <c r="AM884" i="1"/>
  <c r="T884" i="1"/>
  <c r="S884" i="1"/>
  <c r="H884" i="1"/>
  <c r="G884" i="1"/>
  <c r="AI884" i="1" s="1"/>
  <c r="E884" i="1"/>
  <c r="AM883" i="1"/>
  <c r="T883" i="1"/>
  <c r="S883" i="1"/>
  <c r="H883" i="1"/>
  <c r="G883" i="1"/>
  <c r="AI883" i="1" s="1"/>
  <c r="E883" i="1"/>
  <c r="AM882" i="1"/>
  <c r="T882" i="1"/>
  <c r="S882" i="1"/>
  <c r="H882" i="1"/>
  <c r="G882" i="1"/>
  <c r="AI882" i="1" s="1"/>
  <c r="E882" i="1"/>
  <c r="AM881" i="1"/>
  <c r="T881" i="1"/>
  <c r="S881" i="1"/>
  <c r="H881" i="1"/>
  <c r="G881" i="1"/>
  <c r="AI881" i="1" s="1"/>
  <c r="E881" i="1"/>
  <c r="AM880" i="1"/>
  <c r="T880" i="1"/>
  <c r="S880" i="1"/>
  <c r="H880" i="1"/>
  <c r="G880" i="1"/>
  <c r="AI880" i="1" s="1"/>
  <c r="E880" i="1"/>
  <c r="AM879" i="1"/>
  <c r="T879" i="1"/>
  <c r="S879" i="1"/>
  <c r="H879" i="1"/>
  <c r="G879" i="1"/>
  <c r="AI879" i="1" s="1"/>
  <c r="E879" i="1"/>
  <c r="AM878" i="1"/>
  <c r="T878" i="1"/>
  <c r="S878" i="1"/>
  <c r="H878" i="1"/>
  <c r="G878" i="1"/>
  <c r="AI878" i="1" s="1"/>
  <c r="E878" i="1"/>
  <c r="AM877" i="1"/>
  <c r="T877" i="1"/>
  <c r="S877" i="1"/>
  <c r="H877" i="1"/>
  <c r="G877" i="1"/>
  <c r="AI877" i="1" s="1"/>
  <c r="E877" i="1"/>
  <c r="AM876" i="1"/>
  <c r="T876" i="1"/>
  <c r="S876" i="1"/>
  <c r="H876" i="1"/>
  <c r="G876" i="1"/>
  <c r="AI876" i="1" s="1"/>
  <c r="E876" i="1"/>
  <c r="AM875" i="1"/>
  <c r="T875" i="1"/>
  <c r="S875" i="1"/>
  <c r="H875" i="1"/>
  <c r="G875" i="1"/>
  <c r="AI875" i="1" s="1"/>
  <c r="E875" i="1"/>
  <c r="AM874" i="1"/>
  <c r="T874" i="1"/>
  <c r="S874" i="1"/>
  <c r="H874" i="1"/>
  <c r="G874" i="1"/>
  <c r="AI874" i="1" s="1"/>
  <c r="E874" i="1"/>
  <c r="AM873" i="1"/>
  <c r="T873" i="1"/>
  <c r="S873" i="1"/>
  <c r="H873" i="1"/>
  <c r="G873" i="1"/>
  <c r="AI873" i="1" s="1"/>
  <c r="E873" i="1"/>
  <c r="AM872" i="1"/>
  <c r="T872" i="1"/>
  <c r="S872" i="1"/>
  <c r="H872" i="1"/>
  <c r="G872" i="1"/>
  <c r="AI872" i="1" s="1"/>
  <c r="E872" i="1"/>
  <c r="T871" i="1"/>
  <c r="S871" i="1"/>
  <c r="H871" i="1"/>
  <c r="G871" i="1"/>
  <c r="AI871" i="1" s="1"/>
  <c r="E871" i="1"/>
  <c r="T870" i="1"/>
  <c r="S870" i="1"/>
  <c r="H870" i="1"/>
  <c r="G870" i="1"/>
  <c r="AI870" i="1" s="1"/>
  <c r="E870" i="1"/>
  <c r="T869" i="1"/>
  <c r="S869" i="1"/>
  <c r="H869" i="1"/>
  <c r="G869" i="1"/>
  <c r="AI869" i="1" s="1"/>
  <c r="E869" i="1"/>
  <c r="T868" i="1"/>
  <c r="S868" i="1"/>
  <c r="H868" i="1"/>
  <c r="G868" i="1"/>
  <c r="AI868" i="1" s="1"/>
  <c r="E868" i="1"/>
  <c r="AM867" i="1"/>
  <c r="T867" i="1"/>
  <c r="S867" i="1"/>
  <c r="H867" i="1"/>
  <c r="G867" i="1"/>
  <c r="AI867" i="1" s="1"/>
  <c r="E867" i="1"/>
  <c r="AM866" i="1"/>
  <c r="T866" i="1"/>
  <c r="S866" i="1"/>
  <c r="H866" i="1"/>
  <c r="G866" i="1"/>
  <c r="AI866" i="1" s="1"/>
  <c r="E866" i="1"/>
  <c r="AM865" i="1"/>
  <c r="T865" i="1"/>
  <c r="S865" i="1"/>
  <c r="H865" i="1"/>
  <c r="G865" i="1"/>
  <c r="AI865" i="1" s="1"/>
  <c r="E865" i="1"/>
  <c r="AM864" i="1"/>
  <c r="T864" i="1"/>
  <c r="S864" i="1"/>
  <c r="H864" i="1"/>
  <c r="G864" i="1"/>
  <c r="AI864" i="1" s="1"/>
  <c r="E864" i="1"/>
  <c r="AM863" i="1"/>
  <c r="T863" i="1"/>
  <c r="S863" i="1"/>
  <c r="H863" i="1"/>
  <c r="G863" i="1"/>
  <c r="AI863" i="1" s="1"/>
  <c r="E863" i="1"/>
  <c r="AM862" i="1"/>
  <c r="T862" i="1"/>
  <c r="S862" i="1"/>
  <c r="H862" i="1"/>
  <c r="G862" i="1"/>
  <c r="AI862" i="1" s="1"/>
  <c r="E862" i="1"/>
  <c r="T861" i="1"/>
  <c r="S861" i="1"/>
  <c r="H861" i="1"/>
  <c r="G861" i="1"/>
  <c r="AI861" i="1" s="1"/>
  <c r="E861" i="1"/>
  <c r="T860" i="1"/>
  <c r="S860" i="1"/>
  <c r="H860" i="1"/>
  <c r="G860" i="1"/>
  <c r="AI860" i="1" s="1"/>
  <c r="E860" i="1"/>
  <c r="AM859" i="1"/>
  <c r="T859" i="1"/>
  <c r="S859" i="1"/>
  <c r="H859" i="1"/>
  <c r="G859" i="1"/>
  <c r="AI859" i="1" s="1"/>
  <c r="E859" i="1"/>
  <c r="T858" i="1"/>
  <c r="S858" i="1"/>
  <c r="H858" i="1"/>
  <c r="G858" i="1"/>
  <c r="AI858" i="1" s="1"/>
  <c r="E858" i="1"/>
  <c r="AM857" i="1"/>
  <c r="T857" i="1"/>
  <c r="S857" i="1"/>
  <c r="H857" i="1"/>
  <c r="G857" i="1"/>
  <c r="AI857" i="1" s="1"/>
  <c r="E857" i="1"/>
  <c r="AM856" i="1"/>
  <c r="T856" i="1"/>
  <c r="S856" i="1"/>
  <c r="H856" i="1"/>
  <c r="G856" i="1"/>
  <c r="AI856" i="1" s="1"/>
  <c r="E856" i="1"/>
  <c r="AM855" i="1"/>
  <c r="T855" i="1"/>
  <c r="S855" i="1"/>
  <c r="H855" i="1"/>
  <c r="G855" i="1"/>
  <c r="AI855" i="1" s="1"/>
  <c r="E855" i="1"/>
  <c r="T854" i="1"/>
  <c r="S854" i="1"/>
  <c r="H854" i="1"/>
  <c r="G854" i="1"/>
  <c r="AI854" i="1" s="1"/>
  <c r="E854" i="1"/>
  <c r="AM853" i="1"/>
  <c r="T853" i="1"/>
  <c r="S853" i="1"/>
  <c r="H853" i="1"/>
  <c r="G853" i="1"/>
  <c r="AI853" i="1" s="1"/>
  <c r="E853" i="1"/>
  <c r="T852" i="1"/>
  <c r="S852" i="1"/>
  <c r="H852" i="1"/>
  <c r="G852" i="1"/>
  <c r="AI852" i="1" s="1"/>
  <c r="E852" i="1"/>
  <c r="T851" i="1"/>
  <c r="S851" i="1"/>
  <c r="H851" i="1"/>
  <c r="G851" i="1"/>
  <c r="AI851" i="1" s="1"/>
  <c r="E851" i="1"/>
  <c r="AM850" i="1"/>
  <c r="T850" i="1"/>
  <c r="S850" i="1"/>
  <c r="H850" i="1"/>
  <c r="G850" i="1"/>
  <c r="AI850" i="1" s="1"/>
  <c r="E850" i="1"/>
  <c r="T849" i="1"/>
  <c r="S849" i="1"/>
  <c r="H849" i="1"/>
  <c r="G849" i="1"/>
  <c r="AI849" i="1" s="1"/>
  <c r="E849" i="1"/>
  <c r="T848" i="1"/>
  <c r="S848" i="1"/>
  <c r="H848" i="1"/>
  <c r="G848" i="1"/>
  <c r="AI848" i="1" s="1"/>
  <c r="E848" i="1"/>
  <c r="T847" i="1"/>
  <c r="S847" i="1"/>
  <c r="H847" i="1"/>
  <c r="G847" i="1"/>
  <c r="AI847" i="1" s="1"/>
  <c r="E847" i="1"/>
  <c r="T846" i="1"/>
  <c r="S846" i="1"/>
  <c r="H846" i="1"/>
  <c r="G846" i="1"/>
  <c r="AI846" i="1" s="1"/>
  <c r="E846" i="1"/>
  <c r="T845" i="1"/>
  <c r="S845" i="1"/>
  <c r="H845" i="1"/>
  <c r="G845" i="1"/>
  <c r="AI845" i="1" s="1"/>
  <c r="E845" i="1"/>
  <c r="AM844" i="1"/>
  <c r="T844" i="1"/>
  <c r="S844" i="1"/>
  <c r="H844" i="1"/>
  <c r="G844" i="1"/>
  <c r="AI844" i="1" s="1"/>
  <c r="E844" i="1"/>
  <c r="AM843" i="1"/>
  <c r="T843" i="1"/>
  <c r="S843" i="1"/>
  <c r="H843" i="1"/>
  <c r="G843" i="1"/>
  <c r="AI843" i="1" s="1"/>
  <c r="E843" i="1"/>
  <c r="AM842" i="1"/>
  <c r="T842" i="1"/>
  <c r="S842" i="1"/>
  <c r="H842" i="1"/>
  <c r="G842" i="1"/>
  <c r="AI842" i="1" s="1"/>
  <c r="E842" i="1"/>
  <c r="T841" i="1"/>
  <c r="S841" i="1"/>
  <c r="H841" i="1"/>
  <c r="G841" i="1"/>
  <c r="AI841" i="1" s="1"/>
  <c r="E841" i="1"/>
  <c r="AM840" i="1"/>
  <c r="T840" i="1"/>
  <c r="S840" i="1"/>
  <c r="H840" i="1"/>
  <c r="G840" i="1"/>
  <c r="AI840" i="1" s="1"/>
  <c r="E840" i="1"/>
  <c r="T839" i="1"/>
  <c r="S839" i="1"/>
  <c r="H839" i="1"/>
  <c r="G839" i="1"/>
  <c r="AI839" i="1" s="1"/>
  <c r="E839" i="1"/>
  <c r="T838" i="1"/>
  <c r="S838" i="1"/>
  <c r="H838" i="1"/>
  <c r="G838" i="1"/>
  <c r="AI838" i="1" s="1"/>
  <c r="E838" i="1"/>
  <c r="T837" i="1"/>
  <c r="S837" i="1"/>
  <c r="H837" i="1"/>
  <c r="G837" i="1"/>
  <c r="AI837" i="1" s="1"/>
  <c r="E837" i="1"/>
  <c r="AM836" i="1"/>
  <c r="T836" i="1"/>
  <c r="S836" i="1"/>
  <c r="H836" i="1"/>
  <c r="G836" i="1"/>
  <c r="AI836" i="1" s="1"/>
  <c r="E836" i="1"/>
  <c r="T835" i="1"/>
  <c r="S835" i="1"/>
  <c r="H835" i="1"/>
  <c r="G835" i="1"/>
  <c r="AI835" i="1" s="1"/>
  <c r="E835" i="1"/>
  <c r="T834" i="1"/>
  <c r="S834" i="1"/>
  <c r="H834" i="1"/>
  <c r="G834" i="1"/>
  <c r="AI834" i="1" s="1"/>
  <c r="E834" i="1"/>
  <c r="AM833" i="1"/>
  <c r="T833" i="1"/>
  <c r="S833" i="1"/>
  <c r="H833" i="1"/>
  <c r="G833" i="1"/>
  <c r="AI833" i="1" s="1"/>
  <c r="E833" i="1"/>
  <c r="AM832" i="1"/>
  <c r="T832" i="1"/>
  <c r="S832" i="1"/>
  <c r="H832" i="1"/>
  <c r="G832" i="1"/>
  <c r="AI832" i="1" s="1"/>
  <c r="E832" i="1"/>
  <c r="AM831" i="1"/>
  <c r="T831" i="1"/>
  <c r="S831" i="1"/>
  <c r="H831" i="1"/>
  <c r="G831" i="1"/>
  <c r="AI831" i="1" s="1"/>
  <c r="E831" i="1"/>
  <c r="T830" i="1"/>
  <c r="S830" i="1"/>
  <c r="H830" i="1"/>
  <c r="G830" i="1"/>
  <c r="AI830" i="1" s="1"/>
  <c r="E830" i="1"/>
  <c r="T829" i="1"/>
  <c r="S829" i="1"/>
  <c r="H829" i="1"/>
  <c r="G829" i="1"/>
  <c r="AI829" i="1" s="1"/>
  <c r="E829" i="1"/>
  <c r="T828" i="1"/>
  <c r="S828" i="1"/>
  <c r="H828" i="1"/>
  <c r="G828" i="1"/>
  <c r="AI828" i="1" s="1"/>
  <c r="E828" i="1"/>
  <c r="T827" i="1"/>
  <c r="S827" i="1"/>
  <c r="H827" i="1"/>
  <c r="G827" i="1"/>
  <c r="AI827" i="1" s="1"/>
  <c r="E827" i="1"/>
  <c r="AM826" i="1"/>
  <c r="T826" i="1"/>
  <c r="S826" i="1"/>
  <c r="H826" i="1"/>
  <c r="G826" i="1"/>
  <c r="AI826" i="1" s="1"/>
  <c r="E826" i="1"/>
  <c r="AM825" i="1"/>
  <c r="T825" i="1"/>
  <c r="S825" i="1"/>
  <c r="H825" i="1"/>
  <c r="G825" i="1"/>
  <c r="AI825" i="1" s="1"/>
  <c r="E825" i="1"/>
  <c r="T824" i="1"/>
  <c r="S824" i="1"/>
  <c r="H824" i="1"/>
  <c r="G824" i="1"/>
  <c r="AI824" i="1" s="1"/>
  <c r="E824" i="1"/>
  <c r="AM823" i="1"/>
  <c r="T823" i="1"/>
  <c r="S823" i="1"/>
  <c r="H823" i="1"/>
  <c r="G823" i="1"/>
  <c r="AI823" i="1" s="1"/>
  <c r="E823" i="1"/>
  <c r="AM822" i="1"/>
  <c r="T822" i="1"/>
  <c r="S822" i="1"/>
  <c r="H822" i="1"/>
  <c r="G822" i="1"/>
  <c r="AI822" i="1" s="1"/>
  <c r="E822" i="1"/>
  <c r="AM821" i="1"/>
  <c r="T821" i="1"/>
  <c r="S821" i="1"/>
  <c r="H821" i="1"/>
  <c r="G821" i="1"/>
  <c r="AI821" i="1" s="1"/>
  <c r="E821" i="1"/>
  <c r="T820" i="1"/>
  <c r="S820" i="1"/>
  <c r="H820" i="1"/>
  <c r="G820" i="1"/>
  <c r="AI820" i="1" s="1"/>
  <c r="E820" i="1"/>
  <c r="AM819" i="1"/>
  <c r="T819" i="1"/>
  <c r="S819" i="1"/>
  <c r="H819" i="1"/>
  <c r="G819" i="1"/>
  <c r="AI819" i="1" s="1"/>
  <c r="E819" i="1"/>
  <c r="AM818" i="1"/>
  <c r="T818" i="1"/>
  <c r="S818" i="1"/>
  <c r="H818" i="1"/>
  <c r="G818" i="1"/>
  <c r="AI818" i="1" s="1"/>
  <c r="E818" i="1"/>
  <c r="T817" i="1"/>
  <c r="S817" i="1"/>
  <c r="H817" i="1"/>
  <c r="G817" i="1"/>
  <c r="AI817" i="1" s="1"/>
  <c r="E817" i="1"/>
  <c r="T816" i="1"/>
  <c r="S816" i="1"/>
  <c r="H816" i="1"/>
  <c r="G816" i="1"/>
  <c r="AI816" i="1" s="1"/>
  <c r="E816" i="1"/>
  <c r="T815" i="1"/>
  <c r="S815" i="1"/>
  <c r="H815" i="1"/>
  <c r="G815" i="1"/>
  <c r="AI815" i="1" s="1"/>
  <c r="E815" i="1"/>
  <c r="T814" i="1"/>
  <c r="S814" i="1"/>
  <c r="H814" i="1"/>
  <c r="G814" i="1"/>
  <c r="AI814" i="1" s="1"/>
  <c r="E814" i="1"/>
  <c r="AM813" i="1"/>
  <c r="T813" i="1"/>
  <c r="S813" i="1"/>
  <c r="H813" i="1"/>
  <c r="G813" i="1"/>
  <c r="AI813" i="1" s="1"/>
  <c r="E813" i="1"/>
  <c r="AM812" i="1"/>
  <c r="T812" i="1"/>
  <c r="S812" i="1"/>
  <c r="H812" i="1"/>
  <c r="G812" i="1"/>
  <c r="AI812" i="1" s="1"/>
  <c r="E812" i="1"/>
  <c r="AM811" i="1"/>
  <c r="T811" i="1"/>
  <c r="S811" i="1"/>
  <c r="H811" i="1"/>
  <c r="G811" i="1"/>
  <c r="AI811" i="1" s="1"/>
  <c r="E811" i="1"/>
  <c r="AM810" i="1"/>
  <c r="T810" i="1"/>
  <c r="S810" i="1"/>
  <c r="H810" i="1"/>
  <c r="G810" i="1"/>
  <c r="AI810" i="1" s="1"/>
  <c r="E810" i="1"/>
  <c r="AM809" i="1"/>
  <c r="T809" i="1"/>
  <c r="S809" i="1"/>
  <c r="H809" i="1"/>
  <c r="G809" i="1"/>
  <c r="AI809" i="1" s="1"/>
  <c r="E809" i="1"/>
  <c r="AM808" i="1"/>
  <c r="T808" i="1"/>
  <c r="S808" i="1"/>
  <c r="H808" i="1"/>
  <c r="G808" i="1"/>
  <c r="AI808" i="1" s="1"/>
  <c r="E808" i="1"/>
  <c r="AM807" i="1"/>
  <c r="T807" i="1"/>
  <c r="S807" i="1"/>
  <c r="H807" i="1"/>
  <c r="G807" i="1"/>
  <c r="AI807" i="1" s="1"/>
  <c r="E807" i="1"/>
  <c r="AM806" i="1"/>
  <c r="T806" i="1"/>
  <c r="S806" i="1"/>
  <c r="H806" i="1"/>
  <c r="G806" i="1"/>
  <c r="AI806" i="1" s="1"/>
  <c r="E806" i="1"/>
  <c r="AM805" i="1"/>
  <c r="T805" i="1"/>
  <c r="S805" i="1"/>
  <c r="H805" i="1"/>
  <c r="G805" i="1"/>
  <c r="AI805" i="1" s="1"/>
  <c r="E805" i="1"/>
  <c r="AM804" i="1"/>
  <c r="T804" i="1"/>
  <c r="S804" i="1"/>
  <c r="H804" i="1"/>
  <c r="G804" i="1"/>
  <c r="AI804" i="1" s="1"/>
  <c r="E804" i="1"/>
  <c r="AM803" i="1"/>
  <c r="T803" i="1"/>
  <c r="S803" i="1"/>
  <c r="H803" i="1"/>
  <c r="G803" i="1"/>
  <c r="AI803" i="1" s="1"/>
  <c r="E803" i="1"/>
  <c r="AM802" i="1"/>
  <c r="T802" i="1"/>
  <c r="S802" i="1"/>
  <c r="H802" i="1"/>
  <c r="G802" i="1"/>
  <c r="AI802" i="1" s="1"/>
  <c r="E802" i="1"/>
  <c r="AM801" i="1"/>
  <c r="T801" i="1"/>
  <c r="S801" i="1"/>
  <c r="H801" i="1"/>
  <c r="G801" i="1"/>
  <c r="AI801" i="1" s="1"/>
  <c r="E801" i="1"/>
  <c r="AM800" i="1"/>
  <c r="T800" i="1"/>
  <c r="S800" i="1"/>
  <c r="H800" i="1"/>
  <c r="G800" i="1"/>
  <c r="AI800" i="1" s="1"/>
  <c r="E800" i="1"/>
  <c r="AM799" i="1"/>
  <c r="T799" i="1"/>
  <c r="S799" i="1"/>
  <c r="H799" i="1"/>
  <c r="G799" i="1"/>
  <c r="AI799" i="1" s="1"/>
  <c r="E799" i="1"/>
  <c r="AM798" i="1"/>
  <c r="T798" i="1"/>
  <c r="S798" i="1"/>
  <c r="H798" i="1"/>
  <c r="G798" i="1"/>
  <c r="AI798" i="1" s="1"/>
  <c r="E798" i="1"/>
  <c r="AM797" i="1"/>
  <c r="T797" i="1"/>
  <c r="S797" i="1"/>
  <c r="H797" i="1"/>
  <c r="G797" i="1"/>
  <c r="AI797" i="1" s="1"/>
  <c r="E797" i="1"/>
  <c r="AM796" i="1"/>
  <c r="T796" i="1"/>
  <c r="S796" i="1"/>
  <c r="H796" i="1"/>
  <c r="G796" i="1"/>
  <c r="AI796" i="1" s="1"/>
  <c r="E796" i="1"/>
  <c r="AM795" i="1"/>
  <c r="T795" i="1"/>
  <c r="S795" i="1"/>
  <c r="H795" i="1"/>
  <c r="G795" i="1"/>
  <c r="AI795" i="1" s="1"/>
  <c r="E795" i="1"/>
  <c r="AM794" i="1"/>
  <c r="T794" i="1"/>
  <c r="S794" i="1"/>
  <c r="H794" i="1"/>
  <c r="G794" i="1"/>
  <c r="AI794" i="1" s="1"/>
  <c r="E794" i="1"/>
  <c r="AM793" i="1"/>
  <c r="T793" i="1"/>
  <c r="S793" i="1"/>
  <c r="H793" i="1"/>
  <c r="G793" i="1"/>
  <c r="AI793" i="1" s="1"/>
  <c r="E793" i="1"/>
  <c r="AM792" i="1"/>
  <c r="T792" i="1"/>
  <c r="S792" i="1"/>
  <c r="H792" i="1"/>
  <c r="G792" i="1"/>
  <c r="AI792" i="1" s="1"/>
  <c r="E792" i="1"/>
  <c r="AM791" i="1"/>
  <c r="T791" i="1"/>
  <c r="S791" i="1"/>
  <c r="H791" i="1"/>
  <c r="G791" i="1"/>
  <c r="AI791" i="1" s="1"/>
  <c r="E791" i="1"/>
  <c r="AM790" i="1"/>
  <c r="T790" i="1"/>
  <c r="S790" i="1"/>
  <c r="H790" i="1"/>
  <c r="G790" i="1"/>
  <c r="AI790" i="1" s="1"/>
  <c r="E790" i="1"/>
  <c r="AM789" i="1"/>
  <c r="T789" i="1"/>
  <c r="S789" i="1"/>
  <c r="H789" i="1"/>
  <c r="G789" i="1"/>
  <c r="AI789" i="1" s="1"/>
  <c r="E789" i="1"/>
  <c r="T788" i="1"/>
  <c r="S788" i="1"/>
  <c r="H788" i="1"/>
  <c r="G788" i="1"/>
  <c r="AI788" i="1" s="1"/>
  <c r="E788" i="1"/>
  <c r="T787" i="1"/>
  <c r="S787" i="1"/>
  <c r="H787" i="1"/>
  <c r="G787" i="1"/>
  <c r="AI787" i="1" s="1"/>
  <c r="E787" i="1"/>
  <c r="T786" i="1"/>
  <c r="S786" i="1"/>
  <c r="H786" i="1"/>
  <c r="G786" i="1"/>
  <c r="AI786" i="1" s="1"/>
  <c r="E786" i="1"/>
  <c r="AM785" i="1"/>
  <c r="T785" i="1"/>
  <c r="S785" i="1"/>
  <c r="H785" i="1"/>
  <c r="G785" i="1"/>
  <c r="AI785" i="1" s="1"/>
  <c r="E785" i="1"/>
  <c r="AM784" i="1"/>
  <c r="T784" i="1"/>
  <c r="S784" i="1"/>
  <c r="H784" i="1"/>
  <c r="G784" i="1"/>
  <c r="AI784" i="1" s="1"/>
  <c r="E784" i="1"/>
  <c r="AM783" i="1"/>
  <c r="T783" i="1"/>
  <c r="S783" i="1"/>
  <c r="H783" i="1"/>
  <c r="G783" i="1"/>
  <c r="AI783" i="1" s="1"/>
  <c r="E783" i="1"/>
  <c r="T782" i="1"/>
  <c r="S782" i="1"/>
  <c r="H782" i="1"/>
  <c r="G782" i="1"/>
  <c r="AI782" i="1" s="1"/>
  <c r="E782" i="1"/>
  <c r="AM781" i="1"/>
  <c r="T781" i="1"/>
  <c r="S781" i="1"/>
  <c r="H781" i="1"/>
  <c r="G781" i="1"/>
  <c r="AI781" i="1" s="1"/>
  <c r="E781" i="1"/>
  <c r="AM780" i="1"/>
  <c r="T780" i="1"/>
  <c r="S780" i="1"/>
  <c r="H780" i="1"/>
  <c r="G780" i="1"/>
  <c r="AI780" i="1" s="1"/>
  <c r="E780" i="1"/>
  <c r="AM779" i="1"/>
  <c r="T779" i="1"/>
  <c r="S779" i="1"/>
  <c r="H779" i="1"/>
  <c r="G779" i="1"/>
  <c r="AI779" i="1" s="1"/>
  <c r="E779" i="1"/>
  <c r="AM778" i="1"/>
  <c r="T778" i="1"/>
  <c r="S778" i="1"/>
  <c r="H778" i="1"/>
  <c r="G778" i="1"/>
  <c r="AI778" i="1" s="1"/>
  <c r="E778" i="1"/>
  <c r="T777" i="1"/>
  <c r="S777" i="1"/>
  <c r="H777" i="1"/>
  <c r="G777" i="1"/>
  <c r="AI777" i="1" s="1"/>
  <c r="E777" i="1"/>
  <c r="AM776" i="1"/>
  <c r="T776" i="1"/>
  <c r="S776" i="1"/>
  <c r="H776" i="1"/>
  <c r="G776" i="1"/>
  <c r="AI776" i="1" s="1"/>
  <c r="E776" i="1"/>
  <c r="AM775" i="1"/>
  <c r="T775" i="1"/>
  <c r="S775" i="1"/>
  <c r="H775" i="1"/>
  <c r="G775" i="1"/>
  <c r="AI775" i="1" s="1"/>
  <c r="E775" i="1"/>
  <c r="AM774" i="1"/>
  <c r="T774" i="1"/>
  <c r="S774" i="1"/>
  <c r="H774" i="1"/>
  <c r="G774" i="1"/>
  <c r="AI774" i="1" s="1"/>
  <c r="E774" i="1"/>
  <c r="AM773" i="1"/>
  <c r="T773" i="1"/>
  <c r="S773" i="1"/>
  <c r="H773" i="1"/>
  <c r="G773" i="1"/>
  <c r="AI773" i="1" s="1"/>
  <c r="E773" i="1"/>
  <c r="AM772" i="1"/>
  <c r="T772" i="1"/>
  <c r="S772" i="1"/>
  <c r="H772" i="1"/>
  <c r="G772" i="1"/>
  <c r="AI772" i="1" s="1"/>
  <c r="E772" i="1"/>
  <c r="AM771" i="1"/>
  <c r="T771" i="1"/>
  <c r="S771" i="1"/>
  <c r="H771" i="1"/>
  <c r="G771" i="1"/>
  <c r="AI771" i="1" s="1"/>
  <c r="E771" i="1"/>
  <c r="AM770" i="1"/>
  <c r="T770" i="1"/>
  <c r="S770" i="1"/>
  <c r="H770" i="1"/>
  <c r="G770" i="1"/>
  <c r="AI770" i="1" s="1"/>
  <c r="E770" i="1"/>
  <c r="AM769" i="1"/>
  <c r="T769" i="1"/>
  <c r="S769" i="1"/>
  <c r="H769" i="1"/>
  <c r="G769" i="1"/>
  <c r="AI769" i="1" s="1"/>
  <c r="E769" i="1"/>
  <c r="AM768" i="1"/>
  <c r="T768" i="1"/>
  <c r="S768" i="1"/>
  <c r="H768" i="1"/>
  <c r="G768" i="1"/>
  <c r="AI768" i="1" s="1"/>
  <c r="E768" i="1"/>
  <c r="AM767" i="1"/>
  <c r="T767" i="1"/>
  <c r="S767" i="1"/>
  <c r="H767" i="1"/>
  <c r="G767" i="1"/>
  <c r="AI767" i="1" s="1"/>
  <c r="E767" i="1"/>
  <c r="AM766" i="1"/>
  <c r="T766" i="1"/>
  <c r="S766" i="1"/>
  <c r="H766" i="1"/>
  <c r="G766" i="1"/>
  <c r="AI766" i="1" s="1"/>
  <c r="E766" i="1"/>
  <c r="AM765" i="1"/>
  <c r="T765" i="1"/>
  <c r="S765" i="1"/>
  <c r="H765" i="1"/>
  <c r="G765" i="1"/>
  <c r="AI765" i="1" s="1"/>
  <c r="E765" i="1"/>
  <c r="AM764" i="1"/>
  <c r="T764" i="1"/>
  <c r="S764" i="1"/>
  <c r="H764" i="1"/>
  <c r="G764" i="1"/>
  <c r="AI764" i="1" s="1"/>
  <c r="E764" i="1"/>
  <c r="AM763" i="1"/>
  <c r="T763" i="1"/>
  <c r="S763" i="1"/>
  <c r="H763" i="1"/>
  <c r="G763" i="1"/>
  <c r="AI763" i="1" s="1"/>
  <c r="E763" i="1"/>
  <c r="AM762" i="1"/>
  <c r="T762" i="1"/>
  <c r="S762" i="1"/>
  <c r="H762" i="1"/>
  <c r="G762" i="1"/>
  <c r="AI762" i="1" s="1"/>
  <c r="E762" i="1"/>
  <c r="AM761" i="1"/>
  <c r="T761" i="1"/>
  <c r="S761" i="1"/>
  <c r="H761" i="1"/>
  <c r="G761" i="1"/>
  <c r="AI761" i="1" s="1"/>
  <c r="E761" i="1"/>
  <c r="AM760" i="1"/>
  <c r="T760" i="1"/>
  <c r="S760" i="1"/>
  <c r="H760" i="1"/>
  <c r="G760" i="1"/>
  <c r="AI760" i="1" s="1"/>
  <c r="E760" i="1"/>
  <c r="AM759" i="1"/>
  <c r="T759" i="1"/>
  <c r="S759" i="1"/>
  <c r="H759" i="1"/>
  <c r="G759" i="1"/>
  <c r="AI759" i="1" s="1"/>
  <c r="E759" i="1"/>
  <c r="AM758" i="1"/>
  <c r="T758" i="1"/>
  <c r="S758" i="1"/>
  <c r="H758" i="1"/>
  <c r="G758" i="1"/>
  <c r="AI758" i="1" s="1"/>
  <c r="E758" i="1"/>
  <c r="AM757" i="1"/>
  <c r="T757" i="1"/>
  <c r="S757" i="1"/>
  <c r="H757" i="1"/>
  <c r="G757" i="1"/>
  <c r="AI757" i="1" s="1"/>
  <c r="E757" i="1"/>
  <c r="AM756" i="1"/>
  <c r="T756" i="1"/>
  <c r="S756" i="1"/>
  <c r="H756" i="1"/>
  <c r="G756" i="1"/>
  <c r="AI756" i="1" s="1"/>
  <c r="E756" i="1"/>
  <c r="AM755" i="1"/>
  <c r="T755" i="1"/>
  <c r="S755" i="1"/>
  <c r="H755" i="1"/>
  <c r="G755" i="1"/>
  <c r="AI755" i="1" s="1"/>
  <c r="E755" i="1"/>
  <c r="T754" i="1"/>
  <c r="S754" i="1"/>
  <c r="H754" i="1"/>
  <c r="G754" i="1"/>
  <c r="AI754" i="1" s="1"/>
  <c r="E754" i="1"/>
  <c r="AM753" i="1"/>
  <c r="T753" i="1"/>
  <c r="S753" i="1"/>
  <c r="H753" i="1"/>
  <c r="G753" i="1"/>
  <c r="AI753" i="1" s="1"/>
  <c r="E753" i="1"/>
  <c r="T752" i="1"/>
  <c r="S752" i="1"/>
  <c r="H752" i="1"/>
  <c r="G752" i="1"/>
  <c r="AI752" i="1" s="1"/>
  <c r="E752" i="1"/>
  <c r="AM751" i="1"/>
  <c r="T751" i="1"/>
  <c r="S751" i="1"/>
  <c r="H751" i="1"/>
  <c r="G751" i="1"/>
  <c r="AI751" i="1" s="1"/>
  <c r="E751" i="1"/>
  <c r="AM750" i="1"/>
  <c r="T750" i="1"/>
  <c r="S750" i="1"/>
  <c r="H750" i="1"/>
  <c r="G750" i="1"/>
  <c r="AI750" i="1" s="1"/>
  <c r="E750" i="1"/>
  <c r="AM749" i="1"/>
  <c r="T749" i="1"/>
  <c r="S749" i="1"/>
  <c r="H749" i="1"/>
  <c r="G749" i="1"/>
  <c r="AI749" i="1" s="1"/>
  <c r="E749" i="1"/>
  <c r="T748" i="1"/>
  <c r="S748" i="1"/>
  <c r="H748" i="1"/>
  <c r="G748" i="1"/>
  <c r="AI748" i="1" s="1"/>
  <c r="E748" i="1"/>
  <c r="AM747" i="1"/>
  <c r="T747" i="1"/>
  <c r="S747" i="1"/>
  <c r="H747" i="1"/>
  <c r="G747" i="1"/>
  <c r="AI747" i="1" s="1"/>
  <c r="E747" i="1"/>
  <c r="AM746" i="1"/>
  <c r="T746" i="1"/>
  <c r="S746" i="1"/>
  <c r="H746" i="1"/>
  <c r="G746" i="1"/>
  <c r="AI746" i="1" s="1"/>
  <c r="E746" i="1"/>
  <c r="AM745" i="1"/>
  <c r="T745" i="1"/>
  <c r="S745" i="1"/>
  <c r="H745" i="1"/>
  <c r="G745" i="1"/>
  <c r="AI745" i="1" s="1"/>
  <c r="E745" i="1"/>
  <c r="AM744" i="1"/>
  <c r="T744" i="1"/>
  <c r="S744" i="1"/>
  <c r="H744" i="1"/>
  <c r="G744" i="1"/>
  <c r="AI744" i="1" s="1"/>
  <c r="E744" i="1"/>
  <c r="AM743" i="1"/>
  <c r="T743" i="1"/>
  <c r="S743" i="1"/>
  <c r="H743" i="1"/>
  <c r="G743" i="1"/>
  <c r="AI743" i="1" s="1"/>
  <c r="E743" i="1"/>
  <c r="AM742" i="1"/>
  <c r="T742" i="1"/>
  <c r="S742" i="1"/>
  <c r="H742" i="1"/>
  <c r="G742" i="1"/>
  <c r="AI742" i="1" s="1"/>
  <c r="E742" i="1"/>
  <c r="AM741" i="1"/>
  <c r="T741" i="1"/>
  <c r="S741" i="1"/>
  <c r="H741" i="1"/>
  <c r="G741" i="1"/>
  <c r="AI741" i="1" s="1"/>
  <c r="E741" i="1"/>
  <c r="T740" i="1"/>
  <c r="S740" i="1"/>
  <c r="H740" i="1"/>
  <c r="G740" i="1"/>
  <c r="AI740" i="1" s="1"/>
  <c r="E740" i="1"/>
  <c r="T739" i="1"/>
  <c r="S739" i="1"/>
  <c r="H739" i="1"/>
  <c r="G739" i="1"/>
  <c r="AI739" i="1" s="1"/>
  <c r="E739" i="1"/>
  <c r="T738" i="1"/>
  <c r="S738" i="1"/>
  <c r="H738" i="1"/>
  <c r="G738" i="1"/>
  <c r="AI738" i="1" s="1"/>
  <c r="E738" i="1"/>
  <c r="T737" i="1"/>
  <c r="S737" i="1"/>
  <c r="H737" i="1"/>
  <c r="G737" i="1"/>
  <c r="AI737" i="1" s="1"/>
  <c r="E737" i="1"/>
  <c r="T736" i="1"/>
  <c r="S736" i="1"/>
  <c r="H736" i="1"/>
  <c r="G736" i="1"/>
  <c r="AI736" i="1" s="1"/>
  <c r="E736" i="1"/>
  <c r="AM735" i="1"/>
  <c r="T735" i="1"/>
  <c r="S735" i="1"/>
  <c r="H735" i="1"/>
  <c r="G735" i="1"/>
  <c r="AI735" i="1" s="1"/>
  <c r="E735" i="1"/>
  <c r="AM734" i="1"/>
  <c r="T734" i="1"/>
  <c r="S734" i="1"/>
  <c r="H734" i="1"/>
  <c r="G734" i="1"/>
  <c r="AI734" i="1" s="1"/>
  <c r="E734" i="1"/>
  <c r="AM733" i="1"/>
  <c r="T733" i="1"/>
  <c r="S733" i="1"/>
  <c r="H733" i="1"/>
  <c r="G733" i="1"/>
  <c r="AI733" i="1" s="1"/>
  <c r="E733" i="1"/>
  <c r="T732" i="1"/>
  <c r="S732" i="1"/>
  <c r="H732" i="1"/>
  <c r="G732" i="1"/>
  <c r="AI732" i="1" s="1"/>
  <c r="E732" i="1"/>
  <c r="AM731" i="1"/>
  <c r="T731" i="1"/>
  <c r="S731" i="1"/>
  <c r="H731" i="1"/>
  <c r="G731" i="1"/>
  <c r="AI731" i="1" s="1"/>
  <c r="E731" i="1"/>
  <c r="T730" i="1"/>
  <c r="S730" i="1"/>
  <c r="H730" i="1"/>
  <c r="G730" i="1"/>
  <c r="AI730" i="1" s="1"/>
  <c r="E730" i="1"/>
  <c r="T729" i="1"/>
  <c r="S729" i="1"/>
  <c r="H729" i="1"/>
  <c r="G729" i="1"/>
  <c r="AI729" i="1" s="1"/>
  <c r="E729" i="1"/>
  <c r="AM728" i="1"/>
  <c r="T728" i="1"/>
  <c r="S728" i="1"/>
  <c r="H728" i="1"/>
  <c r="G728" i="1"/>
  <c r="AI728" i="1" s="1"/>
  <c r="E728" i="1"/>
  <c r="T727" i="1"/>
  <c r="S727" i="1"/>
  <c r="H727" i="1"/>
  <c r="G727" i="1"/>
  <c r="AI727" i="1" s="1"/>
  <c r="E727" i="1"/>
  <c r="T726" i="1"/>
  <c r="S726" i="1"/>
  <c r="H726" i="1"/>
  <c r="G726" i="1"/>
  <c r="AI726" i="1" s="1"/>
  <c r="E726" i="1"/>
  <c r="T725" i="1"/>
  <c r="S725" i="1"/>
  <c r="H725" i="1"/>
  <c r="G725" i="1"/>
  <c r="AI725" i="1" s="1"/>
  <c r="E725" i="1"/>
  <c r="T724" i="1"/>
  <c r="S724" i="1"/>
  <c r="H724" i="1"/>
  <c r="G724" i="1"/>
  <c r="AI724" i="1" s="1"/>
  <c r="E724" i="1"/>
  <c r="T723" i="1"/>
  <c r="S723" i="1"/>
  <c r="H723" i="1"/>
  <c r="G723" i="1"/>
  <c r="AI723" i="1" s="1"/>
  <c r="E723" i="1"/>
  <c r="T722" i="1"/>
  <c r="S722" i="1"/>
  <c r="H722" i="1"/>
  <c r="G722" i="1"/>
  <c r="AI722" i="1" s="1"/>
  <c r="E722" i="1"/>
  <c r="AM721" i="1"/>
  <c r="T721" i="1"/>
  <c r="S721" i="1"/>
  <c r="H721" i="1"/>
  <c r="G721" i="1"/>
  <c r="AI721" i="1" s="1"/>
  <c r="E721" i="1"/>
  <c r="T720" i="1"/>
  <c r="S720" i="1"/>
  <c r="H720" i="1"/>
  <c r="G720" i="1"/>
  <c r="AI720" i="1" s="1"/>
  <c r="E720" i="1"/>
  <c r="AM719" i="1"/>
  <c r="T719" i="1"/>
  <c r="S719" i="1"/>
  <c r="H719" i="1"/>
  <c r="G719" i="1"/>
  <c r="AI719" i="1" s="1"/>
  <c r="E719" i="1"/>
  <c r="T718" i="1"/>
  <c r="S718" i="1"/>
  <c r="H718" i="1"/>
  <c r="G718" i="1"/>
  <c r="AI718" i="1" s="1"/>
  <c r="E718" i="1"/>
  <c r="AM717" i="1"/>
  <c r="T717" i="1"/>
  <c r="S717" i="1"/>
  <c r="H717" i="1"/>
  <c r="G717" i="1"/>
  <c r="AI717" i="1" s="1"/>
  <c r="E717" i="1"/>
  <c r="AM716" i="1"/>
  <c r="T716" i="1"/>
  <c r="S716" i="1"/>
  <c r="H716" i="1"/>
  <c r="G716" i="1"/>
  <c r="AI716" i="1" s="1"/>
  <c r="E716" i="1"/>
  <c r="AM715" i="1"/>
  <c r="T715" i="1"/>
  <c r="S715" i="1"/>
  <c r="H715" i="1"/>
  <c r="G715" i="1"/>
  <c r="AI715" i="1" s="1"/>
  <c r="E715" i="1"/>
  <c r="AM714" i="1"/>
  <c r="T714" i="1"/>
  <c r="S714" i="1"/>
  <c r="H714" i="1"/>
  <c r="G714" i="1"/>
  <c r="AI714" i="1" s="1"/>
  <c r="E714" i="1"/>
  <c r="T713" i="1"/>
  <c r="S713" i="1"/>
  <c r="H713" i="1"/>
  <c r="G713" i="1"/>
  <c r="AI713" i="1" s="1"/>
  <c r="E713" i="1"/>
  <c r="AM712" i="1"/>
  <c r="T712" i="1"/>
  <c r="S712" i="1"/>
  <c r="H712" i="1"/>
  <c r="G712" i="1"/>
  <c r="AI712" i="1" s="1"/>
  <c r="E712" i="1"/>
  <c r="AM711" i="1"/>
  <c r="T711" i="1"/>
  <c r="S711" i="1"/>
  <c r="H711" i="1"/>
  <c r="G711" i="1"/>
  <c r="AI711" i="1" s="1"/>
  <c r="E711" i="1"/>
  <c r="AM710" i="1"/>
  <c r="T710" i="1"/>
  <c r="S710" i="1"/>
  <c r="H710" i="1"/>
  <c r="G710" i="1"/>
  <c r="AI710" i="1" s="1"/>
  <c r="E710" i="1"/>
  <c r="AM709" i="1"/>
  <c r="T709" i="1"/>
  <c r="S709" i="1"/>
  <c r="H709" i="1"/>
  <c r="G709" i="1"/>
  <c r="AI709" i="1" s="1"/>
  <c r="E709" i="1"/>
  <c r="AM708" i="1"/>
  <c r="T708" i="1"/>
  <c r="S708" i="1"/>
  <c r="H708" i="1"/>
  <c r="G708" i="1"/>
  <c r="AI708" i="1" s="1"/>
  <c r="E708" i="1"/>
  <c r="AM707" i="1"/>
  <c r="T707" i="1"/>
  <c r="S707" i="1"/>
  <c r="H707" i="1"/>
  <c r="G707" i="1"/>
  <c r="AI707" i="1" s="1"/>
  <c r="E707" i="1"/>
  <c r="AM706" i="1"/>
  <c r="T706" i="1"/>
  <c r="S706" i="1"/>
  <c r="H706" i="1"/>
  <c r="G706" i="1"/>
  <c r="AI706" i="1" s="1"/>
  <c r="E706" i="1"/>
  <c r="AM705" i="1"/>
  <c r="T705" i="1"/>
  <c r="S705" i="1"/>
  <c r="H705" i="1"/>
  <c r="G705" i="1"/>
  <c r="AI705" i="1" s="1"/>
  <c r="E705" i="1"/>
  <c r="AM704" i="1"/>
  <c r="T704" i="1"/>
  <c r="S704" i="1"/>
  <c r="H704" i="1"/>
  <c r="G704" i="1"/>
  <c r="AI704" i="1" s="1"/>
  <c r="E704" i="1"/>
  <c r="AM703" i="1"/>
  <c r="T703" i="1"/>
  <c r="S703" i="1"/>
  <c r="H703" i="1"/>
  <c r="G703" i="1"/>
  <c r="AI703" i="1" s="1"/>
  <c r="E703" i="1"/>
  <c r="AM702" i="1"/>
  <c r="T702" i="1"/>
  <c r="S702" i="1"/>
  <c r="H702" i="1"/>
  <c r="G702" i="1"/>
  <c r="AI702" i="1" s="1"/>
  <c r="E702" i="1"/>
  <c r="AM701" i="1"/>
  <c r="T701" i="1"/>
  <c r="S701" i="1"/>
  <c r="H701" i="1"/>
  <c r="G701" i="1"/>
  <c r="AI701" i="1" s="1"/>
  <c r="E701" i="1"/>
  <c r="AM700" i="1"/>
  <c r="T700" i="1"/>
  <c r="S700" i="1"/>
  <c r="H700" i="1"/>
  <c r="G700" i="1"/>
  <c r="AI700" i="1" s="1"/>
  <c r="E700" i="1"/>
  <c r="AM699" i="1"/>
  <c r="T699" i="1"/>
  <c r="S699" i="1"/>
  <c r="H699" i="1"/>
  <c r="G699" i="1"/>
  <c r="AI699" i="1" s="1"/>
  <c r="E699" i="1"/>
  <c r="AM698" i="1"/>
  <c r="T698" i="1"/>
  <c r="S698" i="1"/>
  <c r="H698" i="1"/>
  <c r="G698" i="1"/>
  <c r="AI698" i="1" s="1"/>
  <c r="E698" i="1"/>
  <c r="AM697" i="1"/>
  <c r="T697" i="1"/>
  <c r="S697" i="1"/>
  <c r="H697" i="1"/>
  <c r="G697" i="1"/>
  <c r="AI697" i="1" s="1"/>
  <c r="E697" i="1"/>
  <c r="AM696" i="1"/>
  <c r="T696" i="1"/>
  <c r="S696" i="1"/>
  <c r="H696" i="1"/>
  <c r="G696" i="1"/>
  <c r="AI696" i="1" s="1"/>
  <c r="E696" i="1"/>
  <c r="AM695" i="1"/>
  <c r="T695" i="1"/>
  <c r="S695" i="1"/>
  <c r="H695" i="1"/>
  <c r="G695" i="1"/>
  <c r="AI695" i="1" s="1"/>
  <c r="E695" i="1"/>
  <c r="AM694" i="1"/>
  <c r="T694" i="1"/>
  <c r="S694" i="1"/>
  <c r="H694" i="1"/>
  <c r="G694" i="1"/>
  <c r="AI694" i="1" s="1"/>
  <c r="E694" i="1"/>
  <c r="AM693" i="1"/>
  <c r="T693" i="1"/>
  <c r="S693" i="1"/>
  <c r="H693" i="1"/>
  <c r="G693" i="1"/>
  <c r="AI693" i="1" s="1"/>
  <c r="E693" i="1"/>
  <c r="AM692" i="1"/>
  <c r="T692" i="1"/>
  <c r="S692" i="1"/>
  <c r="H692" i="1"/>
  <c r="G692" i="1"/>
  <c r="AI692" i="1" s="1"/>
  <c r="E692" i="1"/>
  <c r="AM691" i="1"/>
  <c r="T691" i="1"/>
  <c r="S691" i="1"/>
  <c r="H691" i="1"/>
  <c r="G691" i="1"/>
  <c r="AI691" i="1" s="1"/>
  <c r="E691" i="1"/>
  <c r="T690" i="1"/>
  <c r="S690" i="1"/>
  <c r="H690" i="1"/>
  <c r="G690" i="1"/>
  <c r="AI690" i="1" s="1"/>
  <c r="E690" i="1"/>
  <c r="T689" i="1"/>
  <c r="S689" i="1"/>
  <c r="H689" i="1"/>
  <c r="G689" i="1"/>
  <c r="AI689" i="1" s="1"/>
  <c r="E689" i="1"/>
  <c r="AM688" i="1"/>
  <c r="T688" i="1"/>
  <c r="S688" i="1"/>
  <c r="H688" i="1"/>
  <c r="G688" i="1"/>
  <c r="AI688" i="1" s="1"/>
  <c r="E688" i="1"/>
  <c r="AM687" i="1"/>
  <c r="T687" i="1"/>
  <c r="S687" i="1"/>
  <c r="H687" i="1"/>
  <c r="G687" i="1"/>
  <c r="AI687" i="1" s="1"/>
  <c r="E687" i="1"/>
  <c r="AM686" i="1"/>
  <c r="T686" i="1"/>
  <c r="S686" i="1"/>
  <c r="H686" i="1"/>
  <c r="G686" i="1"/>
  <c r="AI686" i="1" s="1"/>
  <c r="E686" i="1"/>
  <c r="AM685" i="1"/>
  <c r="T685" i="1"/>
  <c r="S685" i="1"/>
  <c r="H685" i="1"/>
  <c r="G685" i="1"/>
  <c r="AI685" i="1" s="1"/>
  <c r="E685" i="1"/>
  <c r="AM684" i="1"/>
  <c r="T684" i="1"/>
  <c r="S684" i="1"/>
  <c r="H684" i="1"/>
  <c r="G684" i="1"/>
  <c r="AI684" i="1" s="1"/>
  <c r="E684" i="1"/>
  <c r="AM683" i="1"/>
  <c r="T683" i="1"/>
  <c r="S683" i="1"/>
  <c r="H683" i="1"/>
  <c r="G683" i="1"/>
  <c r="AI683" i="1" s="1"/>
  <c r="E683" i="1"/>
  <c r="AM682" i="1"/>
  <c r="T682" i="1"/>
  <c r="S682" i="1"/>
  <c r="H682" i="1"/>
  <c r="G682" i="1"/>
  <c r="AI682" i="1" s="1"/>
  <c r="E682" i="1"/>
  <c r="AM681" i="1"/>
  <c r="T681" i="1"/>
  <c r="S681" i="1"/>
  <c r="H681" i="1"/>
  <c r="G681" i="1"/>
  <c r="AI681" i="1" s="1"/>
  <c r="E681" i="1"/>
  <c r="AM680" i="1"/>
  <c r="T680" i="1"/>
  <c r="S680" i="1"/>
  <c r="H680" i="1"/>
  <c r="G680" i="1"/>
  <c r="AI680" i="1" s="1"/>
  <c r="E680" i="1"/>
  <c r="AL679" i="1"/>
  <c r="AN679" i="1" s="1"/>
  <c r="T679" i="1"/>
  <c r="S679" i="1"/>
  <c r="H679" i="1"/>
  <c r="G679" i="1"/>
  <c r="AI679" i="1" s="1"/>
  <c r="AK679" i="1" s="1"/>
  <c r="E679" i="1"/>
  <c r="AM678" i="1"/>
  <c r="T678" i="1"/>
  <c r="S678" i="1"/>
  <c r="H678" i="1"/>
  <c r="G678" i="1"/>
  <c r="AI678" i="1" s="1"/>
  <c r="E678" i="1"/>
  <c r="T677" i="1"/>
  <c r="S677" i="1"/>
  <c r="H677" i="1"/>
  <c r="G677" i="1"/>
  <c r="AI677" i="1" s="1"/>
  <c r="E677" i="1"/>
  <c r="AM676" i="1"/>
  <c r="T676" i="1"/>
  <c r="S676" i="1"/>
  <c r="H676" i="1"/>
  <c r="G676" i="1"/>
  <c r="AI676" i="1" s="1"/>
  <c r="E676" i="1"/>
  <c r="AM675" i="1"/>
  <c r="T675" i="1"/>
  <c r="S675" i="1"/>
  <c r="H675" i="1"/>
  <c r="G675" i="1"/>
  <c r="AI675" i="1" s="1"/>
  <c r="E675" i="1"/>
  <c r="T674" i="1"/>
  <c r="S674" i="1"/>
  <c r="H674" i="1"/>
  <c r="G674" i="1"/>
  <c r="AI674" i="1" s="1"/>
  <c r="E674" i="1"/>
  <c r="T673" i="1"/>
  <c r="S673" i="1"/>
  <c r="H673" i="1"/>
  <c r="G673" i="1"/>
  <c r="AI673" i="1" s="1"/>
  <c r="E673" i="1"/>
  <c r="T672" i="1"/>
  <c r="S672" i="1"/>
  <c r="H672" i="1"/>
  <c r="G672" i="1"/>
  <c r="AI672" i="1" s="1"/>
  <c r="E672" i="1"/>
  <c r="T671" i="1"/>
  <c r="S671" i="1"/>
  <c r="H671" i="1"/>
  <c r="G671" i="1"/>
  <c r="AI671" i="1" s="1"/>
  <c r="E671" i="1"/>
  <c r="AM670" i="1"/>
  <c r="T670" i="1"/>
  <c r="S670" i="1"/>
  <c r="H670" i="1"/>
  <c r="G670" i="1"/>
  <c r="AI670" i="1" s="1"/>
  <c r="E670" i="1"/>
  <c r="T669" i="1"/>
  <c r="S669" i="1"/>
  <c r="H669" i="1"/>
  <c r="G669" i="1"/>
  <c r="AI669" i="1" s="1"/>
  <c r="E669" i="1"/>
  <c r="T668" i="1"/>
  <c r="S668" i="1"/>
  <c r="H668" i="1"/>
  <c r="G668" i="1"/>
  <c r="AI668" i="1" s="1"/>
  <c r="E668" i="1"/>
  <c r="T667" i="1"/>
  <c r="S667" i="1"/>
  <c r="H667" i="1"/>
  <c r="G667" i="1"/>
  <c r="AI667" i="1" s="1"/>
  <c r="E667" i="1"/>
  <c r="T666" i="1"/>
  <c r="S666" i="1"/>
  <c r="H666" i="1"/>
  <c r="G666" i="1"/>
  <c r="AI666" i="1" s="1"/>
  <c r="E666" i="1"/>
  <c r="T665" i="1"/>
  <c r="S665" i="1"/>
  <c r="H665" i="1"/>
  <c r="G665" i="1"/>
  <c r="AI665" i="1" s="1"/>
  <c r="E665" i="1"/>
  <c r="T664" i="1"/>
  <c r="S664" i="1"/>
  <c r="H664" i="1"/>
  <c r="G664" i="1"/>
  <c r="AI664" i="1" s="1"/>
  <c r="E664" i="1"/>
  <c r="T663" i="1"/>
  <c r="S663" i="1"/>
  <c r="H663" i="1"/>
  <c r="G663" i="1"/>
  <c r="AI663" i="1" s="1"/>
  <c r="E663" i="1"/>
  <c r="T662" i="1"/>
  <c r="S662" i="1"/>
  <c r="H662" i="1"/>
  <c r="G662" i="1"/>
  <c r="AI662" i="1" s="1"/>
  <c r="E662" i="1"/>
  <c r="T661" i="1"/>
  <c r="S661" i="1"/>
  <c r="H661" i="1"/>
  <c r="G661" i="1"/>
  <c r="AI661" i="1" s="1"/>
  <c r="E661" i="1"/>
  <c r="AM660" i="1"/>
  <c r="T660" i="1"/>
  <c r="S660" i="1"/>
  <c r="H660" i="1"/>
  <c r="G660" i="1"/>
  <c r="AI660" i="1" s="1"/>
  <c r="E660" i="1"/>
  <c r="T659" i="1"/>
  <c r="S659" i="1"/>
  <c r="H659" i="1"/>
  <c r="G659" i="1"/>
  <c r="AI659" i="1" s="1"/>
  <c r="E659" i="1"/>
  <c r="AM658" i="1"/>
  <c r="T658" i="1"/>
  <c r="S658" i="1"/>
  <c r="H658" i="1"/>
  <c r="G658" i="1"/>
  <c r="AI658" i="1" s="1"/>
  <c r="E658" i="1"/>
  <c r="T657" i="1"/>
  <c r="S657" i="1"/>
  <c r="H657" i="1"/>
  <c r="G657" i="1"/>
  <c r="AI657" i="1" s="1"/>
  <c r="E657" i="1"/>
  <c r="AM656" i="1"/>
  <c r="T656" i="1"/>
  <c r="S656" i="1"/>
  <c r="H656" i="1"/>
  <c r="G656" i="1"/>
  <c r="AI656" i="1" s="1"/>
  <c r="E656" i="1"/>
  <c r="AM655" i="1"/>
  <c r="T655" i="1"/>
  <c r="S655" i="1"/>
  <c r="H655" i="1"/>
  <c r="G655" i="1"/>
  <c r="AI655" i="1" s="1"/>
  <c r="E655" i="1"/>
  <c r="AM654" i="1"/>
  <c r="T654" i="1"/>
  <c r="S654" i="1"/>
  <c r="H654" i="1"/>
  <c r="G654" i="1"/>
  <c r="AI654" i="1" s="1"/>
  <c r="E654" i="1"/>
  <c r="AM653" i="1"/>
  <c r="T653" i="1"/>
  <c r="S653" i="1"/>
  <c r="H653" i="1"/>
  <c r="G653" i="1"/>
  <c r="AI653" i="1" s="1"/>
  <c r="E653" i="1"/>
  <c r="T652" i="1"/>
  <c r="S652" i="1"/>
  <c r="H652" i="1"/>
  <c r="G652" i="1"/>
  <c r="AI652" i="1" s="1"/>
  <c r="E652" i="1"/>
  <c r="AM651" i="1"/>
  <c r="T651" i="1"/>
  <c r="S651" i="1"/>
  <c r="H651" i="1"/>
  <c r="G651" i="1"/>
  <c r="AI651" i="1" s="1"/>
  <c r="E651" i="1"/>
  <c r="AM650" i="1"/>
  <c r="T650" i="1"/>
  <c r="S650" i="1"/>
  <c r="H650" i="1"/>
  <c r="G650" i="1"/>
  <c r="AI650" i="1" s="1"/>
  <c r="E650" i="1"/>
  <c r="AM649" i="1"/>
  <c r="T649" i="1"/>
  <c r="S649" i="1"/>
  <c r="H649" i="1"/>
  <c r="G649" i="1"/>
  <c r="AI649" i="1" s="1"/>
  <c r="E649" i="1"/>
  <c r="AM648" i="1"/>
  <c r="T648" i="1"/>
  <c r="S648" i="1"/>
  <c r="H648" i="1"/>
  <c r="G648" i="1"/>
  <c r="AI648" i="1" s="1"/>
  <c r="E648" i="1"/>
  <c r="AM647" i="1"/>
  <c r="T647" i="1"/>
  <c r="S647" i="1"/>
  <c r="H647" i="1"/>
  <c r="G647" i="1"/>
  <c r="AI647" i="1" s="1"/>
  <c r="E647" i="1"/>
  <c r="AM646" i="1"/>
  <c r="T646" i="1"/>
  <c r="S646" i="1"/>
  <c r="H646" i="1"/>
  <c r="G646" i="1"/>
  <c r="AI646" i="1" s="1"/>
  <c r="E646" i="1"/>
  <c r="AM645" i="1"/>
  <c r="T645" i="1"/>
  <c r="S645" i="1"/>
  <c r="H645" i="1"/>
  <c r="G645" i="1"/>
  <c r="AI645" i="1" s="1"/>
  <c r="E645" i="1"/>
  <c r="AM644" i="1"/>
  <c r="T644" i="1"/>
  <c r="S644" i="1"/>
  <c r="H644" i="1"/>
  <c r="G644" i="1"/>
  <c r="AI644" i="1" s="1"/>
  <c r="E644" i="1"/>
  <c r="AM643" i="1"/>
  <c r="T643" i="1"/>
  <c r="S643" i="1"/>
  <c r="H643" i="1"/>
  <c r="G643" i="1"/>
  <c r="AI643" i="1" s="1"/>
  <c r="E643" i="1"/>
  <c r="AM642" i="1"/>
  <c r="T642" i="1"/>
  <c r="S642" i="1"/>
  <c r="H642" i="1"/>
  <c r="G642" i="1"/>
  <c r="AI642" i="1" s="1"/>
  <c r="E642" i="1"/>
  <c r="AM641" i="1"/>
  <c r="T641" i="1"/>
  <c r="S641" i="1"/>
  <c r="H641" i="1"/>
  <c r="G641" i="1"/>
  <c r="AI641" i="1" s="1"/>
  <c r="E641" i="1"/>
  <c r="AM640" i="1"/>
  <c r="T640" i="1"/>
  <c r="S640" i="1"/>
  <c r="H640" i="1"/>
  <c r="G640" i="1"/>
  <c r="AI640" i="1" s="1"/>
  <c r="E640" i="1"/>
  <c r="AM639" i="1"/>
  <c r="T639" i="1"/>
  <c r="S639" i="1"/>
  <c r="H639" i="1"/>
  <c r="G639" i="1"/>
  <c r="AI639" i="1" s="1"/>
  <c r="E639" i="1"/>
  <c r="AM638" i="1"/>
  <c r="T638" i="1"/>
  <c r="S638" i="1"/>
  <c r="H638" i="1"/>
  <c r="G638" i="1"/>
  <c r="AI638" i="1" s="1"/>
  <c r="E638" i="1"/>
  <c r="AM637" i="1"/>
  <c r="T637" i="1"/>
  <c r="S637" i="1"/>
  <c r="H637" i="1"/>
  <c r="G637" i="1"/>
  <c r="AI637" i="1" s="1"/>
  <c r="E637" i="1"/>
  <c r="T636" i="1"/>
  <c r="S636" i="1"/>
  <c r="H636" i="1"/>
  <c r="G636" i="1"/>
  <c r="AI636" i="1" s="1"/>
  <c r="E636" i="1"/>
  <c r="T635" i="1"/>
  <c r="S635" i="1"/>
  <c r="H635" i="1"/>
  <c r="G635" i="1"/>
  <c r="AI635" i="1" s="1"/>
  <c r="E635" i="1"/>
  <c r="T634" i="1"/>
  <c r="S634" i="1"/>
  <c r="H634" i="1"/>
  <c r="G634" i="1"/>
  <c r="AI634" i="1" s="1"/>
  <c r="E634" i="1"/>
  <c r="T633" i="1"/>
  <c r="S633" i="1"/>
  <c r="H633" i="1"/>
  <c r="G633" i="1"/>
  <c r="AI633" i="1" s="1"/>
  <c r="E633" i="1"/>
  <c r="AM632" i="1"/>
  <c r="T632" i="1"/>
  <c r="S632" i="1"/>
  <c r="H632" i="1"/>
  <c r="G632" i="1"/>
  <c r="AI632" i="1" s="1"/>
  <c r="E632" i="1"/>
  <c r="AM631" i="1"/>
  <c r="T631" i="1"/>
  <c r="S631" i="1"/>
  <c r="H631" i="1"/>
  <c r="G631" i="1"/>
  <c r="AI631" i="1" s="1"/>
  <c r="E631" i="1"/>
  <c r="T630" i="1"/>
  <c r="S630" i="1"/>
  <c r="H630" i="1"/>
  <c r="G630" i="1"/>
  <c r="AI630" i="1" s="1"/>
  <c r="E630" i="1"/>
  <c r="T629" i="1"/>
  <c r="S629" i="1"/>
  <c r="H629" i="1"/>
  <c r="G629" i="1"/>
  <c r="AI629" i="1" s="1"/>
  <c r="E629" i="1"/>
  <c r="T628" i="1"/>
  <c r="S628" i="1"/>
  <c r="H628" i="1"/>
  <c r="G628" i="1"/>
  <c r="AI628" i="1" s="1"/>
  <c r="E628" i="1"/>
  <c r="T627" i="1"/>
  <c r="S627" i="1"/>
  <c r="H627" i="1"/>
  <c r="G627" i="1"/>
  <c r="AI627" i="1" s="1"/>
  <c r="E627" i="1"/>
  <c r="T626" i="1"/>
  <c r="S626" i="1"/>
  <c r="H626" i="1"/>
  <c r="G626" i="1"/>
  <c r="AI626" i="1" s="1"/>
  <c r="E626" i="1"/>
  <c r="T625" i="1"/>
  <c r="S625" i="1"/>
  <c r="H625" i="1"/>
  <c r="G625" i="1"/>
  <c r="AI625" i="1" s="1"/>
  <c r="E625" i="1"/>
  <c r="T624" i="1"/>
  <c r="S624" i="1"/>
  <c r="H624" i="1"/>
  <c r="G624" i="1"/>
  <c r="AI624" i="1" s="1"/>
  <c r="E624" i="1"/>
  <c r="T623" i="1"/>
  <c r="S623" i="1"/>
  <c r="H623" i="1"/>
  <c r="G623" i="1"/>
  <c r="AI623" i="1" s="1"/>
  <c r="E623" i="1"/>
  <c r="T622" i="1"/>
  <c r="S622" i="1"/>
  <c r="H622" i="1"/>
  <c r="G622" i="1"/>
  <c r="AI622" i="1" s="1"/>
  <c r="E622" i="1"/>
  <c r="T621" i="1"/>
  <c r="S621" i="1"/>
  <c r="H621" i="1"/>
  <c r="G621" i="1"/>
  <c r="AI621" i="1" s="1"/>
  <c r="E621" i="1"/>
  <c r="T620" i="1"/>
  <c r="S620" i="1"/>
  <c r="H620" i="1"/>
  <c r="G620" i="1"/>
  <c r="AI620" i="1" s="1"/>
  <c r="E620" i="1"/>
  <c r="T619" i="1"/>
  <c r="S619" i="1"/>
  <c r="H619" i="1"/>
  <c r="G619" i="1"/>
  <c r="AI619" i="1" s="1"/>
  <c r="E619" i="1"/>
  <c r="T618" i="1"/>
  <c r="S618" i="1"/>
  <c r="H618" i="1"/>
  <c r="G618" i="1"/>
  <c r="AI618" i="1" s="1"/>
  <c r="E618" i="1"/>
  <c r="T617" i="1"/>
  <c r="S617" i="1"/>
  <c r="H617" i="1"/>
  <c r="G617" i="1"/>
  <c r="AI617" i="1" s="1"/>
  <c r="E617" i="1"/>
  <c r="T616" i="1"/>
  <c r="S616" i="1"/>
  <c r="H616" i="1"/>
  <c r="G616" i="1"/>
  <c r="AI616" i="1" s="1"/>
  <c r="E616" i="1"/>
  <c r="AM615" i="1"/>
  <c r="T615" i="1"/>
  <c r="S615" i="1"/>
  <c r="H615" i="1"/>
  <c r="G615" i="1"/>
  <c r="AI615" i="1" s="1"/>
  <c r="E615" i="1"/>
  <c r="T614" i="1"/>
  <c r="S614" i="1"/>
  <c r="H614" i="1"/>
  <c r="G614" i="1"/>
  <c r="AI614" i="1" s="1"/>
  <c r="E614" i="1"/>
  <c r="AM613" i="1"/>
  <c r="T613" i="1"/>
  <c r="S613" i="1"/>
  <c r="H613" i="1"/>
  <c r="G613" i="1"/>
  <c r="AI613" i="1" s="1"/>
  <c r="E613" i="1"/>
  <c r="AM612" i="1"/>
  <c r="T612" i="1"/>
  <c r="S612" i="1"/>
  <c r="H612" i="1"/>
  <c r="G612" i="1"/>
  <c r="AI612" i="1" s="1"/>
  <c r="E612" i="1"/>
  <c r="AM611" i="1"/>
  <c r="T611" i="1"/>
  <c r="S611" i="1"/>
  <c r="H611" i="1"/>
  <c r="G611" i="1"/>
  <c r="AI611" i="1" s="1"/>
  <c r="E611" i="1"/>
  <c r="AM610" i="1"/>
  <c r="T610" i="1"/>
  <c r="S610" i="1"/>
  <c r="H610" i="1"/>
  <c r="G610" i="1"/>
  <c r="AI610" i="1" s="1"/>
  <c r="E610" i="1"/>
  <c r="AM609" i="1"/>
  <c r="T609" i="1"/>
  <c r="S609" i="1"/>
  <c r="H609" i="1"/>
  <c r="G609" i="1"/>
  <c r="AI609" i="1" s="1"/>
  <c r="E609" i="1"/>
  <c r="T608" i="1"/>
  <c r="S608" i="1"/>
  <c r="H608" i="1"/>
  <c r="G608" i="1"/>
  <c r="AI608" i="1" s="1"/>
  <c r="E608" i="1"/>
  <c r="AM607" i="1"/>
  <c r="T607" i="1"/>
  <c r="S607" i="1"/>
  <c r="H607" i="1"/>
  <c r="G607" i="1"/>
  <c r="AI607" i="1" s="1"/>
  <c r="E607" i="1"/>
  <c r="AM606" i="1"/>
  <c r="T606" i="1"/>
  <c r="S606" i="1"/>
  <c r="H606" i="1"/>
  <c r="G606" i="1"/>
  <c r="AI606" i="1" s="1"/>
  <c r="E606" i="1"/>
  <c r="AM605" i="1"/>
  <c r="T605" i="1"/>
  <c r="S605" i="1"/>
  <c r="H605" i="1"/>
  <c r="G605" i="1"/>
  <c r="AI605" i="1" s="1"/>
  <c r="E605" i="1"/>
  <c r="T604" i="1"/>
  <c r="S604" i="1"/>
  <c r="H604" i="1"/>
  <c r="G604" i="1"/>
  <c r="AI604" i="1" s="1"/>
  <c r="E604" i="1"/>
  <c r="AM603" i="1"/>
  <c r="T603" i="1"/>
  <c r="S603" i="1"/>
  <c r="H603" i="1"/>
  <c r="G603" i="1"/>
  <c r="AI603" i="1" s="1"/>
  <c r="E603" i="1"/>
  <c r="AM602" i="1"/>
  <c r="T602" i="1"/>
  <c r="S602" i="1"/>
  <c r="H602" i="1"/>
  <c r="G602" i="1"/>
  <c r="AI602" i="1" s="1"/>
  <c r="E602" i="1"/>
  <c r="T601" i="1"/>
  <c r="S601" i="1"/>
  <c r="H601" i="1"/>
  <c r="G601" i="1"/>
  <c r="AI601" i="1" s="1"/>
  <c r="E601" i="1"/>
  <c r="AM600" i="1"/>
  <c r="T600" i="1"/>
  <c r="S600" i="1"/>
  <c r="H600" i="1"/>
  <c r="G600" i="1"/>
  <c r="AI600" i="1" s="1"/>
  <c r="E600" i="1"/>
  <c r="AM599" i="1"/>
  <c r="T599" i="1"/>
  <c r="S599" i="1"/>
  <c r="H599" i="1"/>
  <c r="G599" i="1"/>
  <c r="AI599" i="1" s="1"/>
  <c r="E599" i="1"/>
  <c r="AM598" i="1"/>
  <c r="T598" i="1"/>
  <c r="S598" i="1"/>
  <c r="H598" i="1"/>
  <c r="G598" i="1"/>
  <c r="AI598" i="1" s="1"/>
  <c r="E598" i="1"/>
  <c r="AM597" i="1"/>
  <c r="T597" i="1"/>
  <c r="S597" i="1"/>
  <c r="H597" i="1"/>
  <c r="G597" i="1"/>
  <c r="AI597" i="1" s="1"/>
  <c r="E597" i="1"/>
  <c r="AM596" i="1"/>
  <c r="T596" i="1"/>
  <c r="S596" i="1"/>
  <c r="H596" i="1"/>
  <c r="G596" i="1"/>
  <c r="AI596" i="1" s="1"/>
  <c r="E596" i="1"/>
  <c r="AM595" i="1"/>
  <c r="T595" i="1"/>
  <c r="S595" i="1"/>
  <c r="H595" i="1"/>
  <c r="G595" i="1"/>
  <c r="AI595" i="1" s="1"/>
  <c r="E595" i="1"/>
  <c r="AM594" i="1"/>
  <c r="T594" i="1"/>
  <c r="S594" i="1"/>
  <c r="H594" i="1"/>
  <c r="G594" i="1"/>
  <c r="AI594" i="1" s="1"/>
  <c r="E594" i="1"/>
  <c r="AM593" i="1"/>
  <c r="T593" i="1"/>
  <c r="S593" i="1"/>
  <c r="H593" i="1"/>
  <c r="G593" i="1"/>
  <c r="AI593" i="1" s="1"/>
  <c r="E593" i="1"/>
  <c r="AM592" i="1"/>
  <c r="T592" i="1"/>
  <c r="S592" i="1"/>
  <c r="H592" i="1"/>
  <c r="G592" i="1"/>
  <c r="AI592" i="1" s="1"/>
  <c r="E592" i="1"/>
  <c r="AM591" i="1"/>
  <c r="T591" i="1"/>
  <c r="S591" i="1"/>
  <c r="H591" i="1"/>
  <c r="G591" i="1"/>
  <c r="AI591" i="1" s="1"/>
  <c r="E591" i="1"/>
  <c r="AM590" i="1"/>
  <c r="T590" i="1"/>
  <c r="S590" i="1"/>
  <c r="H590" i="1"/>
  <c r="G590" i="1"/>
  <c r="AI590" i="1" s="1"/>
  <c r="E590" i="1"/>
  <c r="AM589" i="1"/>
  <c r="T589" i="1"/>
  <c r="S589" i="1"/>
  <c r="H589" i="1"/>
  <c r="G589" i="1"/>
  <c r="AI589" i="1" s="1"/>
  <c r="E589" i="1"/>
  <c r="AM588" i="1"/>
  <c r="T588" i="1"/>
  <c r="S588" i="1"/>
  <c r="H588" i="1"/>
  <c r="G588" i="1"/>
  <c r="AI588" i="1" s="1"/>
  <c r="E588" i="1"/>
  <c r="AM587" i="1"/>
  <c r="T587" i="1"/>
  <c r="S587" i="1"/>
  <c r="H587" i="1"/>
  <c r="G587" i="1"/>
  <c r="AI587" i="1" s="1"/>
  <c r="E587" i="1"/>
  <c r="T586" i="1"/>
  <c r="S586" i="1"/>
  <c r="H586" i="1"/>
  <c r="G586" i="1"/>
  <c r="AI586" i="1" s="1"/>
  <c r="E586" i="1"/>
  <c r="T585" i="1"/>
  <c r="S585" i="1"/>
  <c r="H585" i="1"/>
  <c r="G585" i="1"/>
  <c r="AI585" i="1" s="1"/>
  <c r="E585" i="1"/>
  <c r="AM584" i="1"/>
  <c r="T584" i="1"/>
  <c r="S584" i="1"/>
  <c r="H584" i="1"/>
  <c r="G584" i="1"/>
  <c r="AI584" i="1" s="1"/>
  <c r="E584" i="1"/>
  <c r="AM583" i="1"/>
  <c r="T583" i="1"/>
  <c r="S583" i="1"/>
  <c r="H583" i="1"/>
  <c r="G583" i="1"/>
  <c r="AI583" i="1" s="1"/>
  <c r="E583" i="1"/>
  <c r="T582" i="1"/>
  <c r="S582" i="1"/>
  <c r="H582" i="1"/>
  <c r="G582" i="1"/>
  <c r="AI582" i="1" s="1"/>
  <c r="E582" i="1"/>
  <c r="AM581" i="1"/>
  <c r="T581" i="1"/>
  <c r="S581" i="1"/>
  <c r="H581" i="1"/>
  <c r="G581" i="1"/>
  <c r="AI581" i="1" s="1"/>
  <c r="E581" i="1"/>
  <c r="AM580" i="1"/>
  <c r="T580" i="1"/>
  <c r="S580" i="1"/>
  <c r="H580" i="1"/>
  <c r="G580" i="1"/>
  <c r="AI580" i="1" s="1"/>
  <c r="E580" i="1"/>
  <c r="AM579" i="1"/>
  <c r="T579" i="1"/>
  <c r="S579" i="1"/>
  <c r="H579" i="1"/>
  <c r="G579" i="1"/>
  <c r="AI579" i="1" s="1"/>
  <c r="E579" i="1"/>
  <c r="AM578" i="1"/>
  <c r="T578" i="1"/>
  <c r="S578" i="1"/>
  <c r="H578" i="1"/>
  <c r="G578" i="1"/>
  <c r="AI578" i="1" s="1"/>
  <c r="E578" i="1"/>
  <c r="AM577" i="1"/>
  <c r="T577" i="1"/>
  <c r="S577" i="1"/>
  <c r="H577" i="1"/>
  <c r="G577" i="1"/>
  <c r="AI577" i="1" s="1"/>
  <c r="E577" i="1"/>
  <c r="AM576" i="1"/>
  <c r="T576" i="1"/>
  <c r="S576" i="1"/>
  <c r="H576" i="1"/>
  <c r="G576" i="1"/>
  <c r="AI576" i="1" s="1"/>
  <c r="E576" i="1"/>
  <c r="T575" i="1"/>
  <c r="S575" i="1"/>
  <c r="H575" i="1"/>
  <c r="G575" i="1"/>
  <c r="AI575" i="1" s="1"/>
  <c r="E575" i="1"/>
  <c r="T574" i="1"/>
  <c r="S574" i="1"/>
  <c r="H574" i="1"/>
  <c r="G574" i="1"/>
  <c r="AI574" i="1" s="1"/>
  <c r="E574" i="1"/>
  <c r="T573" i="1"/>
  <c r="S573" i="1"/>
  <c r="H573" i="1"/>
  <c r="G573" i="1"/>
  <c r="AI573" i="1" s="1"/>
  <c r="E573" i="1"/>
  <c r="T572" i="1"/>
  <c r="S572" i="1"/>
  <c r="H572" i="1"/>
  <c r="G572" i="1"/>
  <c r="AI572" i="1" s="1"/>
  <c r="E572" i="1"/>
  <c r="T571" i="1"/>
  <c r="S571" i="1"/>
  <c r="H571" i="1"/>
  <c r="G571" i="1"/>
  <c r="AI571" i="1" s="1"/>
  <c r="E571" i="1"/>
  <c r="T570" i="1"/>
  <c r="S570" i="1"/>
  <c r="H570" i="1"/>
  <c r="G570" i="1"/>
  <c r="AI570" i="1" s="1"/>
  <c r="E570" i="1"/>
  <c r="T569" i="1"/>
  <c r="S569" i="1"/>
  <c r="H569" i="1"/>
  <c r="G569" i="1"/>
  <c r="AI569" i="1" s="1"/>
  <c r="E569" i="1"/>
  <c r="AM568" i="1"/>
  <c r="T568" i="1"/>
  <c r="S568" i="1"/>
  <c r="H568" i="1"/>
  <c r="G568" i="1"/>
  <c r="AI568" i="1" s="1"/>
  <c r="E568" i="1"/>
  <c r="T567" i="1"/>
  <c r="S567" i="1"/>
  <c r="H567" i="1"/>
  <c r="G567" i="1"/>
  <c r="AI567" i="1" s="1"/>
  <c r="E567" i="1"/>
  <c r="T566" i="1"/>
  <c r="S566" i="1"/>
  <c r="H566" i="1"/>
  <c r="G566" i="1"/>
  <c r="AI566" i="1" s="1"/>
  <c r="E566" i="1"/>
  <c r="T565" i="1"/>
  <c r="S565" i="1"/>
  <c r="H565" i="1"/>
  <c r="G565" i="1"/>
  <c r="AI565" i="1" s="1"/>
  <c r="E565" i="1"/>
  <c r="T564" i="1"/>
  <c r="S564" i="1"/>
  <c r="H564" i="1"/>
  <c r="G564" i="1"/>
  <c r="AI564" i="1" s="1"/>
  <c r="E564" i="1"/>
  <c r="T563" i="1"/>
  <c r="S563" i="1"/>
  <c r="H563" i="1"/>
  <c r="G563" i="1"/>
  <c r="AI563" i="1" s="1"/>
  <c r="E563" i="1"/>
  <c r="T562" i="1"/>
  <c r="S562" i="1"/>
  <c r="H562" i="1"/>
  <c r="G562" i="1"/>
  <c r="AI562" i="1" s="1"/>
  <c r="E562" i="1"/>
  <c r="AM561" i="1"/>
  <c r="T561" i="1"/>
  <c r="S561" i="1"/>
  <c r="H561" i="1"/>
  <c r="G561" i="1"/>
  <c r="AI561" i="1" s="1"/>
  <c r="E561" i="1"/>
  <c r="AM560" i="1"/>
  <c r="T560" i="1"/>
  <c r="S560" i="1"/>
  <c r="H560" i="1"/>
  <c r="G560" i="1"/>
  <c r="AI560" i="1" s="1"/>
  <c r="E560" i="1"/>
  <c r="T559" i="1"/>
  <c r="S559" i="1"/>
  <c r="H559" i="1"/>
  <c r="G559" i="1"/>
  <c r="AI559" i="1" s="1"/>
  <c r="E559" i="1"/>
  <c r="AM558" i="1"/>
  <c r="T558" i="1"/>
  <c r="S558" i="1"/>
  <c r="H558" i="1"/>
  <c r="G558" i="1"/>
  <c r="AI558" i="1" s="1"/>
  <c r="E558" i="1"/>
  <c r="AM557" i="1"/>
  <c r="T557" i="1"/>
  <c r="S557" i="1"/>
  <c r="H557" i="1"/>
  <c r="G557" i="1"/>
  <c r="AI557" i="1" s="1"/>
  <c r="E557" i="1"/>
  <c r="AM556" i="1"/>
  <c r="T556" i="1"/>
  <c r="S556" i="1"/>
  <c r="H556" i="1"/>
  <c r="G556" i="1"/>
  <c r="AI556" i="1" s="1"/>
  <c r="E556" i="1"/>
  <c r="T555" i="1"/>
  <c r="S555" i="1"/>
  <c r="H555" i="1"/>
  <c r="G555" i="1"/>
  <c r="AI555" i="1" s="1"/>
  <c r="E555" i="1"/>
  <c r="T554" i="1"/>
  <c r="S554" i="1"/>
  <c r="H554" i="1"/>
  <c r="G554" i="1"/>
  <c r="AI554" i="1" s="1"/>
  <c r="E554" i="1"/>
  <c r="AM553" i="1"/>
  <c r="T553" i="1"/>
  <c r="S553" i="1"/>
  <c r="H553" i="1"/>
  <c r="G553" i="1"/>
  <c r="AI553" i="1" s="1"/>
  <c r="E553" i="1"/>
  <c r="T552" i="1"/>
  <c r="S552" i="1"/>
  <c r="H552" i="1"/>
  <c r="G552" i="1"/>
  <c r="AI552" i="1" s="1"/>
  <c r="E552" i="1"/>
  <c r="AM551" i="1"/>
  <c r="T551" i="1"/>
  <c r="S551" i="1"/>
  <c r="H551" i="1"/>
  <c r="G551" i="1"/>
  <c r="AI551" i="1" s="1"/>
  <c r="E551" i="1"/>
  <c r="AM550" i="1"/>
  <c r="T550" i="1"/>
  <c r="S550" i="1"/>
  <c r="H550" i="1"/>
  <c r="G550" i="1"/>
  <c r="AI550" i="1" s="1"/>
  <c r="E550" i="1"/>
  <c r="AM549" i="1"/>
  <c r="T549" i="1"/>
  <c r="S549" i="1"/>
  <c r="H549" i="1"/>
  <c r="G549" i="1"/>
  <c r="AI549" i="1" s="1"/>
  <c r="E549" i="1"/>
  <c r="T548" i="1"/>
  <c r="S548" i="1"/>
  <c r="H548" i="1"/>
  <c r="G548" i="1"/>
  <c r="AI548" i="1" s="1"/>
  <c r="E548" i="1"/>
  <c r="AM547" i="1"/>
  <c r="T547" i="1"/>
  <c r="S547" i="1"/>
  <c r="H547" i="1"/>
  <c r="G547" i="1"/>
  <c r="AI547" i="1" s="1"/>
  <c r="E547" i="1"/>
  <c r="AM546" i="1"/>
  <c r="T546" i="1"/>
  <c r="S546" i="1"/>
  <c r="H546" i="1"/>
  <c r="G546" i="1"/>
  <c r="AI546" i="1" s="1"/>
  <c r="E546" i="1"/>
  <c r="AM545" i="1"/>
  <c r="T545" i="1"/>
  <c r="S545" i="1"/>
  <c r="H545" i="1"/>
  <c r="G545" i="1"/>
  <c r="AI545" i="1" s="1"/>
  <c r="E545" i="1"/>
  <c r="AM544" i="1"/>
  <c r="T544" i="1"/>
  <c r="S544" i="1"/>
  <c r="H544" i="1"/>
  <c r="G544" i="1"/>
  <c r="AI544" i="1" s="1"/>
  <c r="E544" i="1"/>
  <c r="AM543" i="1"/>
  <c r="T543" i="1"/>
  <c r="S543" i="1"/>
  <c r="H543" i="1"/>
  <c r="G543" i="1"/>
  <c r="AI543" i="1" s="1"/>
  <c r="E543" i="1"/>
  <c r="AM542" i="1"/>
  <c r="T542" i="1"/>
  <c r="S542" i="1"/>
  <c r="H542" i="1"/>
  <c r="G542" i="1"/>
  <c r="AI542" i="1" s="1"/>
  <c r="E542" i="1"/>
  <c r="T541" i="1"/>
  <c r="S541" i="1"/>
  <c r="H541" i="1"/>
  <c r="G541" i="1"/>
  <c r="AI541" i="1" s="1"/>
  <c r="E541" i="1"/>
  <c r="T540" i="1"/>
  <c r="S540" i="1"/>
  <c r="H540" i="1"/>
  <c r="G540" i="1"/>
  <c r="AI540" i="1" s="1"/>
  <c r="E540" i="1"/>
  <c r="T539" i="1"/>
  <c r="S539" i="1"/>
  <c r="H539" i="1"/>
  <c r="G539" i="1"/>
  <c r="AI539" i="1" s="1"/>
  <c r="E539" i="1"/>
  <c r="T538" i="1"/>
  <c r="S538" i="1"/>
  <c r="H538" i="1"/>
  <c r="G538" i="1"/>
  <c r="AI538" i="1" s="1"/>
  <c r="E538" i="1"/>
  <c r="T537" i="1"/>
  <c r="S537" i="1"/>
  <c r="H537" i="1"/>
  <c r="G537" i="1"/>
  <c r="AI537" i="1" s="1"/>
  <c r="E537" i="1"/>
  <c r="T536" i="1"/>
  <c r="S536" i="1"/>
  <c r="H536" i="1"/>
  <c r="G536" i="1"/>
  <c r="AI536" i="1" s="1"/>
  <c r="E536" i="1"/>
  <c r="T535" i="1"/>
  <c r="S535" i="1"/>
  <c r="H535" i="1"/>
  <c r="G535" i="1"/>
  <c r="AI535" i="1" s="1"/>
  <c r="E535" i="1"/>
  <c r="T534" i="1"/>
  <c r="S534" i="1"/>
  <c r="H534" i="1"/>
  <c r="G534" i="1"/>
  <c r="AI534" i="1" s="1"/>
  <c r="E534" i="1"/>
  <c r="T533" i="1"/>
  <c r="S533" i="1"/>
  <c r="H533" i="1"/>
  <c r="G533" i="1"/>
  <c r="AI533" i="1" s="1"/>
  <c r="E533" i="1"/>
  <c r="T532" i="1"/>
  <c r="S532" i="1"/>
  <c r="H532" i="1"/>
  <c r="G532" i="1"/>
  <c r="AI532" i="1" s="1"/>
  <c r="E532" i="1"/>
  <c r="T531" i="1"/>
  <c r="S531" i="1"/>
  <c r="H531" i="1"/>
  <c r="G531" i="1"/>
  <c r="AI531" i="1" s="1"/>
  <c r="E531" i="1"/>
  <c r="AM530" i="1"/>
  <c r="T530" i="1"/>
  <c r="S530" i="1"/>
  <c r="H530" i="1"/>
  <c r="G530" i="1"/>
  <c r="AI530" i="1" s="1"/>
  <c r="E530" i="1"/>
  <c r="AM529" i="1"/>
  <c r="T529" i="1"/>
  <c r="S529" i="1"/>
  <c r="H529" i="1"/>
  <c r="G529" i="1"/>
  <c r="AI529" i="1" s="1"/>
  <c r="E529" i="1"/>
  <c r="T528" i="1"/>
  <c r="S528" i="1"/>
  <c r="H528" i="1"/>
  <c r="G528" i="1"/>
  <c r="AI528" i="1" s="1"/>
  <c r="E528" i="1"/>
  <c r="T527" i="1"/>
  <c r="S527" i="1"/>
  <c r="H527" i="1"/>
  <c r="G527" i="1"/>
  <c r="AI527" i="1" s="1"/>
  <c r="E527" i="1"/>
  <c r="T526" i="1"/>
  <c r="S526" i="1"/>
  <c r="H526" i="1"/>
  <c r="G526" i="1"/>
  <c r="AI526" i="1" s="1"/>
  <c r="E526" i="1"/>
  <c r="T525" i="1"/>
  <c r="S525" i="1"/>
  <c r="H525" i="1"/>
  <c r="G525" i="1"/>
  <c r="AI525" i="1" s="1"/>
  <c r="E525" i="1"/>
  <c r="T524" i="1"/>
  <c r="S524" i="1"/>
  <c r="H524" i="1"/>
  <c r="G524" i="1"/>
  <c r="AI524" i="1" s="1"/>
  <c r="E524" i="1"/>
  <c r="T523" i="1"/>
  <c r="S523" i="1"/>
  <c r="H523" i="1"/>
  <c r="G523" i="1"/>
  <c r="AI523" i="1" s="1"/>
  <c r="E523" i="1"/>
  <c r="T522" i="1"/>
  <c r="S522" i="1"/>
  <c r="H522" i="1"/>
  <c r="G522" i="1"/>
  <c r="AI522" i="1" s="1"/>
  <c r="E522" i="1"/>
  <c r="T521" i="1"/>
  <c r="S521" i="1"/>
  <c r="H521" i="1"/>
  <c r="G521" i="1"/>
  <c r="AI521" i="1" s="1"/>
  <c r="E521" i="1"/>
  <c r="T520" i="1"/>
  <c r="S520" i="1"/>
  <c r="H520" i="1"/>
  <c r="G520" i="1"/>
  <c r="AI520" i="1" s="1"/>
  <c r="E520" i="1"/>
  <c r="AM519" i="1"/>
  <c r="T519" i="1"/>
  <c r="S519" i="1"/>
  <c r="H519" i="1"/>
  <c r="G519" i="1"/>
  <c r="AI519" i="1" s="1"/>
  <c r="E519" i="1"/>
  <c r="AM518" i="1"/>
  <c r="T518" i="1"/>
  <c r="S518" i="1"/>
  <c r="H518" i="1"/>
  <c r="G518" i="1"/>
  <c r="AI518" i="1" s="1"/>
  <c r="E518" i="1"/>
  <c r="T517" i="1"/>
  <c r="S517" i="1"/>
  <c r="H517" i="1"/>
  <c r="G517" i="1"/>
  <c r="AI517" i="1" s="1"/>
  <c r="E517" i="1"/>
  <c r="AM516" i="1"/>
  <c r="T516" i="1"/>
  <c r="S516" i="1"/>
  <c r="H516" i="1"/>
  <c r="G516" i="1"/>
  <c r="AI516" i="1" s="1"/>
  <c r="E516" i="1"/>
  <c r="AM515" i="1"/>
  <c r="T515" i="1"/>
  <c r="S515" i="1"/>
  <c r="H515" i="1"/>
  <c r="G515" i="1"/>
  <c r="AI515" i="1" s="1"/>
  <c r="E515" i="1"/>
  <c r="T514" i="1"/>
  <c r="S514" i="1"/>
  <c r="H514" i="1"/>
  <c r="G514" i="1"/>
  <c r="AI514" i="1" s="1"/>
  <c r="E514" i="1"/>
  <c r="AM513" i="1"/>
  <c r="T513" i="1"/>
  <c r="S513" i="1"/>
  <c r="H513" i="1"/>
  <c r="G513" i="1"/>
  <c r="AI513" i="1" s="1"/>
  <c r="E513" i="1"/>
  <c r="AM512" i="1"/>
  <c r="T512" i="1"/>
  <c r="S512" i="1"/>
  <c r="H512" i="1"/>
  <c r="G512" i="1"/>
  <c r="AI512" i="1" s="1"/>
  <c r="E512" i="1"/>
  <c r="AM511" i="1"/>
  <c r="T511" i="1"/>
  <c r="S511" i="1"/>
  <c r="H511" i="1"/>
  <c r="G511" i="1"/>
  <c r="AI511" i="1" s="1"/>
  <c r="E511" i="1"/>
  <c r="AM510" i="1"/>
  <c r="T510" i="1"/>
  <c r="S510" i="1"/>
  <c r="H510" i="1"/>
  <c r="G510" i="1"/>
  <c r="AI510" i="1" s="1"/>
  <c r="E510" i="1"/>
  <c r="AM509" i="1"/>
  <c r="T509" i="1"/>
  <c r="S509" i="1"/>
  <c r="H509" i="1"/>
  <c r="G509" i="1"/>
  <c r="AI509" i="1" s="1"/>
  <c r="E509" i="1"/>
  <c r="AM508" i="1"/>
  <c r="T508" i="1"/>
  <c r="S508" i="1"/>
  <c r="H508" i="1"/>
  <c r="G508" i="1"/>
  <c r="AI508" i="1" s="1"/>
  <c r="E508" i="1"/>
  <c r="AM507" i="1"/>
  <c r="T507" i="1"/>
  <c r="S507" i="1"/>
  <c r="H507" i="1"/>
  <c r="G507" i="1"/>
  <c r="AI507" i="1" s="1"/>
  <c r="E507" i="1"/>
  <c r="AM506" i="1"/>
  <c r="T506" i="1"/>
  <c r="S506" i="1"/>
  <c r="H506" i="1"/>
  <c r="G506" i="1"/>
  <c r="AI506" i="1" s="1"/>
  <c r="E506" i="1"/>
  <c r="AM505" i="1"/>
  <c r="T505" i="1"/>
  <c r="S505" i="1"/>
  <c r="H505" i="1"/>
  <c r="G505" i="1"/>
  <c r="AI505" i="1" s="1"/>
  <c r="E505" i="1"/>
  <c r="AM504" i="1"/>
  <c r="T504" i="1"/>
  <c r="S504" i="1"/>
  <c r="H504" i="1"/>
  <c r="G504" i="1"/>
  <c r="AI504" i="1" s="1"/>
  <c r="E504" i="1"/>
  <c r="AM503" i="1"/>
  <c r="T503" i="1"/>
  <c r="S503" i="1"/>
  <c r="H503" i="1"/>
  <c r="G503" i="1"/>
  <c r="AI503" i="1" s="1"/>
  <c r="E503" i="1"/>
  <c r="AM502" i="1"/>
  <c r="T502" i="1"/>
  <c r="S502" i="1"/>
  <c r="H502" i="1"/>
  <c r="G502" i="1"/>
  <c r="AI502" i="1" s="1"/>
  <c r="E502" i="1"/>
  <c r="AM501" i="1"/>
  <c r="T501" i="1"/>
  <c r="S501" i="1"/>
  <c r="H501" i="1"/>
  <c r="G501" i="1"/>
  <c r="AI501" i="1" s="1"/>
  <c r="E501" i="1"/>
  <c r="AM500" i="1"/>
  <c r="T500" i="1"/>
  <c r="S500" i="1"/>
  <c r="H500" i="1"/>
  <c r="G500" i="1"/>
  <c r="AI500" i="1" s="1"/>
  <c r="E500" i="1"/>
  <c r="AM499" i="1"/>
  <c r="T499" i="1"/>
  <c r="S499" i="1"/>
  <c r="H499" i="1"/>
  <c r="G499" i="1"/>
  <c r="AI499" i="1" s="1"/>
  <c r="E499" i="1"/>
  <c r="AM498" i="1"/>
  <c r="T498" i="1"/>
  <c r="S498" i="1"/>
  <c r="H498" i="1"/>
  <c r="G498" i="1"/>
  <c r="AI498" i="1" s="1"/>
  <c r="E498" i="1"/>
  <c r="AM497" i="1"/>
  <c r="T497" i="1"/>
  <c r="S497" i="1"/>
  <c r="H497" i="1"/>
  <c r="G497" i="1"/>
  <c r="AI497" i="1" s="1"/>
  <c r="E497" i="1"/>
  <c r="AM496" i="1"/>
  <c r="T496" i="1"/>
  <c r="S496" i="1"/>
  <c r="H496" i="1"/>
  <c r="G496" i="1"/>
  <c r="AI496" i="1" s="1"/>
  <c r="E496" i="1"/>
  <c r="T495" i="1"/>
  <c r="S495" i="1"/>
  <c r="H495" i="1"/>
  <c r="G495" i="1"/>
  <c r="AI495" i="1" s="1"/>
  <c r="E495" i="1"/>
  <c r="T494" i="1"/>
  <c r="S494" i="1"/>
  <c r="H494" i="1"/>
  <c r="G494" i="1"/>
  <c r="AI494" i="1" s="1"/>
  <c r="E494" i="1"/>
  <c r="T493" i="1"/>
  <c r="S493" i="1"/>
  <c r="H493" i="1"/>
  <c r="G493" i="1"/>
  <c r="AI493" i="1" s="1"/>
  <c r="E493" i="1"/>
  <c r="AM492" i="1"/>
  <c r="T492" i="1"/>
  <c r="S492" i="1"/>
  <c r="H492" i="1"/>
  <c r="G492" i="1"/>
  <c r="AI492" i="1" s="1"/>
  <c r="E492" i="1"/>
  <c r="AM491" i="1"/>
  <c r="T491" i="1"/>
  <c r="S491" i="1"/>
  <c r="H491" i="1"/>
  <c r="G491" i="1"/>
  <c r="AI491" i="1" s="1"/>
  <c r="E491" i="1"/>
  <c r="AM490" i="1"/>
  <c r="T490" i="1"/>
  <c r="S490" i="1"/>
  <c r="H490" i="1"/>
  <c r="G490" i="1"/>
  <c r="AI490" i="1" s="1"/>
  <c r="E490" i="1"/>
  <c r="AM489" i="1"/>
  <c r="T489" i="1"/>
  <c r="S489" i="1"/>
  <c r="H489" i="1"/>
  <c r="G489" i="1"/>
  <c r="AI489" i="1" s="1"/>
  <c r="E489" i="1"/>
  <c r="AM488" i="1"/>
  <c r="T488" i="1"/>
  <c r="S488" i="1"/>
  <c r="H488" i="1"/>
  <c r="G488" i="1"/>
  <c r="AI488" i="1" s="1"/>
  <c r="E488" i="1"/>
  <c r="AM487" i="1"/>
  <c r="T487" i="1"/>
  <c r="S487" i="1"/>
  <c r="H487" i="1"/>
  <c r="G487" i="1"/>
  <c r="AI487" i="1" s="1"/>
  <c r="E487" i="1"/>
  <c r="AM486" i="1"/>
  <c r="T486" i="1"/>
  <c r="S486" i="1"/>
  <c r="H486" i="1"/>
  <c r="G486" i="1"/>
  <c r="AI486" i="1" s="1"/>
  <c r="E486" i="1"/>
  <c r="T485" i="1"/>
  <c r="S485" i="1"/>
  <c r="H485" i="1"/>
  <c r="G485" i="1"/>
  <c r="AI485" i="1" s="1"/>
  <c r="E485" i="1"/>
  <c r="T484" i="1"/>
  <c r="S484" i="1"/>
  <c r="H484" i="1"/>
  <c r="G484" i="1"/>
  <c r="AI484" i="1" s="1"/>
  <c r="E484" i="1"/>
  <c r="AM483" i="1"/>
  <c r="T483" i="1"/>
  <c r="S483" i="1"/>
  <c r="H483" i="1"/>
  <c r="G483" i="1"/>
  <c r="AI483" i="1" s="1"/>
  <c r="E483" i="1"/>
  <c r="AM482" i="1"/>
  <c r="T482" i="1"/>
  <c r="S482" i="1"/>
  <c r="H482" i="1"/>
  <c r="G482" i="1"/>
  <c r="AI482" i="1" s="1"/>
  <c r="E482" i="1"/>
  <c r="T481" i="1"/>
  <c r="S481" i="1"/>
  <c r="H481" i="1"/>
  <c r="G481" i="1"/>
  <c r="AI481" i="1" s="1"/>
  <c r="E481" i="1"/>
  <c r="AM480" i="1"/>
  <c r="T480" i="1"/>
  <c r="S480" i="1"/>
  <c r="H480" i="1"/>
  <c r="G480" i="1"/>
  <c r="AI480" i="1" s="1"/>
  <c r="E480" i="1"/>
  <c r="AM479" i="1"/>
  <c r="T479" i="1"/>
  <c r="S479" i="1"/>
  <c r="H479" i="1"/>
  <c r="G479" i="1"/>
  <c r="AI479" i="1" s="1"/>
  <c r="E479" i="1"/>
  <c r="AM478" i="1"/>
  <c r="T478" i="1"/>
  <c r="S478" i="1"/>
  <c r="H478" i="1"/>
  <c r="G478" i="1"/>
  <c r="AI478" i="1" s="1"/>
  <c r="E478" i="1"/>
  <c r="AM477" i="1"/>
  <c r="T477" i="1"/>
  <c r="S477" i="1"/>
  <c r="H477" i="1"/>
  <c r="G477" i="1"/>
  <c r="AI477" i="1" s="1"/>
  <c r="E477" i="1"/>
  <c r="T476" i="1"/>
  <c r="S476" i="1"/>
  <c r="H476" i="1"/>
  <c r="G476" i="1"/>
  <c r="AI476" i="1" s="1"/>
  <c r="E476" i="1"/>
  <c r="T475" i="1"/>
  <c r="S475" i="1"/>
  <c r="H475" i="1"/>
  <c r="G475" i="1"/>
  <c r="AI475" i="1" s="1"/>
  <c r="E475" i="1"/>
  <c r="T474" i="1"/>
  <c r="S474" i="1"/>
  <c r="H474" i="1"/>
  <c r="G474" i="1"/>
  <c r="AI474" i="1" s="1"/>
  <c r="E474" i="1"/>
  <c r="T473" i="1"/>
  <c r="S473" i="1"/>
  <c r="H473" i="1"/>
  <c r="G473" i="1"/>
  <c r="AI473" i="1" s="1"/>
  <c r="E473" i="1"/>
  <c r="AM472" i="1"/>
  <c r="T472" i="1"/>
  <c r="S472" i="1"/>
  <c r="H472" i="1"/>
  <c r="G472" i="1"/>
  <c r="AI472" i="1" s="1"/>
  <c r="E472" i="1"/>
  <c r="AM471" i="1"/>
  <c r="T471" i="1"/>
  <c r="S471" i="1"/>
  <c r="H471" i="1"/>
  <c r="G471" i="1"/>
  <c r="AI471" i="1" s="1"/>
  <c r="E471" i="1"/>
  <c r="AM470" i="1"/>
  <c r="T470" i="1"/>
  <c r="S470" i="1"/>
  <c r="H470" i="1"/>
  <c r="G470" i="1"/>
  <c r="AI470" i="1" s="1"/>
  <c r="E470" i="1"/>
  <c r="AM469" i="1"/>
  <c r="T469" i="1"/>
  <c r="S469" i="1"/>
  <c r="H469" i="1"/>
  <c r="G469" i="1"/>
  <c r="AI469" i="1" s="1"/>
  <c r="E469" i="1"/>
  <c r="AM468" i="1"/>
  <c r="T468" i="1"/>
  <c r="S468" i="1"/>
  <c r="H468" i="1"/>
  <c r="G468" i="1"/>
  <c r="AI468" i="1" s="1"/>
  <c r="E468" i="1"/>
  <c r="T467" i="1"/>
  <c r="S467" i="1"/>
  <c r="H467" i="1"/>
  <c r="G467" i="1"/>
  <c r="AI467" i="1" s="1"/>
  <c r="E467" i="1"/>
  <c r="T466" i="1"/>
  <c r="S466" i="1"/>
  <c r="H466" i="1"/>
  <c r="G466" i="1"/>
  <c r="AI466" i="1" s="1"/>
  <c r="E466" i="1"/>
  <c r="AM465" i="1"/>
  <c r="T465" i="1"/>
  <c r="S465" i="1"/>
  <c r="H465" i="1"/>
  <c r="G465" i="1"/>
  <c r="AI465" i="1" s="1"/>
  <c r="E465" i="1"/>
  <c r="AM464" i="1"/>
  <c r="T464" i="1"/>
  <c r="S464" i="1"/>
  <c r="H464" i="1"/>
  <c r="G464" i="1"/>
  <c r="AI464" i="1" s="1"/>
  <c r="E464" i="1"/>
  <c r="AM463" i="1"/>
  <c r="T463" i="1"/>
  <c r="S463" i="1"/>
  <c r="H463" i="1"/>
  <c r="G463" i="1"/>
  <c r="AI463" i="1" s="1"/>
  <c r="E463" i="1"/>
  <c r="T462" i="1"/>
  <c r="S462" i="1"/>
  <c r="H462" i="1"/>
  <c r="G462" i="1"/>
  <c r="AI462" i="1" s="1"/>
  <c r="E462" i="1"/>
  <c r="AM461" i="1"/>
  <c r="T461" i="1"/>
  <c r="S461" i="1"/>
  <c r="H461" i="1"/>
  <c r="G461" i="1"/>
  <c r="AI461" i="1" s="1"/>
  <c r="E461" i="1"/>
  <c r="AM460" i="1"/>
  <c r="T460" i="1"/>
  <c r="S460" i="1"/>
  <c r="H460" i="1"/>
  <c r="G460" i="1"/>
  <c r="AI460" i="1" s="1"/>
  <c r="E460" i="1"/>
  <c r="AM459" i="1"/>
  <c r="T459" i="1"/>
  <c r="S459" i="1"/>
  <c r="H459" i="1"/>
  <c r="G459" i="1"/>
  <c r="AI459" i="1" s="1"/>
  <c r="E459" i="1"/>
  <c r="AM458" i="1"/>
  <c r="T458" i="1"/>
  <c r="S458" i="1"/>
  <c r="H458" i="1"/>
  <c r="G458" i="1"/>
  <c r="AI458" i="1" s="1"/>
  <c r="E458" i="1"/>
  <c r="T457" i="1"/>
  <c r="S457" i="1"/>
  <c r="H457" i="1"/>
  <c r="G457" i="1"/>
  <c r="AI457" i="1" s="1"/>
  <c r="E457" i="1"/>
  <c r="T456" i="1"/>
  <c r="S456" i="1"/>
  <c r="H456" i="1"/>
  <c r="G456" i="1"/>
  <c r="AI456" i="1" s="1"/>
  <c r="E456" i="1"/>
  <c r="AM455" i="1"/>
  <c r="T455" i="1"/>
  <c r="S455" i="1"/>
  <c r="H455" i="1"/>
  <c r="G455" i="1"/>
  <c r="AI455" i="1" s="1"/>
  <c r="E455" i="1"/>
  <c r="AM454" i="1"/>
  <c r="T454" i="1"/>
  <c r="S454" i="1"/>
  <c r="H454" i="1"/>
  <c r="G454" i="1"/>
  <c r="AI454" i="1" s="1"/>
  <c r="E454" i="1"/>
  <c r="T453" i="1"/>
  <c r="S453" i="1"/>
  <c r="H453" i="1"/>
  <c r="G453" i="1"/>
  <c r="AI453" i="1" s="1"/>
  <c r="E453" i="1"/>
  <c r="T452" i="1"/>
  <c r="S452" i="1"/>
  <c r="H452" i="1"/>
  <c r="G452" i="1"/>
  <c r="AI452" i="1" s="1"/>
  <c r="E452" i="1"/>
  <c r="AM451" i="1"/>
  <c r="T451" i="1"/>
  <c r="S451" i="1"/>
  <c r="H451" i="1"/>
  <c r="G451" i="1"/>
  <c r="AI451" i="1" s="1"/>
  <c r="E451" i="1"/>
  <c r="T450" i="1"/>
  <c r="S450" i="1"/>
  <c r="H450" i="1"/>
  <c r="G450" i="1"/>
  <c r="AI450" i="1" s="1"/>
  <c r="E450" i="1"/>
  <c r="AM449" i="1"/>
  <c r="T449" i="1"/>
  <c r="S449" i="1"/>
  <c r="H449" i="1"/>
  <c r="G449" i="1"/>
  <c r="AI449" i="1" s="1"/>
  <c r="E449" i="1"/>
  <c r="AM448" i="1"/>
  <c r="T448" i="1"/>
  <c r="S448" i="1"/>
  <c r="H448" i="1"/>
  <c r="G448" i="1"/>
  <c r="AI448" i="1" s="1"/>
  <c r="E448" i="1"/>
  <c r="AM447" i="1"/>
  <c r="T447" i="1"/>
  <c r="S447" i="1"/>
  <c r="H447" i="1"/>
  <c r="G447" i="1"/>
  <c r="AI447" i="1" s="1"/>
  <c r="E447" i="1"/>
  <c r="AM446" i="1"/>
  <c r="T446" i="1"/>
  <c r="S446" i="1"/>
  <c r="H446" i="1"/>
  <c r="G446" i="1"/>
  <c r="AI446" i="1" s="1"/>
  <c r="E446" i="1"/>
  <c r="AM445" i="1"/>
  <c r="T445" i="1"/>
  <c r="S445" i="1"/>
  <c r="H445" i="1"/>
  <c r="G445" i="1"/>
  <c r="AI445" i="1" s="1"/>
  <c r="E445" i="1"/>
  <c r="AM444" i="1"/>
  <c r="T444" i="1"/>
  <c r="S444" i="1"/>
  <c r="H444" i="1"/>
  <c r="G444" i="1"/>
  <c r="AI444" i="1" s="1"/>
  <c r="E444" i="1"/>
  <c r="AM443" i="1"/>
  <c r="T443" i="1"/>
  <c r="S443" i="1"/>
  <c r="H443" i="1"/>
  <c r="G443" i="1"/>
  <c r="AI443" i="1" s="1"/>
  <c r="E443" i="1"/>
  <c r="AM442" i="1"/>
  <c r="T442" i="1"/>
  <c r="S442" i="1"/>
  <c r="H442" i="1"/>
  <c r="G442" i="1"/>
  <c r="AI442" i="1" s="1"/>
  <c r="E442" i="1"/>
  <c r="AM441" i="1"/>
  <c r="T441" i="1"/>
  <c r="S441" i="1"/>
  <c r="H441" i="1"/>
  <c r="G441" i="1"/>
  <c r="AI441" i="1" s="1"/>
  <c r="E441" i="1"/>
  <c r="AM440" i="1"/>
  <c r="T440" i="1"/>
  <c r="S440" i="1"/>
  <c r="H440" i="1"/>
  <c r="G440" i="1"/>
  <c r="AI440" i="1" s="1"/>
  <c r="E440" i="1"/>
  <c r="AM439" i="1"/>
  <c r="T439" i="1"/>
  <c r="S439" i="1"/>
  <c r="H439" i="1"/>
  <c r="G439" i="1"/>
  <c r="AI439" i="1" s="1"/>
  <c r="E439" i="1"/>
  <c r="AM438" i="1"/>
  <c r="T438" i="1"/>
  <c r="S438" i="1"/>
  <c r="H438" i="1"/>
  <c r="G438" i="1"/>
  <c r="AI438" i="1" s="1"/>
  <c r="E438" i="1"/>
  <c r="AM437" i="1"/>
  <c r="T437" i="1"/>
  <c r="S437" i="1"/>
  <c r="H437" i="1"/>
  <c r="G437" i="1"/>
  <c r="AI437" i="1" s="1"/>
  <c r="E437" i="1"/>
  <c r="AM436" i="1"/>
  <c r="T436" i="1"/>
  <c r="S436" i="1"/>
  <c r="H436" i="1"/>
  <c r="G436" i="1"/>
  <c r="AI436" i="1" s="1"/>
  <c r="E436" i="1"/>
  <c r="T435" i="1"/>
  <c r="S435" i="1"/>
  <c r="H435" i="1"/>
  <c r="G435" i="1"/>
  <c r="AI435" i="1" s="1"/>
  <c r="E435" i="1"/>
  <c r="T434" i="1"/>
  <c r="S434" i="1"/>
  <c r="H434" i="1"/>
  <c r="G434" i="1"/>
  <c r="AI434" i="1" s="1"/>
  <c r="E434" i="1"/>
  <c r="AM433" i="1"/>
  <c r="T433" i="1"/>
  <c r="S433" i="1"/>
  <c r="H433" i="1"/>
  <c r="G433" i="1"/>
  <c r="AI433" i="1" s="1"/>
  <c r="E433" i="1"/>
  <c r="T432" i="1"/>
  <c r="S432" i="1"/>
  <c r="H432" i="1"/>
  <c r="G432" i="1"/>
  <c r="AI432" i="1" s="1"/>
  <c r="E432" i="1"/>
  <c r="T431" i="1"/>
  <c r="S431" i="1"/>
  <c r="H431" i="1"/>
  <c r="G431" i="1"/>
  <c r="AI431" i="1" s="1"/>
  <c r="E431" i="1"/>
  <c r="T430" i="1"/>
  <c r="S430" i="1"/>
  <c r="H430" i="1"/>
  <c r="G430" i="1"/>
  <c r="AI430" i="1" s="1"/>
  <c r="E430" i="1"/>
  <c r="T429" i="1"/>
  <c r="S429" i="1"/>
  <c r="H429" i="1"/>
  <c r="G429" i="1"/>
  <c r="AI429" i="1" s="1"/>
  <c r="E429" i="1"/>
  <c r="T428" i="1"/>
  <c r="S428" i="1"/>
  <c r="H428" i="1"/>
  <c r="G428" i="1"/>
  <c r="AI428" i="1" s="1"/>
  <c r="E428" i="1"/>
  <c r="AM427" i="1"/>
  <c r="T427" i="1"/>
  <c r="S427" i="1"/>
  <c r="H427" i="1"/>
  <c r="G427" i="1"/>
  <c r="AI427" i="1" s="1"/>
  <c r="E427" i="1"/>
  <c r="AM426" i="1"/>
  <c r="T426" i="1"/>
  <c r="S426" i="1"/>
  <c r="H426" i="1"/>
  <c r="G426" i="1"/>
  <c r="AI426" i="1" s="1"/>
  <c r="E426" i="1"/>
  <c r="AM425" i="1"/>
  <c r="T425" i="1"/>
  <c r="S425" i="1"/>
  <c r="H425" i="1"/>
  <c r="G425" i="1"/>
  <c r="AI425" i="1" s="1"/>
  <c r="E425" i="1"/>
  <c r="AM424" i="1"/>
  <c r="T424" i="1"/>
  <c r="S424" i="1"/>
  <c r="H424" i="1"/>
  <c r="G424" i="1"/>
  <c r="AI424" i="1" s="1"/>
  <c r="E424" i="1"/>
  <c r="AM423" i="1"/>
  <c r="T423" i="1"/>
  <c r="S423" i="1"/>
  <c r="H423" i="1"/>
  <c r="G423" i="1"/>
  <c r="AI423" i="1" s="1"/>
  <c r="E423" i="1"/>
  <c r="AM422" i="1"/>
  <c r="T422" i="1"/>
  <c r="S422" i="1"/>
  <c r="H422" i="1"/>
  <c r="G422" i="1"/>
  <c r="AI422" i="1" s="1"/>
  <c r="E422" i="1"/>
  <c r="AM421" i="1"/>
  <c r="T421" i="1"/>
  <c r="S421" i="1"/>
  <c r="H421" i="1"/>
  <c r="G421" i="1"/>
  <c r="AI421" i="1" s="1"/>
  <c r="E421" i="1"/>
  <c r="T420" i="1"/>
  <c r="S420" i="1"/>
  <c r="H420" i="1"/>
  <c r="G420" i="1"/>
  <c r="AI420" i="1" s="1"/>
  <c r="E420" i="1"/>
  <c r="AM419" i="1"/>
  <c r="T419" i="1"/>
  <c r="S419" i="1"/>
  <c r="H419" i="1"/>
  <c r="G419" i="1"/>
  <c r="AI419" i="1" s="1"/>
  <c r="E419" i="1"/>
  <c r="T418" i="1"/>
  <c r="S418" i="1"/>
  <c r="H418" i="1"/>
  <c r="G418" i="1"/>
  <c r="AI418" i="1" s="1"/>
  <c r="E418" i="1"/>
  <c r="T417" i="1"/>
  <c r="S417" i="1"/>
  <c r="H417" i="1"/>
  <c r="G417" i="1"/>
  <c r="AI417" i="1" s="1"/>
  <c r="E417" i="1"/>
  <c r="AM416" i="1"/>
  <c r="T416" i="1"/>
  <c r="S416" i="1"/>
  <c r="H416" i="1"/>
  <c r="G416" i="1"/>
  <c r="AI416" i="1" s="1"/>
  <c r="E416" i="1"/>
  <c r="T415" i="1"/>
  <c r="S415" i="1"/>
  <c r="H415" i="1"/>
  <c r="G415" i="1"/>
  <c r="AI415" i="1" s="1"/>
  <c r="E415" i="1"/>
  <c r="T414" i="1"/>
  <c r="S414" i="1"/>
  <c r="H414" i="1"/>
  <c r="G414" i="1"/>
  <c r="AI414" i="1" s="1"/>
  <c r="E414" i="1"/>
  <c r="T413" i="1"/>
  <c r="S413" i="1"/>
  <c r="H413" i="1"/>
  <c r="G413" i="1"/>
  <c r="AI413" i="1" s="1"/>
  <c r="E413" i="1"/>
  <c r="T412" i="1"/>
  <c r="S412" i="1"/>
  <c r="H412" i="1"/>
  <c r="G412" i="1"/>
  <c r="AI412" i="1" s="1"/>
  <c r="E412" i="1"/>
  <c r="AM411" i="1"/>
  <c r="T411" i="1"/>
  <c r="S411" i="1"/>
  <c r="H411" i="1"/>
  <c r="G411" i="1"/>
  <c r="AI411" i="1" s="1"/>
  <c r="E411" i="1"/>
  <c r="T410" i="1"/>
  <c r="S410" i="1"/>
  <c r="H410" i="1"/>
  <c r="G410" i="1"/>
  <c r="AI410" i="1" s="1"/>
  <c r="E410" i="1"/>
  <c r="T409" i="1"/>
  <c r="S409" i="1"/>
  <c r="H409" i="1"/>
  <c r="G409" i="1"/>
  <c r="AI409" i="1" s="1"/>
  <c r="E409" i="1"/>
  <c r="T408" i="1"/>
  <c r="S408" i="1"/>
  <c r="H408" i="1"/>
  <c r="G408" i="1"/>
  <c r="AI408" i="1" s="1"/>
  <c r="E408" i="1"/>
  <c r="T407" i="1"/>
  <c r="S407" i="1"/>
  <c r="H407" i="1"/>
  <c r="G407" i="1"/>
  <c r="AI407" i="1" s="1"/>
  <c r="E407" i="1"/>
  <c r="T406" i="1"/>
  <c r="S406" i="1"/>
  <c r="H406" i="1"/>
  <c r="G406" i="1"/>
  <c r="AI406" i="1" s="1"/>
  <c r="E406" i="1"/>
  <c r="T405" i="1"/>
  <c r="S405" i="1"/>
  <c r="H405" i="1"/>
  <c r="G405" i="1"/>
  <c r="AI405" i="1" s="1"/>
  <c r="E405" i="1"/>
  <c r="T404" i="1"/>
  <c r="S404" i="1"/>
  <c r="H404" i="1"/>
  <c r="G404" i="1"/>
  <c r="AI404" i="1" s="1"/>
  <c r="E404" i="1"/>
  <c r="T403" i="1"/>
  <c r="S403" i="1"/>
  <c r="H403" i="1"/>
  <c r="G403" i="1"/>
  <c r="AI403" i="1" s="1"/>
  <c r="E403" i="1"/>
  <c r="T402" i="1"/>
  <c r="S402" i="1"/>
  <c r="H402" i="1"/>
  <c r="G402" i="1"/>
  <c r="AI402" i="1" s="1"/>
  <c r="E402" i="1"/>
  <c r="T401" i="1"/>
  <c r="S401" i="1"/>
  <c r="H401" i="1"/>
  <c r="G401" i="1"/>
  <c r="AI401" i="1" s="1"/>
  <c r="E401" i="1"/>
  <c r="T400" i="1"/>
  <c r="S400" i="1"/>
  <c r="H400" i="1"/>
  <c r="G400" i="1"/>
  <c r="AI400" i="1" s="1"/>
  <c r="E400" i="1"/>
  <c r="T399" i="1"/>
  <c r="S399" i="1"/>
  <c r="H399" i="1"/>
  <c r="G399" i="1"/>
  <c r="AI399" i="1" s="1"/>
  <c r="E399" i="1"/>
  <c r="T398" i="1"/>
  <c r="S398" i="1"/>
  <c r="H398" i="1"/>
  <c r="G398" i="1"/>
  <c r="AI398" i="1" s="1"/>
  <c r="E398" i="1"/>
  <c r="T397" i="1"/>
  <c r="S397" i="1"/>
  <c r="H397" i="1"/>
  <c r="G397" i="1"/>
  <c r="AI397" i="1" s="1"/>
  <c r="E397" i="1"/>
  <c r="T396" i="1"/>
  <c r="S396" i="1"/>
  <c r="H396" i="1"/>
  <c r="G396" i="1"/>
  <c r="AI396" i="1" s="1"/>
  <c r="E396" i="1"/>
  <c r="T395" i="1"/>
  <c r="S395" i="1"/>
  <c r="H395" i="1"/>
  <c r="G395" i="1"/>
  <c r="AI395" i="1" s="1"/>
  <c r="E395" i="1"/>
  <c r="T394" i="1"/>
  <c r="S394" i="1"/>
  <c r="H394" i="1"/>
  <c r="G394" i="1"/>
  <c r="AI394" i="1" s="1"/>
  <c r="E394" i="1"/>
  <c r="T393" i="1"/>
  <c r="S393" i="1"/>
  <c r="H393" i="1"/>
  <c r="G393" i="1"/>
  <c r="AI393" i="1" s="1"/>
  <c r="E393" i="1"/>
  <c r="T392" i="1"/>
  <c r="S392" i="1"/>
  <c r="H392" i="1"/>
  <c r="G392" i="1"/>
  <c r="AI392" i="1" s="1"/>
  <c r="E392" i="1"/>
  <c r="AM391" i="1"/>
  <c r="T391" i="1"/>
  <c r="S391" i="1"/>
  <c r="H391" i="1"/>
  <c r="G391" i="1"/>
  <c r="AI391" i="1" s="1"/>
  <c r="E391" i="1"/>
  <c r="AM390" i="1"/>
  <c r="T390" i="1"/>
  <c r="S390" i="1"/>
  <c r="H390" i="1"/>
  <c r="G390" i="1"/>
  <c r="AI390" i="1" s="1"/>
  <c r="E390" i="1"/>
  <c r="AM389" i="1"/>
  <c r="T389" i="1"/>
  <c r="S389" i="1"/>
  <c r="H389" i="1"/>
  <c r="G389" i="1"/>
  <c r="AI389" i="1" s="1"/>
  <c r="E389" i="1"/>
  <c r="T388" i="1"/>
  <c r="S388" i="1"/>
  <c r="H388" i="1"/>
  <c r="G388" i="1"/>
  <c r="AI388" i="1" s="1"/>
  <c r="E388" i="1"/>
  <c r="T387" i="1"/>
  <c r="S387" i="1"/>
  <c r="H387" i="1"/>
  <c r="G387" i="1"/>
  <c r="AI387" i="1" s="1"/>
  <c r="E387" i="1"/>
  <c r="AM386" i="1"/>
  <c r="T386" i="1"/>
  <c r="S386" i="1"/>
  <c r="H386" i="1"/>
  <c r="G386" i="1"/>
  <c r="AI386" i="1" s="1"/>
  <c r="E386" i="1"/>
  <c r="AM385" i="1"/>
  <c r="T385" i="1"/>
  <c r="S385" i="1"/>
  <c r="H385" i="1"/>
  <c r="G385" i="1"/>
  <c r="AI385" i="1" s="1"/>
  <c r="E385" i="1"/>
  <c r="T384" i="1"/>
  <c r="S384" i="1"/>
  <c r="H384" i="1"/>
  <c r="G384" i="1"/>
  <c r="AI384" i="1" s="1"/>
  <c r="E384" i="1"/>
  <c r="AM383" i="1"/>
  <c r="T383" i="1"/>
  <c r="S383" i="1"/>
  <c r="H383" i="1"/>
  <c r="G383" i="1"/>
  <c r="AI383" i="1" s="1"/>
  <c r="E383" i="1"/>
  <c r="T382" i="1"/>
  <c r="S382" i="1"/>
  <c r="H382" i="1"/>
  <c r="G382" i="1"/>
  <c r="AI382" i="1" s="1"/>
  <c r="E382" i="1"/>
  <c r="AM381" i="1"/>
  <c r="T381" i="1"/>
  <c r="S381" i="1"/>
  <c r="H381" i="1"/>
  <c r="G381" i="1"/>
  <c r="AI381" i="1" s="1"/>
  <c r="E381" i="1"/>
  <c r="AM380" i="1"/>
  <c r="T380" i="1"/>
  <c r="S380" i="1"/>
  <c r="H380" i="1"/>
  <c r="G380" i="1"/>
  <c r="AI380" i="1" s="1"/>
  <c r="E380" i="1"/>
  <c r="T379" i="1"/>
  <c r="S379" i="1"/>
  <c r="H379" i="1"/>
  <c r="G379" i="1"/>
  <c r="AI379" i="1" s="1"/>
  <c r="E379" i="1"/>
  <c r="AM378" i="1"/>
  <c r="T378" i="1"/>
  <c r="S378" i="1"/>
  <c r="H378" i="1"/>
  <c r="G378" i="1"/>
  <c r="AI378" i="1" s="1"/>
  <c r="E378" i="1"/>
  <c r="T377" i="1"/>
  <c r="S377" i="1"/>
  <c r="H377" i="1"/>
  <c r="G377" i="1"/>
  <c r="AI377" i="1" s="1"/>
  <c r="E377" i="1"/>
  <c r="AM376" i="1"/>
  <c r="T376" i="1"/>
  <c r="S376" i="1"/>
  <c r="H376" i="1"/>
  <c r="G376" i="1"/>
  <c r="AI376" i="1" s="1"/>
  <c r="E376" i="1"/>
  <c r="AM375" i="1"/>
  <c r="T375" i="1"/>
  <c r="S375" i="1"/>
  <c r="H375" i="1"/>
  <c r="G375" i="1"/>
  <c r="AI375" i="1" s="1"/>
  <c r="E375" i="1"/>
  <c r="T374" i="1"/>
  <c r="S374" i="1"/>
  <c r="H374" i="1"/>
  <c r="G374" i="1"/>
  <c r="AI374" i="1" s="1"/>
  <c r="E374" i="1"/>
  <c r="AM373" i="1"/>
  <c r="T373" i="1"/>
  <c r="S373" i="1"/>
  <c r="H373" i="1"/>
  <c r="G373" i="1"/>
  <c r="AI373" i="1" s="1"/>
  <c r="E373" i="1"/>
  <c r="T372" i="1"/>
  <c r="S372" i="1"/>
  <c r="H372" i="1"/>
  <c r="G372" i="1"/>
  <c r="AI372" i="1" s="1"/>
  <c r="E372" i="1"/>
  <c r="T371" i="1"/>
  <c r="S371" i="1"/>
  <c r="H371" i="1"/>
  <c r="G371" i="1"/>
  <c r="AI371" i="1" s="1"/>
  <c r="E371" i="1"/>
  <c r="AM370" i="1"/>
  <c r="T370" i="1"/>
  <c r="S370" i="1"/>
  <c r="H370" i="1"/>
  <c r="G370" i="1"/>
  <c r="AI370" i="1" s="1"/>
  <c r="E370" i="1"/>
  <c r="AM369" i="1"/>
  <c r="T369" i="1"/>
  <c r="S369" i="1"/>
  <c r="H369" i="1"/>
  <c r="G369" i="1"/>
  <c r="AI369" i="1" s="1"/>
  <c r="E369" i="1"/>
  <c r="AM368" i="1"/>
  <c r="T368" i="1"/>
  <c r="S368" i="1"/>
  <c r="H368" i="1"/>
  <c r="G368" i="1"/>
  <c r="AI368" i="1" s="1"/>
  <c r="E368" i="1"/>
  <c r="AM367" i="1"/>
  <c r="T367" i="1"/>
  <c r="S367" i="1"/>
  <c r="H367" i="1"/>
  <c r="G367" i="1"/>
  <c r="AI367" i="1" s="1"/>
  <c r="E367" i="1"/>
  <c r="AM366" i="1"/>
  <c r="T366" i="1"/>
  <c r="S366" i="1"/>
  <c r="H366" i="1"/>
  <c r="G366" i="1"/>
  <c r="AI366" i="1" s="1"/>
  <c r="E366" i="1"/>
  <c r="AM365" i="1"/>
  <c r="T365" i="1"/>
  <c r="S365" i="1"/>
  <c r="H365" i="1"/>
  <c r="G365" i="1"/>
  <c r="AI365" i="1" s="1"/>
  <c r="E365" i="1"/>
  <c r="AM364" i="1"/>
  <c r="T364" i="1"/>
  <c r="S364" i="1"/>
  <c r="H364" i="1"/>
  <c r="G364" i="1"/>
  <c r="AI364" i="1" s="1"/>
  <c r="AK364" i="1" s="1"/>
  <c r="AO364" i="1" s="1"/>
  <c r="E364" i="1"/>
  <c r="AM363" i="1"/>
  <c r="T363" i="1"/>
  <c r="S363" i="1"/>
  <c r="H363" i="1"/>
  <c r="G363" i="1"/>
  <c r="AI363" i="1" s="1"/>
  <c r="E363" i="1"/>
  <c r="AN362" i="1"/>
  <c r="AM362" i="1"/>
  <c r="AL362" i="1"/>
  <c r="T362" i="1"/>
  <c r="S362" i="1"/>
  <c r="H362" i="1"/>
  <c r="G362" i="1"/>
  <c r="AI362" i="1" s="1"/>
  <c r="AK362" i="1" s="1"/>
  <c r="AO362" i="1" s="1"/>
  <c r="E362" i="1"/>
  <c r="AM361" i="1"/>
  <c r="T361" i="1"/>
  <c r="S361" i="1"/>
  <c r="H361" i="1"/>
  <c r="G361" i="1"/>
  <c r="AI361" i="1" s="1"/>
  <c r="E361" i="1"/>
  <c r="AM360" i="1"/>
  <c r="T360" i="1"/>
  <c r="S360" i="1"/>
  <c r="H360" i="1"/>
  <c r="G360" i="1"/>
  <c r="AI360" i="1" s="1"/>
  <c r="AK360" i="1" s="1"/>
  <c r="AO360" i="1" s="1"/>
  <c r="E360" i="1"/>
  <c r="AM359" i="1"/>
  <c r="T359" i="1"/>
  <c r="S359" i="1"/>
  <c r="H359" i="1"/>
  <c r="G359" i="1"/>
  <c r="AI359" i="1" s="1"/>
  <c r="E359" i="1"/>
  <c r="AM358" i="1"/>
  <c r="T358" i="1"/>
  <c r="S358" i="1"/>
  <c r="H358" i="1"/>
  <c r="G358" i="1"/>
  <c r="AI358" i="1" s="1"/>
  <c r="E358" i="1"/>
  <c r="AM357" i="1"/>
  <c r="T357" i="1"/>
  <c r="S357" i="1"/>
  <c r="H357" i="1"/>
  <c r="G357" i="1"/>
  <c r="AI357" i="1" s="1"/>
  <c r="E357" i="1"/>
  <c r="AM356" i="1"/>
  <c r="T356" i="1"/>
  <c r="S356" i="1"/>
  <c r="H356" i="1"/>
  <c r="G356" i="1"/>
  <c r="AI356" i="1" s="1"/>
  <c r="AK356" i="1" s="1"/>
  <c r="AO356" i="1" s="1"/>
  <c r="E356" i="1"/>
  <c r="AM355" i="1"/>
  <c r="T355" i="1"/>
  <c r="S355" i="1"/>
  <c r="H355" i="1"/>
  <c r="G355" i="1"/>
  <c r="AI355" i="1" s="1"/>
  <c r="E355" i="1"/>
  <c r="AN354" i="1"/>
  <c r="AM354" i="1"/>
  <c r="AL354" i="1"/>
  <c r="T354" i="1"/>
  <c r="S354" i="1"/>
  <c r="H354" i="1"/>
  <c r="G354" i="1"/>
  <c r="AI354" i="1" s="1"/>
  <c r="AK354" i="1" s="1"/>
  <c r="AO354" i="1" s="1"/>
  <c r="E354" i="1"/>
  <c r="AM353" i="1"/>
  <c r="T353" i="1"/>
  <c r="S353" i="1"/>
  <c r="H353" i="1"/>
  <c r="G353" i="1"/>
  <c r="AI353" i="1" s="1"/>
  <c r="E353" i="1"/>
  <c r="AM352" i="1"/>
  <c r="T352" i="1"/>
  <c r="S352" i="1"/>
  <c r="H352" i="1"/>
  <c r="G352" i="1"/>
  <c r="AI352" i="1" s="1"/>
  <c r="AK352" i="1" s="1"/>
  <c r="AO352" i="1" s="1"/>
  <c r="E352" i="1"/>
  <c r="AM351" i="1"/>
  <c r="T351" i="1"/>
  <c r="S351" i="1"/>
  <c r="H351" i="1"/>
  <c r="G351" i="1"/>
  <c r="AI351" i="1" s="1"/>
  <c r="E351" i="1"/>
  <c r="AN350" i="1"/>
  <c r="AM350" i="1"/>
  <c r="AL350" i="1"/>
  <c r="T350" i="1"/>
  <c r="S350" i="1"/>
  <c r="H350" i="1"/>
  <c r="G350" i="1"/>
  <c r="AI350" i="1" s="1"/>
  <c r="AK350" i="1" s="1"/>
  <c r="AO350" i="1" s="1"/>
  <c r="E350" i="1"/>
  <c r="AM349" i="1"/>
  <c r="T349" i="1"/>
  <c r="S349" i="1"/>
  <c r="H349" i="1"/>
  <c r="G349" i="1"/>
  <c r="AI349" i="1" s="1"/>
  <c r="E349" i="1"/>
  <c r="AM348" i="1"/>
  <c r="T348" i="1"/>
  <c r="S348" i="1"/>
  <c r="H348" i="1"/>
  <c r="G348" i="1"/>
  <c r="AI348" i="1" s="1"/>
  <c r="AK348" i="1" s="1"/>
  <c r="AO348" i="1" s="1"/>
  <c r="E348" i="1"/>
  <c r="AM347" i="1"/>
  <c r="T347" i="1"/>
  <c r="S347" i="1"/>
  <c r="H347" i="1"/>
  <c r="G347" i="1"/>
  <c r="AI347" i="1" s="1"/>
  <c r="E347" i="1"/>
  <c r="AM346" i="1"/>
  <c r="T346" i="1"/>
  <c r="S346" i="1"/>
  <c r="H346" i="1"/>
  <c r="G346" i="1"/>
  <c r="AI346" i="1" s="1"/>
  <c r="AK346" i="1" s="1"/>
  <c r="AO346" i="1" s="1"/>
  <c r="E346" i="1"/>
  <c r="AM345" i="1"/>
  <c r="T345" i="1"/>
  <c r="S345" i="1"/>
  <c r="H345" i="1"/>
  <c r="G345" i="1"/>
  <c r="AI345" i="1" s="1"/>
  <c r="E345" i="1"/>
  <c r="AM344" i="1"/>
  <c r="T344" i="1"/>
  <c r="S344" i="1"/>
  <c r="H344" i="1"/>
  <c r="G344" i="1"/>
  <c r="AI344" i="1" s="1"/>
  <c r="AK344" i="1" s="1"/>
  <c r="AO344" i="1" s="1"/>
  <c r="E344" i="1"/>
  <c r="AM343" i="1"/>
  <c r="T343" i="1"/>
  <c r="S343" i="1"/>
  <c r="H343" i="1"/>
  <c r="G343" i="1"/>
  <c r="AI343" i="1" s="1"/>
  <c r="E343" i="1"/>
  <c r="AN342" i="1"/>
  <c r="AM342" i="1"/>
  <c r="AL342" i="1"/>
  <c r="T342" i="1"/>
  <c r="S342" i="1"/>
  <c r="H342" i="1"/>
  <c r="G342" i="1"/>
  <c r="AI342" i="1" s="1"/>
  <c r="AK342" i="1" s="1"/>
  <c r="AO342" i="1" s="1"/>
  <c r="E342" i="1"/>
  <c r="AM341" i="1"/>
  <c r="T341" i="1"/>
  <c r="S341" i="1"/>
  <c r="H341" i="1"/>
  <c r="G341" i="1"/>
  <c r="AI341" i="1" s="1"/>
  <c r="E341" i="1"/>
  <c r="AM340" i="1"/>
  <c r="T340" i="1"/>
  <c r="S340" i="1"/>
  <c r="H340" i="1"/>
  <c r="G340" i="1"/>
  <c r="AI340" i="1" s="1"/>
  <c r="AK340" i="1" s="1"/>
  <c r="AO340" i="1" s="1"/>
  <c r="E340" i="1"/>
  <c r="AM339" i="1"/>
  <c r="T339" i="1"/>
  <c r="S339" i="1"/>
  <c r="H339" i="1"/>
  <c r="G339" i="1"/>
  <c r="AI339" i="1" s="1"/>
  <c r="E339" i="1"/>
  <c r="AM338" i="1"/>
  <c r="T338" i="1"/>
  <c r="S338" i="1"/>
  <c r="H338" i="1"/>
  <c r="G338" i="1"/>
  <c r="AI338" i="1" s="1"/>
  <c r="E338" i="1"/>
  <c r="AM337" i="1"/>
  <c r="T337" i="1"/>
  <c r="S337" i="1"/>
  <c r="H337" i="1"/>
  <c r="G337" i="1"/>
  <c r="AI337" i="1" s="1"/>
  <c r="E337" i="1"/>
  <c r="AM336" i="1"/>
  <c r="T336" i="1"/>
  <c r="S336" i="1"/>
  <c r="H336" i="1"/>
  <c r="G336" i="1"/>
  <c r="AI336" i="1" s="1"/>
  <c r="AK336" i="1" s="1"/>
  <c r="AO336" i="1" s="1"/>
  <c r="E336" i="1"/>
  <c r="AM335" i="1"/>
  <c r="T335" i="1"/>
  <c r="S335" i="1"/>
  <c r="H335" i="1"/>
  <c r="G335" i="1"/>
  <c r="AI335" i="1" s="1"/>
  <c r="E335" i="1"/>
  <c r="AM334" i="1"/>
  <c r="T334" i="1"/>
  <c r="S334" i="1"/>
  <c r="H334" i="1"/>
  <c r="G334" i="1"/>
  <c r="AI334" i="1" s="1"/>
  <c r="AK334" i="1" s="1"/>
  <c r="AO334" i="1" s="1"/>
  <c r="E334" i="1"/>
  <c r="T333" i="1"/>
  <c r="S333" i="1"/>
  <c r="H333" i="1"/>
  <c r="G333" i="1"/>
  <c r="AI333" i="1" s="1"/>
  <c r="E333" i="1"/>
  <c r="AL332" i="1"/>
  <c r="T332" i="1"/>
  <c r="S332" i="1"/>
  <c r="H332" i="1"/>
  <c r="G332" i="1"/>
  <c r="AI332" i="1" s="1"/>
  <c r="AK332" i="1" s="1"/>
  <c r="E332" i="1"/>
  <c r="T331" i="1"/>
  <c r="S331" i="1"/>
  <c r="H331" i="1"/>
  <c r="G331" i="1"/>
  <c r="AI331" i="1" s="1"/>
  <c r="E331" i="1"/>
  <c r="AM330" i="1"/>
  <c r="T330" i="1"/>
  <c r="S330" i="1"/>
  <c r="H330" i="1"/>
  <c r="G330" i="1"/>
  <c r="AI330" i="1" s="1"/>
  <c r="AK330" i="1" s="1"/>
  <c r="AO330" i="1" s="1"/>
  <c r="E330" i="1"/>
  <c r="AM329" i="1"/>
  <c r="T329" i="1"/>
  <c r="S329" i="1"/>
  <c r="H329" i="1"/>
  <c r="G329" i="1"/>
  <c r="AI329" i="1" s="1"/>
  <c r="E329" i="1"/>
  <c r="AM328" i="1"/>
  <c r="T328" i="1"/>
  <c r="S328" i="1"/>
  <c r="H328" i="1"/>
  <c r="G328" i="1"/>
  <c r="AI328" i="1" s="1"/>
  <c r="E328" i="1"/>
  <c r="AM327" i="1"/>
  <c r="T327" i="1"/>
  <c r="S327" i="1"/>
  <c r="H327" i="1"/>
  <c r="G327" i="1"/>
  <c r="AI327" i="1" s="1"/>
  <c r="E327" i="1"/>
  <c r="AM326" i="1"/>
  <c r="T326" i="1"/>
  <c r="S326" i="1"/>
  <c r="H326" i="1"/>
  <c r="G326" i="1"/>
  <c r="AI326" i="1" s="1"/>
  <c r="AK326" i="1" s="1"/>
  <c r="AO326" i="1" s="1"/>
  <c r="E326" i="1"/>
  <c r="T325" i="1"/>
  <c r="S325" i="1"/>
  <c r="H325" i="1"/>
  <c r="G325" i="1"/>
  <c r="AI325" i="1" s="1"/>
  <c r="E325" i="1"/>
  <c r="AN324" i="1"/>
  <c r="AM324" i="1"/>
  <c r="AL324" i="1"/>
  <c r="T324" i="1"/>
  <c r="S324" i="1"/>
  <c r="H324" i="1"/>
  <c r="G324" i="1"/>
  <c r="AI324" i="1" s="1"/>
  <c r="AK324" i="1" s="1"/>
  <c r="AO324" i="1" s="1"/>
  <c r="E324" i="1"/>
  <c r="T323" i="1"/>
  <c r="S323" i="1"/>
  <c r="H323" i="1"/>
  <c r="G323" i="1"/>
  <c r="AI323" i="1" s="1"/>
  <c r="E323" i="1"/>
  <c r="AM322" i="1"/>
  <c r="T322" i="1"/>
  <c r="S322" i="1"/>
  <c r="H322" i="1"/>
  <c r="G322" i="1"/>
  <c r="AI322" i="1" s="1"/>
  <c r="AK322" i="1" s="1"/>
  <c r="AO322" i="1" s="1"/>
  <c r="E322" i="1"/>
  <c r="T321" i="1"/>
  <c r="S321" i="1"/>
  <c r="H321" i="1"/>
  <c r="G321" i="1"/>
  <c r="AI321" i="1" s="1"/>
  <c r="E321" i="1"/>
  <c r="T320" i="1"/>
  <c r="S320" i="1"/>
  <c r="H320" i="1"/>
  <c r="G320" i="1"/>
  <c r="AI320" i="1" s="1"/>
  <c r="AK320" i="1" s="1"/>
  <c r="AL320" i="1" s="1"/>
  <c r="E320" i="1"/>
  <c r="AM319" i="1"/>
  <c r="T319" i="1"/>
  <c r="S319" i="1"/>
  <c r="H319" i="1"/>
  <c r="G319" i="1"/>
  <c r="AI319" i="1" s="1"/>
  <c r="E319" i="1"/>
  <c r="AN318" i="1"/>
  <c r="AM318" i="1"/>
  <c r="AL318" i="1"/>
  <c r="T318" i="1"/>
  <c r="S318" i="1"/>
  <c r="H318" i="1"/>
  <c r="G318" i="1"/>
  <c r="AI318" i="1" s="1"/>
  <c r="AK318" i="1" s="1"/>
  <c r="AO318" i="1" s="1"/>
  <c r="E318" i="1"/>
  <c r="AM317" i="1"/>
  <c r="T317" i="1"/>
  <c r="S317" i="1"/>
  <c r="H317" i="1"/>
  <c r="G317" i="1"/>
  <c r="AI317" i="1" s="1"/>
  <c r="E317" i="1"/>
  <c r="AM316" i="1"/>
  <c r="T316" i="1"/>
  <c r="S316" i="1"/>
  <c r="H316" i="1"/>
  <c r="G316" i="1"/>
  <c r="AI316" i="1" s="1"/>
  <c r="AK316" i="1" s="1"/>
  <c r="AO316" i="1" s="1"/>
  <c r="E316" i="1"/>
  <c r="AM315" i="1"/>
  <c r="T315" i="1"/>
  <c r="S315" i="1"/>
  <c r="H315" i="1"/>
  <c r="G315" i="1"/>
  <c r="AI315" i="1" s="1"/>
  <c r="E315" i="1"/>
  <c r="AN314" i="1"/>
  <c r="AM314" i="1"/>
  <c r="AL314" i="1"/>
  <c r="T314" i="1"/>
  <c r="S314" i="1"/>
  <c r="H314" i="1"/>
  <c r="G314" i="1"/>
  <c r="AI314" i="1" s="1"/>
  <c r="AK314" i="1" s="1"/>
  <c r="AO314" i="1" s="1"/>
  <c r="E314" i="1"/>
  <c r="AM313" i="1"/>
  <c r="T313" i="1"/>
  <c r="S313" i="1"/>
  <c r="H313" i="1"/>
  <c r="G313" i="1"/>
  <c r="AI313" i="1" s="1"/>
  <c r="E313" i="1"/>
  <c r="AM312" i="1"/>
  <c r="T312" i="1"/>
  <c r="S312" i="1"/>
  <c r="H312" i="1"/>
  <c r="G312" i="1"/>
  <c r="AI312" i="1" s="1"/>
  <c r="AK312" i="1" s="1"/>
  <c r="AO312" i="1" s="1"/>
  <c r="E312" i="1"/>
  <c r="AM311" i="1"/>
  <c r="T311" i="1"/>
  <c r="S311" i="1"/>
  <c r="H311" i="1"/>
  <c r="G311" i="1"/>
  <c r="AI311" i="1" s="1"/>
  <c r="E311" i="1"/>
  <c r="AM310" i="1"/>
  <c r="T310" i="1"/>
  <c r="S310" i="1"/>
  <c r="H310" i="1"/>
  <c r="G310" i="1"/>
  <c r="AI310" i="1" s="1"/>
  <c r="E310" i="1"/>
  <c r="AM309" i="1"/>
  <c r="T309" i="1"/>
  <c r="S309" i="1"/>
  <c r="H309" i="1"/>
  <c r="G309" i="1"/>
  <c r="AI309" i="1" s="1"/>
  <c r="E309" i="1"/>
  <c r="AM308" i="1"/>
  <c r="T308" i="1"/>
  <c r="S308" i="1"/>
  <c r="H308" i="1"/>
  <c r="G308" i="1"/>
  <c r="AI308" i="1" s="1"/>
  <c r="AK308" i="1" s="1"/>
  <c r="AO308" i="1" s="1"/>
  <c r="E308" i="1"/>
  <c r="AM307" i="1"/>
  <c r="T307" i="1"/>
  <c r="S307" i="1"/>
  <c r="H307" i="1"/>
  <c r="G307" i="1"/>
  <c r="AI307" i="1" s="1"/>
  <c r="E307" i="1"/>
  <c r="AM306" i="1"/>
  <c r="T306" i="1"/>
  <c r="S306" i="1"/>
  <c r="H306" i="1"/>
  <c r="G306" i="1"/>
  <c r="AI306" i="1" s="1"/>
  <c r="E306" i="1"/>
  <c r="AM305" i="1"/>
  <c r="T305" i="1"/>
  <c r="S305" i="1"/>
  <c r="H305" i="1"/>
  <c r="G305" i="1"/>
  <c r="AI305" i="1" s="1"/>
  <c r="E305" i="1"/>
  <c r="AM304" i="1"/>
  <c r="T304" i="1"/>
  <c r="S304" i="1"/>
  <c r="H304" i="1"/>
  <c r="G304" i="1"/>
  <c r="AI304" i="1" s="1"/>
  <c r="AK304" i="1" s="1"/>
  <c r="AO304" i="1" s="1"/>
  <c r="E304" i="1"/>
  <c r="AM303" i="1"/>
  <c r="T303" i="1"/>
  <c r="S303" i="1"/>
  <c r="H303" i="1"/>
  <c r="G303" i="1"/>
  <c r="AI303" i="1" s="1"/>
  <c r="E303" i="1"/>
  <c r="AN302" i="1"/>
  <c r="AM302" i="1"/>
  <c r="AL302" i="1"/>
  <c r="T302" i="1"/>
  <c r="S302" i="1"/>
  <c r="H302" i="1"/>
  <c r="G302" i="1"/>
  <c r="AI302" i="1" s="1"/>
  <c r="AK302" i="1" s="1"/>
  <c r="AO302" i="1" s="1"/>
  <c r="E302" i="1"/>
  <c r="AM301" i="1"/>
  <c r="T301" i="1"/>
  <c r="S301" i="1"/>
  <c r="H301" i="1"/>
  <c r="G301" i="1"/>
  <c r="AI301" i="1" s="1"/>
  <c r="E301" i="1"/>
  <c r="AM300" i="1"/>
  <c r="T300" i="1"/>
  <c r="S300" i="1"/>
  <c r="H300" i="1"/>
  <c r="G300" i="1"/>
  <c r="AI300" i="1" s="1"/>
  <c r="AK300" i="1" s="1"/>
  <c r="AO300" i="1" s="1"/>
  <c r="E300" i="1"/>
  <c r="AM299" i="1"/>
  <c r="T299" i="1"/>
  <c r="S299" i="1"/>
  <c r="H299" i="1"/>
  <c r="G299" i="1"/>
  <c r="AI299" i="1" s="1"/>
  <c r="E299" i="1"/>
  <c r="AN298" i="1"/>
  <c r="AM298" i="1"/>
  <c r="AL298" i="1"/>
  <c r="T298" i="1"/>
  <c r="S298" i="1"/>
  <c r="H298" i="1"/>
  <c r="G298" i="1"/>
  <c r="AI298" i="1" s="1"/>
  <c r="AK298" i="1" s="1"/>
  <c r="AO298" i="1" s="1"/>
  <c r="E298" i="1"/>
  <c r="AM297" i="1"/>
  <c r="T297" i="1"/>
  <c r="S297" i="1"/>
  <c r="H297" i="1"/>
  <c r="G297" i="1"/>
  <c r="AI297" i="1" s="1"/>
  <c r="E297" i="1"/>
  <c r="AM296" i="1"/>
  <c r="T296" i="1"/>
  <c r="S296" i="1"/>
  <c r="H296" i="1"/>
  <c r="G296" i="1"/>
  <c r="AI296" i="1" s="1"/>
  <c r="AK296" i="1" s="1"/>
  <c r="AO296" i="1" s="1"/>
  <c r="E296" i="1"/>
  <c r="AM295" i="1"/>
  <c r="T295" i="1"/>
  <c r="S295" i="1"/>
  <c r="H295" i="1"/>
  <c r="G295" i="1"/>
  <c r="AI295" i="1" s="1"/>
  <c r="E295" i="1"/>
  <c r="AN294" i="1"/>
  <c r="AM294" i="1"/>
  <c r="AL294" i="1"/>
  <c r="T294" i="1"/>
  <c r="S294" i="1"/>
  <c r="H294" i="1"/>
  <c r="G294" i="1"/>
  <c r="AI294" i="1" s="1"/>
  <c r="AK294" i="1" s="1"/>
  <c r="AO294" i="1" s="1"/>
  <c r="E294" i="1"/>
  <c r="AM293" i="1"/>
  <c r="T293" i="1"/>
  <c r="S293" i="1"/>
  <c r="H293" i="1"/>
  <c r="G293" i="1"/>
  <c r="AI293" i="1" s="1"/>
  <c r="E293" i="1"/>
  <c r="AM292" i="1"/>
  <c r="T292" i="1"/>
  <c r="S292" i="1"/>
  <c r="H292" i="1"/>
  <c r="G292" i="1"/>
  <c r="AI292" i="1" s="1"/>
  <c r="AK292" i="1" s="1"/>
  <c r="AO292" i="1" s="1"/>
  <c r="E292" i="1"/>
  <c r="AM291" i="1"/>
  <c r="T291" i="1"/>
  <c r="S291" i="1"/>
  <c r="H291" i="1"/>
  <c r="G291" i="1"/>
  <c r="AI291" i="1" s="1"/>
  <c r="E291" i="1"/>
  <c r="AN290" i="1"/>
  <c r="AM290" i="1"/>
  <c r="AL290" i="1"/>
  <c r="T290" i="1"/>
  <c r="S290" i="1"/>
  <c r="H290" i="1"/>
  <c r="G290" i="1"/>
  <c r="AI290" i="1" s="1"/>
  <c r="AK290" i="1" s="1"/>
  <c r="AO290" i="1" s="1"/>
  <c r="E290" i="1"/>
  <c r="AM289" i="1"/>
  <c r="T289" i="1"/>
  <c r="S289" i="1"/>
  <c r="H289" i="1"/>
  <c r="G289" i="1"/>
  <c r="AI289" i="1" s="1"/>
  <c r="E289" i="1"/>
  <c r="AM288" i="1"/>
  <c r="T288" i="1"/>
  <c r="S288" i="1"/>
  <c r="H288" i="1"/>
  <c r="G288" i="1"/>
  <c r="AI288" i="1" s="1"/>
  <c r="AK288" i="1" s="1"/>
  <c r="AO288" i="1" s="1"/>
  <c r="E288" i="1"/>
  <c r="AM287" i="1"/>
  <c r="T287" i="1"/>
  <c r="S287" i="1"/>
  <c r="H287" i="1"/>
  <c r="G287" i="1"/>
  <c r="AI287" i="1" s="1"/>
  <c r="E287" i="1"/>
  <c r="AN286" i="1"/>
  <c r="AM286" i="1"/>
  <c r="AL286" i="1"/>
  <c r="T286" i="1"/>
  <c r="S286" i="1"/>
  <c r="H286" i="1"/>
  <c r="G286" i="1"/>
  <c r="AI286" i="1" s="1"/>
  <c r="AK286" i="1" s="1"/>
  <c r="AO286" i="1" s="1"/>
  <c r="E286" i="1"/>
  <c r="AM285" i="1"/>
  <c r="T285" i="1"/>
  <c r="S285" i="1"/>
  <c r="H285" i="1"/>
  <c r="G285" i="1"/>
  <c r="AI285" i="1" s="1"/>
  <c r="E285" i="1"/>
  <c r="AM284" i="1"/>
  <c r="T284" i="1"/>
  <c r="S284" i="1"/>
  <c r="H284" i="1"/>
  <c r="G284" i="1"/>
  <c r="AI284" i="1" s="1"/>
  <c r="AK284" i="1" s="1"/>
  <c r="AO284" i="1" s="1"/>
  <c r="E284" i="1"/>
  <c r="T283" i="1"/>
  <c r="S283" i="1"/>
  <c r="H283" i="1"/>
  <c r="G283" i="1"/>
  <c r="AI283" i="1" s="1"/>
  <c r="E283" i="1"/>
  <c r="AN282" i="1"/>
  <c r="AM282" i="1"/>
  <c r="AL282" i="1"/>
  <c r="T282" i="1"/>
  <c r="S282" i="1"/>
  <c r="H282" i="1"/>
  <c r="G282" i="1"/>
  <c r="AI282" i="1" s="1"/>
  <c r="AK282" i="1" s="1"/>
  <c r="AO282" i="1" s="1"/>
  <c r="E282" i="1"/>
  <c r="AM281" i="1"/>
  <c r="T281" i="1"/>
  <c r="S281" i="1"/>
  <c r="H281" i="1"/>
  <c r="G281" i="1"/>
  <c r="AI281" i="1" s="1"/>
  <c r="E281" i="1"/>
  <c r="AM280" i="1"/>
  <c r="T280" i="1"/>
  <c r="S280" i="1"/>
  <c r="H280" i="1"/>
  <c r="G280" i="1"/>
  <c r="AI280" i="1" s="1"/>
  <c r="AK280" i="1" s="1"/>
  <c r="AO280" i="1" s="1"/>
  <c r="E280" i="1"/>
  <c r="AM279" i="1"/>
  <c r="T279" i="1"/>
  <c r="S279" i="1"/>
  <c r="H279" i="1"/>
  <c r="G279" i="1"/>
  <c r="AI279" i="1" s="1"/>
  <c r="E279" i="1"/>
  <c r="AN278" i="1"/>
  <c r="AM278" i="1"/>
  <c r="AL278" i="1"/>
  <c r="T278" i="1"/>
  <c r="S278" i="1"/>
  <c r="H278" i="1"/>
  <c r="G278" i="1"/>
  <c r="AI278" i="1" s="1"/>
  <c r="AK278" i="1" s="1"/>
  <c r="AO278" i="1" s="1"/>
  <c r="E278" i="1"/>
  <c r="AM277" i="1"/>
  <c r="T277" i="1"/>
  <c r="S277" i="1"/>
  <c r="H277" i="1"/>
  <c r="G277" i="1"/>
  <c r="AI277" i="1" s="1"/>
  <c r="E277" i="1"/>
  <c r="AM276" i="1"/>
  <c r="T276" i="1"/>
  <c r="S276" i="1"/>
  <c r="H276" i="1"/>
  <c r="G276" i="1"/>
  <c r="AI276" i="1" s="1"/>
  <c r="AK276" i="1" s="1"/>
  <c r="AO276" i="1" s="1"/>
  <c r="E276" i="1"/>
  <c r="AM275" i="1"/>
  <c r="T275" i="1"/>
  <c r="S275" i="1"/>
  <c r="H275" i="1"/>
  <c r="G275" i="1"/>
  <c r="AI275" i="1" s="1"/>
  <c r="E275" i="1"/>
  <c r="T274" i="1"/>
  <c r="S274" i="1"/>
  <c r="H274" i="1"/>
  <c r="G274" i="1"/>
  <c r="AI274" i="1" s="1"/>
  <c r="AK274" i="1" s="1"/>
  <c r="AL274" i="1" s="1"/>
  <c r="E274" i="1"/>
  <c r="T273" i="1"/>
  <c r="S273" i="1"/>
  <c r="H273" i="1"/>
  <c r="G273" i="1"/>
  <c r="AI273" i="1" s="1"/>
  <c r="E273" i="1"/>
  <c r="AL272" i="1"/>
  <c r="AN272" i="1" s="1"/>
  <c r="T272" i="1"/>
  <c r="S272" i="1"/>
  <c r="H272" i="1"/>
  <c r="G272" i="1"/>
  <c r="AI272" i="1" s="1"/>
  <c r="AK272" i="1" s="1"/>
  <c r="E272" i="1"/>
  <c r="T271" i="1"/>
  <c r="S271" i="1"/>
  <c r="H271" i="1"/>
  <c r="G271" i="1"/>
  <c r="AI271" i="1" s="1"/>
  <c r="E271" i="1"/>
  <c r="AM270" i="1"/>
  <c r="T270" i="1"/>
  <c r="S270" i="1"/>
  <c r="H270" i="1"/>
  <c r="G270" i="1"/>
  <c r="AI270" i="1" s="1"/>
  <c r="AK270" i="1" s="1"/>
  <c r="AO270" i="1" s="1"/>
  <c r="E270" i="1"/>
  <c r="T269" i="1"/>
  <c r="S269" i="1"/>
  <c r="H269" i="1"/>
  <c r="G269" i="1"/>
  <c r="AI269" i="1" s="1"/>
  <c r="E269" i="1"/>
  <c r="T268" i="1"/>
  <c r="S268" i="1"/>
  <c r="H268" i="1"/>
  <c r="G268" i="1"/>
  <c r="AI268" i="1" s="1"/>
  <c r="AK268" i="1" s="1"/>
  <c r="AL268" i="1" s="1"/>
  <c r="E268" i="1"/>
  <c r="AM267" i="1"/>
  <c r="T267" i="1"/>
  <c r="S267" i="1"/>
  <c r="H267" i="1"/>
  <c r="G267" i="1"/>
  <c r="AI267" i="1" s="1"/>
  <c r="E267" i="1"/>
  <c r="T266" i="1"/>
  <c r="S266" i="1"/>
  <c r="H266" i="1"/>
  <c r="G266" i="1"/>
  <c r="AI266" i="1" s="1"/>
  <c r="AK266" i="1" s="1"/>
  <c r="AL266" i="1" s="1"/>
  <c r="E266" i="1"/>
  <c r="T265" i="1"/>
  <c r="S265" i="1"/>
  <c r="H265" i="1"/>
  <c r="G265" i="1"/>
  <c r="AI265" i="1" s="1"/>
  <c r="E265" i="1"/>
  <c r="AL264" i="1"/>
  <c r="T264" i="1"/>
  <c r="S264" i="1"/>
  <c r="H264" i="1"/>
  <c r="G264" i="1"/>
  <c r="AI264" i="1" s="1"/>
  <c r="AK264" i="1" s="1"/>
  <c r="E264" i="1"/>
  <c r="T263" i="1"/>
  <c r="S263" i="1"/>
  <c r="H263" i="1"/>
  <c r="G263" i="1"/>
  <c r="AI263" i="1" s="1"/>
  <c r="E263" i="1"/>
  <c r="AL262" i="1"/>
  <c r="T262" i="1"/>
  <c r="S262" i="1"/>
  <c r="H262" i="1"/>
  <c r="G262" i="1"/>
  <c r="AI262" i="1" s="1"/>
  <c r="AK262" i="1" s="1"/>
  <c r="E262" i="1"/>
  <c r="T261" i="1"/>
  <c r="S261" i="1"/>
  <c r="H261" i="1"/>
  <c r="G261" i="1"/>
  <c r="AI261" i="1" s="1"/>
  <c r="E261" i="1"/>
  <c r="AL260" i="1"/>
  <c r="T260" i="1"/>
  <c r="S260" i="1"/>
  <c r="H260" i="1"/>
  <c r="G260" i="1"/>
  <c r="AI260" i="1" s="1"/>
  <c r="AK260" i="1" s="1"/>
  <c r="E260" i="1"/>
  <c r="AM259" i="1"/>
  <c r="T259" i="1"/>
  <c r="S259" i="1"/>
  <c r="H259" i="1"/>
  <c r="G259" i="1"/>
  <c r="AI259" i="1" s="1"/>
  <c r="E259" i="1"/>
  <c r="AM258" i="1"/>
  <c r="T258" i="1"/>
  <c r="S258" i="1"/>
  <c r="H258" i="1"/>
  <c r="G258" i="1"/>
  <c r="AI258" i="1" s="1"/>
  <c r="AK258" i="1" s="1"/>
  <c r="AO258" i="1" s="1"/>
  <c r="E258" i="1"/>
  <c r="AM257" i="1"/>
  <c r="T257" i="1"/>
  <c r="S257" i="1"/>
  <c r="H257" i="1"/>
  <c r="G257" i="1"/>
  <c r="AI257" i="1" s="1"/>
  <c r="E257" i="1"/>
  <c r="AN256" i="1"/>
  <c r="AM256" i="1"/>
  <c r="AL256" i="1"/>
  <c r="T256" i="1"/>
  <c r="S256" i="1"/>
  <c r="H256" i="1"/>
  <c r="G256" i="1"/>
  <c r="AI256" i="1" s="1"/>
  <c r="AK256" i="1" s="1"/>
  <c r="AO256" i="1" s="1"/>
  <c r="E256" i="1"/>
  <c r="AM255" i="1"/>
  <c r="T255" i="1"/>
  <c r="S255" i="1"/>
  <c r="H255" i="1"/>
  <c r="G255" i="1"/>
  <c r="AI255" i="1" s="1"/>
  <c r="E255" i="1"/>
  <c r="AM254" i="1"/>
  <c r="T254" i="1"/>
  <c r="S254" i="1"/>
  <c r="H254" i="1"/>
  <c r="G254" i="1"/>
  <c r="AI254" i="1" s="1"/>
  <c r="AK254" i="1" s="1"/>
  <c r="AO254" i="1" s="1"/>
  <c r="E254" i="1"/>
  <c r="AM253" i="1"/>
  <c r="T253" i="1"/>
  <c r="S253" i="1"/>
  <c r="H253" i="1"/>
  <c r="G253" i="1"/>
  <c r="AI253" i="1" s="1"/>
  <c r="E253" i="1"/>
  <c r="T252" i="1"/>
  <c r="S252" i="1"/>
  <c r="H252" i="1"/>
  <c r="G252" i="1"/>
  <c r="AI252" i="1" s="1"/>
  <c r="AK252" i="1" s="1"/>
  <c r="AL252" i="1" s="1"/>
  <c r="E252" i="1"/>
  <c r="AM251" i="1"/>
  <c r="T251" i="1"/>
  <c r="S251" i="1"/>
  <c r="H251" i="1"/>
  <c r="G251" i="1"/>
  <c r="AI251" i="1" s="1"/>
  <c r="E251" i="1"/>
  <c r="AM250" i="1"/>
  <c r="T250" i="1"/>
  <c r="S250" i="1"/>
  <c r="H250" i="1"/>
  <c r="G250" i="1"/>
  <c r="AI250" i="1" s="1"/>
  <c r="E250" i="1"/>
  <c r="T249" i="1"/>
  <c r="S249" i="1"/>
  <c r="H249" i="1"/>
  <c r="G249" i="1"/>
  <c r="AI249" i="1" s="1"/>
  <c r="E249" i="1"/>
  <c r="AL248" i="1"/>
  <c r="T248" i="1"/>
  <c r="S248" i="1"/>
  <c r="H248" i="1"/>
  <c r="G248" i="1"/>
  <c r="AI248" i="1" s="1"/>
  <c r="AK248" i="1" s="1"/>
  <c r="E248" i="1"/>
  <c r="T247" i="1"/>
  <c r="S247" i="1"/>
  <c r="H247" i="1"/>
  <c r="G247" i="1"/>
  <c r="AI247" i="1" s="1"/>
  <c r="E247" i="1"/>
  <c r="AM246" i="1"/>
  <c r="T246" i="1"/>
  <c r="S246" i="1"/>
  <c r="H246" i="1"/>
  <c r="G246" i="1"/>
  <c r="AI246" i="1" s="1"/>
  <c r="AK246" i="1" s="1"/>
  <c r="AO246" i="1" s="1"/>
  <c r="E246" i="1"/>
  <c r="AM245" i="1"/>
  <c r="T245" i="1"/>
  <c r="S245" i="1"/>
  <c r="H245" i="1"/>
  <c r="G245" i="1"/>
  <c r="AI245" i="1" s="1"/>
  <c r="E245" i="1"/>
  <c r="AN244" i="1"/>
  <c r="AM244" i="1"/>
  <c r="AL244" i="1"/>
  <c r="T244" i="1"/>
  <c r="S244" i="1"/>
  <c r="H244" i="1"/>
  <c r="G244" i="1"/>
  <c r="AI244" i="1" s="1"/>
  <c r="AK244" i="1" s="1"/>
  <c r="AO244" i="1" s="1"/>
  <c r="E244" i="1"/>
  <c r="AM243" i="1"/>
  <c r="T243" i="1"/>
  <c r="S243" i="1"/>
  <c r="H243" i="1"/>
  <c r="G243" i="1"/>
  <c r="AI243" i="1" s="1"/>
  <c r="E243" i="1"/>
  <c r="AM242" i="1"/>
  <c r="T242" i="1"/>
  <c r="S242" i="1"/>
  <c r="H242" i="1"/>
  <c r="G242" i="1"/>
  <c r="AI242" i="1" s="1"/>
  <c r="AK242" i="1" s="1"/>
  <c r="AO242" i="1" s="1"/>
  <c r="E242" i="1"/>
  <c r="T241" i="1"/>
  <c r="S241" i="1"/>
  <c r="H241" i="1"/>
  <c r="G241" i="1"/>
  <c r="AI241" i="1" s="1"/>
  <c r="E241" i="1"/>
  <c r="T240" i="1"/>
  <c r="S240" i="1"/>
  <c r="H240" i="1"/>
  <c r="G240" i="1"/>
  <c r="AI240" i="1" s="1"/>
  <c r="AK240" i="1" s="1"/>
  <c r="AL240" i="1" s="1"/>
  <c r="E240" i="1"/>
  <c r="T239" i="1"/>
  <c r="S239" i="1"/>
  <c r="H239" i="1"/>
  <c r="G239" i="1"/>
  <c r="AI239" i="1" s="1"/>
  <c r="E239" i="1"/>
  <c r="T238" i="1"/>
  <c r="S238" i="1"/>
  <c r="H238" i="1"/>
  <c r="G238" i="1"/>
  <c r="AI238" i="1" s="1"/>
  <c r="AK238" i="1" s="1"/>
  <c r="AL238" i="1" s="1"/>
  <c r="E238" i="1"/>
  <c r="AM237" i="1"/>
  <c r="T237" i="1"/>
  <c r="S237" i="1"/>
  <c r="H237" i="1"/>
  <c r="G237" i="1"/>
  <c r="AI237" i="1" s="1"/>
  <c r="E237" i="1"/>
  <c r="AN236" i="1"/>
  <c r="AM236" i="1"/>
  <c r="AL236" i="1"/>
  <c r="T236" i="1"/>
  <c r="S236" i="1"/>
  <c r="H236" i="1"/>
  <c r="G236" i="1"/>
  <c r="AI236" i="1" s="1"/>
  <c r="AK236" i="1" s="1"/>
  <c r="AO236" i="1" s="1"/>
  <c r="E236" i="1"/>
  <c r="AM235" i="1"/>
  <c r="T235" i="1"/>
  <c r="S235" i="1"/>
  <c r="H235" i="1"/>
  <c r="G235" i="1"/>
  <c r="AI235" i="1" s="1"/>
  <c r="E235" i="1"/>
  <c r="AM234" i="1"/>
  <c r="T234" i="1"/>
  <c r="S234" i="1"/>
  <c r="H234" i="1"/>
  <c r="G234" i="1"/>
  <c r="AI234" i="1" s="1"/>
  <c r="AK234" i="1" s="1"/>
  <c r="AO234" i="1" s="1"/>
  <c r="E234" i="1"/>
  <c r="AM233" i="1"/>
  <c r="T233" i="1"/>
  <c r="S233" i="1"/>
  <c r="H233" i="1"/>
  <c r="G233" i="1"/>
  <c r="AI233" i="1" s="1"/>
  <c r="E233" i="1"/>
  <c r="AM232" i="1"/>
  <c r="T232" i="1"/>
  <c r="S232" i="1"/>
  <c r="H232" i="1"/>
  <c r="G232" i="1"/>
  <c r="AI232" i="1" s="1"/>
  <c r="E232" i="1"/>
  <c r="T231" i="1"/>
  <c r="S231" i="1"/>
  <c r="H231" i="1"/>
  <c r="G231" i="1"/>
  <c r="AI231" i="1" s="1"/>
  <c r="E231" i="1"/>
  <c r="AL230" i="1"/>
  <c r="T230" i="1"/>
  <c r="S230" i="1"/>
  <c r="H230" i="1"/>
  <c r="G230" i="1"/>
  <c r="AI230" i="1" s="1"/>
  <c r="AK230" i="1" s="1"/>
  <c r="E230" i="1"/>
  <c r="AM229" i="1"/>
  <c r="T229" i="1"/>
  <c r="S229" i="1"/>
  <c r="H229" i="1"/>
  <c r="G229" i="1"/>
  <c r="AI229" i="1" s="1"/>
  <c r="E229" i="1"/>
  <c r="AM228" i="1"/>
  <c r="T228" i="1"/>
  <c r="S228" i="1"/>
  <c r="H228" i="1"/>
  <c r="G228" i="1"/>
  <c r="AI228" i="1" s="1"/>
  <c r="AK228" i="1" s="1"/>
  <c r="AO228" i="1" s="1"/>
  <c r="E228" i="1"/>
  <c r="AM227" i="1"/>
  <c r="T227" i="1"/>
  <c r="S227" i="1"/>
  <c r="H227" i="1"/>
  <c r="G227" i="1"/>
  <c r="AI227" i="1" s="1"/>
  <c r="E227" i="1"/>
  <c r="AN226" i="1"/>
  <c r="AM226" i="1"/>
  <c r="AL226" i="1"/>
  <c r="T226" i="1"/>
  <c r="S226" i="1"/>
  <c r="H226" i="1"/>
  <c r="G226" i="1"/>
  <c r="AI226" i="1" s="1"/>
  <c r="AK226" i="1" s="1"/>
  <c r="AO226" i="1" s="1"/>
  <c r="E226" i="1"/>
  <c r="AM225" i="1"/>
  <c r="T225" i="1"/>
  <c r="S225" i="1"/>
  <c r="H225" i="1"/>
  <c r="G225" i="1"/>
  <c r="AI225" i="1" s="1"/>
  <c r="E225" i="1"/>
  <c r="AM224" i="1"/>
  <c r="T224" i="1"/>
  <c r="S224" i="1"/>
  <c r="H224" i="1"/>
  <c r="G224" i="1"/>
  <c r="AI224" i="1" s="1"/>
  <c r="AK224" i="1" s="1"/>
  <c r="AO224" i="1" s="1"/>
  <c r="E224" i="1"/>
  <c r="AM223" i="1"/>
  <c r="T223" i="1"/>
  <c r="S223" i="1"/>
  <c r="H223" i="1"/>
  <c r="G223" i="1"/>
  <c r="AI223" i="1" s="1"/>
  <c r="E223" i="1"/>
  <c r="AM222" i="1"/>
  <c r="T222" i="1"/>
  <c r="S222" i="1"/>
  <c r="H222" i="1"/>
  <c r="G222" i="1"/>
  <c r="AI222" i="1" s="1"/>
  <c r="E222" i="1"/>
  <c r="AM221" i="1"/>
  <c r="T221" i="1"/>
  <c r="S221" i="1"/>
  <c r="H221" i="1"/>
  <c r="G221" i="1"/>
  <c r="AI221" i="1" s="1"/>
  <c r="E221" i="1"/>
  <c r="AM220" i="1"/>
  <c r="T220" i="1"/>
  <c r="S220" i="1"/>
  <c r="H220" i="1"/>
  <c r="G220" i="1"/>
  <c r="AI220" i="1" s="1"/>
  <c r="AK220" i="1" s="1"/>
  <c r="AO220" i="1" s="1"/>
  <c r="E220" i="1"/>
  <c r="AM219" i="1"/>
  <c r="T219" i="1"/>
  <c r="S219" i="1"/>
  <c r="H219" i="1"/>
  <c r="G219" i="1"/>
  <c r="AI219" i="1" s="1"/>
  <c r="E219" i="1"/>
  <c r="AM218" i="1"/>
  <c r="T218" i="1"/>
  <c r="S218" i="1"/>
  <c r="H218" i="1"/>
  <c r="G218" i="1"/>
  <c r="AI218" i="1" s="1"/>
  <c r="E218" i="1"/>
  <c r="AM217" i="1"/>
  <c r="T217" i="1"/>
  <c r="S217" i="1"/>
  <c r="H217" i="1"/>
  <c r="G217" i="1"/>
  <c r="AI217" i="1" s="1"/>
  <c r="E217" i="1"/>
  <c r="AM216" i="1"/>
  <c r="T216" i="1"/>
  <c r="S216" i="1"/>
  <c r="H216" i="1"/>
  <c r="G216" i="1"/>
  <c r="AI216" i="1" s="1"/>
  <c r="AK216" i="1" s="1"/>
  <c r="AO216" i="1" s="1"/>
  <c r="E216" i="1"/>
  <c r="AM215" i="1"/>
  <c r="T215" i="1"/>
  <c r="S215" i="1"/>
  <c r="H215" i="1"/>
  <c r="G215" i="1"/>
  <c r="AI215" i="1" s="1"/>
  <c r="E215" i="1"/>
  <c r="AM214" i="1"/>
  <c r="T214" i="1"/>
  <c r="S214" i="1"/>
  <c r="H214" i="1"/>
  <c r="G214" i="1"/>
  <c r="AI214" i="1" s="1"/>
  <c r="E214" i="1"/>
  <c r="AM213" i="1"/>
  <c r="T213" i="1"/>
  <c r="S213" i="1"/>
  <c r="H213" i="1"/>
  <c r="G213" i="1"/>
  <c r="AI213" i="1" s="1"/>
  <c r="E213" i="1"/>
  <c r="AM212" i="1"/>
  <c r="T212" i="1"/>
  <c r="S212" i="1"/>
  <c r="H212" i="1"/>
  <c r="G212" i="1"/>
  <c r="AI212" i="1" s="1"/>
  <c r="AK212" i="1" s="1"/>
  <c r="AO212" i="1" s="1"/>
  <c r="E212" i="1"/>
  <c r="AM211" i="1"/>
  <c r="T211" i="1"/>
  <c r="S211" i="1"/>
  <c r="H211" i="1"/>
  <c r="G211" i="1"/>
  <c r="AI211" i="1" s="1"/>
  <c r="E211" i="1"/>
  <c r="T210" i="1"/>
  <c r="S210" i="1"/>
  <c r="H210" i="1"/>
  <c r="G210" i="1"/>
  <c r="AI210" i="1" s="1"/>
  <c r="AK210" i="1" s="1"/>
  <c r="AL210" i="1" s="1"/>
  <c r="E210" i="1"/>
  <c r="AM209" i="1"/>
  <c r="T209" i="1"/>
  <c r="S209" i="1"/>
  <c r="H209" i="1"/>
  <c r="G209" i="1"/>
  <c r="AI209" i="1" s="1"/>
  <c r="E209" i="1"/>
  <c r="T208" i="1"/>
  <c r="S208" i="1"/>
  <c r="H208" i="1"/>
  <c r="G208" i="1"/>
  <c r="AI208" i="1" s="1"/>
  <c r="AK208" i="1" s="1"/>
  <c r="AL208" i="1" s="1"/>
  <c r="E208" i="1"/>
  <c r="AM207" i="1"/>
  <c r="T207" i="1"/>
  <c r="S207" i="1"/>
  <c r="H207" i="1"/>
  <c r="G207" i="1"/>
  <c r="AI207" i="1" s="1"/>
  <c r="E207" i="1"/>
  <c r="AM206" i="1"/>
  <c r="T206" i="1"/>
  <c r="S206" i="1"/>
  <c r="H206" i="1"/>
  <c r="G206" i="1"/>
  <c r="AI206" i="1" s="1"/>
  <c r="AK206" i="1" s="1"/>
  <c r="AO206" i="1" s="1"/>
  <c r="E206" i="1"/>
  <c r="AM205" i="1"/>
  <c r="T205" i="1"/>
  <c r="S205" i="1"/>
  <c r="H205" i="1"/>
  <c r="G205" i="1"/>
  <c r="AI205" i="1" s="1"/>
  <c r="E205" i="1"/>
  <c r="AM204" i="1"/>
  <c r="T204" i="1"/>
  <c r="S204" i="1"/>
  <c r="H204" i="1"/>
  <c r="G204" i="1"/>
  <c r="AI204" i="1" s="1"/>
  <c r="AK204" i="1" s="1"/>
  <c r="AO204" i="1" s="1"/>
  <c r="E204" i="1"/>
  <c r="AM203" i="1"/>
  <c r="T203" i="1"/>
  <c r="S203" i="1"/>
  <c r="H203" i="1"/>
  <c r="G203" i="1"/>
  <c r="AI203" i="1" s="1"/>
  <c r="E203" i="1"/>
  <c r="AM202" i="1"/>
  <c r="T202" i="1"/>
  <c r="S202" i="1"/>
  <c r="H202" i="1"/>
  <c r="G202" i="1"/>
  <c r="AI202" i="1" s="1"/>
  <c r="E202" i="1"/>
  <c r="AM201" i="1"/>
  <c r="T201" i="1"/>
  <c r="S201" i="1"/>
  <c r="H201" i="1"/>
  <c r="G201" i="1"/>
  <c r="AI201" i="1" s="1"/>
  <c r="E201" i="1"/>
  <c r="AM200" i="1"/>
  <c r="T200" i="1"/>
  <c r="S200" i="1"/>
  <c r="H200" i="1"/>
  <c r="G200" i="1"/>
  <c r="AI200" i="1" s="1"/>
  <c r="AK200" i="1" s="1"/>
  <c r="AO200" i="1" s="1"/>
  <c r="E200" i="1"/>
  <c r="AM199" i="1"/>
  <c r="T199" i="1"/>
  <c r="S199" i="1"/>
  <c r="H199" i="1"/>
  <c r="G199" i="1"/>
  <c r="AI199" i="1" s="1"/>
  <c r="E199" i="1"/>
  <c r="AM198" i="1"/>
  <c r="T198" i="1"/>
  <c r="S198" i="1"/>
  <c r="H198" i="1"/>
  <c r="G198" i="1"/>
  <c r="AI198" i="1" s="1"/>
  <c r="AK198" i="1" s="1"/>
  <c r="AO198" i="1" s="1"/>
  <c r="E198" i="1"/>
  <c r="AM197" i="1"/>
  <c r="T197" i="1"/>
  <c r="S197" i="1"/>
  <c r="H197" i="1"/>
  <c r="G197" i="1"/>
  <c r="AI197" i="1" s="1"/>
  <c r="E197" i="1"/>
  <c r="AM196" i="1"/>
  <c r="T196" i="1"/>
  <c r="S196" i="1"/>
  <c r="H196" i="1"/>
  <c r="G196" i="1"/>
  <c r="AI196" i="1" s="1"/>
  <c r="AK196" i="1" s="1"/>
  <c r="AO196" i="1" s="1"/>
  <c r="E196" i="1"/>
  <c r="AM195" i="1"/>
  <c r="T195" i="1"/>
  <c r="S195" i="1"/>
  <c r="H195" i="1"/>
  <c r="G195" i="1"/>
  <c r="AI195" i="1" s="1"/>
  <c r="E195" i="1"/>
  <c r="AM194" i="1"/>
  <c r="T194" i="1"/>
  <c r="S194" i="1"/>
  <c r="H194" i="1"/>
  <c r="G194" i="1"/>
  <c r="AI194" i="1" s="1"/>
  <c r="AK194" i="1" s="1"/>
  <c r="AO194" i="1" s="1"/>
  <c r="E194" i="1"/>
  <c r="T193" i="1"/>
  <c r="S193" i="1"/>
  <c r="H193" i="1"/>
  <c r="G193" i="1"/>
  <c r="AI193" i="1" s="1"/>
  <c r="E193" i="1"/>
  <c r="T192" i="1"/>
  <c r="S192" i="1"/>
  <c r="H192" i="1"/>
  <c r="G192" i="1"/>
  <c r="AI192" i="1" s="1"/>
  <c r="E192" i="1"/>
  <c r="AM191" i="1"/>
  <c r="T191" i="1"/>
  <c r="S191" i="1"/>
  <c r="H191" i="1"/>
  <c r="G191" i="1"/>
  <c r="AI191" i="1" s="1"/>
  <c r="E191" i="1"/>
  <c r="AL190" i="1"/>
  <c r="T190" i="1"/>
  <c r="S190" i="1"/>
  <c r="H190" i="1"/>
  <c r="G190" i="1"/>
  <c r="AI190" i="1" s="1"/>
  <c r="AK190" i="1" s="1"/>
  <c r="E190" i="1"/>
  <c r="AM189" i="1"/>
  <c r="T189" i="1"/>
  <c r="S189" i="1"/>
  <c r="H189" i="1"/>
  <c r="G189" i="1"/>
  <c r="AI189" i="1" s="1"/>
  <c r="E189" i="1"/>
  <c r="AM188" i="1"/>
  <c r="T188" i="1"/>
  <c r="S188" i="1"/>
  <c r="H188" i="1"/>
  <c r="G188" i="1"/>
  <c r="AI188" i="1" s="1"/>
  <c r="AK188" i="1" s="1"/>
  <c r="AO188" i="1" s="1"/>
  <c r="E188" i="1"/>
  <c r="AM187" i="1"/>
  <c r="T187" i="1"/>
  <c r="S187" i="1"/>
  <c r="H187" i="1"/>
  <c r="G187" i="1"/>
  <c r="AI187" i="1" s="1"/>
  <c r="E187" i="1"/>
  <c r="T186" i="1"/>
  <c r="S186" i="1"/>
  <c r="H186" i="1"/>
  <c r="G186" i="1"/>
  <c r="AI186" i="1" s="1"/>
  <c r="AK186" i="1" s="1"/>
  <c r="AL186" i="1" s="1"/>
  <c r="E186" i="1"/>
  <c r="T185" i="1"/>
  <c r="S185" i="1"/>
  <c r="H185" i="1"/>
  <c r="G185" i="1"/>
  <c r="AI185" i="1" s="1"/>
  <c r="E185" i="1"/>
  <c r="AM184" i="1"/>
  <c r="T184" i="1"/>
  <c r="S184" i="1"/>
  <c r="H184" i="1"/>
  <c r="G184" i="1"/>
  <c r="AI184" i="1" s="1"/>
  <c r="E184" i="1"/>
  <c r="T183" i="1"/>
  <c r="S183" i="1"/>
  <c r="H183" i="1"/>
  <c r="G183" i="1"/>
  <c r="AI183" i="1" s="1"/>
  <c r="E183" i="1"/>
  <c r="AM182" i="1"/>
  <c r="T182" i="1"/>
  <c r="S182" i="1"/>
  <c r="H182" i="1"/>
  <c r="G182" i="1"/>
  <c r="AI182" i="1" s="1"/>
  <c r="AK182" i="1" s="1"/>
  <c r="AO182" i="1" s="1"/>
  <c r="E182" i="1"/>
  <c r="AM181" i="1"/>
  <c r="T181" i="1"/>
  <c r="S181" i="1"/>
  <c r="H181" i="1"/>
  <c r="G181" i="1"/>
  <c r="AI181" i="1" s="1"/>
  <c r="E181" i="1"/>
  <c r="AM180" i="1"/>
  <c r="T180" i="1"/>
  <c r="S180" i="1"/>
  <c r="H180" i="1"/>
  <c r="G180" i="1"/>
  <c r="AI180" i="1" s="1"/>
  <c r="E180" i="1"/>
  <c r="AM179" i="1"/>
  <c r="T179" i="1"/>
  <c r="S179" i="1"/>
  <c r="H179" i="1"/>
  <c r="G179" i="1"/>
  <c r="AI179" i="1" s="1"/>
  <c r="E179" i="1"/>
  <c r="AM178" i="1"/>
  <c r="T178" i="1"/>
  <c r="S178" i="1"/>
  <c r="H178" i="1"/>
  <c r="G178" i="1"/>
  <c r="AI178" i="1" s="1"/>
  <c r="AK178" i="1" s="1"/>
  <c r="AO178" i="1" s="1"/>
  <c r="E178" i="1"/>
  <c r="AM177" i="1"/>
  <c r="T177" i="1"/>
  <c r="S177" i="1"/>
  <c r="H177" i="1"/>
  <c r="G177" i="1"/>
  <c r="AI177" i="1" s="1"/>
  <c r="E177" i="1"/>
  <c r="AM176" i="1"/>
  <c r="T176" i="1"/>
  <c r="S176" i="1"/>
  <c r="H176" i="1"/>
  <c r="G176" i="1"/>
  <c r="AI176" i="1" s="1"/>
  <c r="E176" i="1"/>
  <c r="AM175" i="1"/>
  <c r="T175" i="1"/>
  <c r="S175" i="1"/>
  <c r="H175" i="1"/>
  <c r="G175" i="1"/>
  <c r="AI175" i="1" s="1"/>
  <c r="E175" i="1"/>
  <c r="AL174" i="1"/>
  <c r="T174" i="1"/>
  <c r="S174" i="1"/>
  <c r="H174" i="1"/>
  <c r="G174" i="1"/>
  <c r="AI174" i="1" s="1"/>
  <c r="AK174" i="1" s="1"/>
  <c r="E174" i="1"/>
  <c r="AM173" i="1"/>
  <c r="T173" i="1"/>
  <c r="S173" i="1"/>
  <c r="H173" i="1"/>
  <c r="G173" i="1"/>
  <c r="AI173" i="1" s="1"/>
  <c r="E173" i="1"/>
  <c r="AM172" i="1"/>
  <c r="T172" i="1"/>
  <c r="S172" i="1"/>
  <c r="H172" i="1"/>
  <c r="G172" i="1"/>
  <c r="AI172" i="1" s="1"/>
  <c r="AK172" i="1" s="1"/>
  <c r="AO172" i="1" s="1"/>
  <c r="E172" i="1"/>
  <c r="AM171" i="1"/>
  <c r="T171" i="1"/>
  <c r="S171" i="1"/>
  <c r="H171" i="1"/>
  <c r="G171" i="1"/>
  <c r="AI171" i="1" s="1"/>
  <c r="E171" i="1"/>
  <c r="AN170" i="1"/>
  <c r="AM170" i="1"/>
  <c r="AL170" i="1"/>
  <c r="T170" i="1"/>
  <c r="S170" i="1"/>
  <c r="H170" i="1"/>
  <c r="G170" i="1"/>
  <c r="AI170" i="1" s="1"/>
  <c r="AK170" i="1" s="1"/>
  <c r="AO170" i="1" s="1"/>
  <c r="E170" i="1"/>
  <c r="AM169" i="1"/>
  <c r="T169" i="1"/>
  <c r="S169" i="1"/>
  <c r="H169" i="1"/>
  <c r="G169" i="1"/>
  <c r="AI169" i="1" s="1"/>
  <c r="E169" i="1"/>
  <c r="AM168" i="1"/>
  <c r="T168" i="1"/>
  <c r="S168" i="1"/>
  <c r="H168" i="1"/>
  <c r="G168" i="1"/>
  <c r="AI168" i="1" s="1"/>
  <c r="AK168" i="1" s="1"/>
  <c r="AO168" i="1" s="1"/>
  <c r="E168" i="1"/>
  <c r="T167" i="1"/>
  <c r="S167" i="1"/>
  <c r="H167" i="1"/>
  <c r="G167" i="1"/>
  <c r="AI167" i="1" s="1"/>
  <c r="E167" i="1"/>
  <c r="T166" i="1"/>
  <c r="S166" i="1"/>
  <c r="H166" i="1"/>
  <c r="G166" i="1"/>
  <c r="AI166" i="1" s="1"/>
  <c r="AK166" i="1" s="1"/>
  <c r="AL166" i="1" s="1"/>
  <c r="E166" i="1"/>
  <c r="T165" i="1"/>
  <c r="S165" i="1"/>
  <c r="H165" i="1"/>
  <c r="G165" i="1"/>
  <c r="AI165" i="1" s="1"/>
  <c r="E165" i="1"/>
  <c r="T164" i="1"/>
  <c r="S164" i="1"/>
  <c r="H164" i="1"/>
  <c r="G164" i="1"/>
  <c r="AI164" i="1" s="1"/>
  <c r="AK164" i="1" s="1"/>
  <c r="AL164" i="1" s="1"/>
  <c r="E164" i="1"/>
  <c r="T163" i="1"/>
  <c r="S163" i="1"/>
  <c r="H163" i="1"/>
  <c r="G163" i="1"/>
  <c r="AI163" i="1" s="1"/>
  <c r="E163" i="1"/>
  <c r="AL162" i="1"/>
  <c r="AN162" i="1" s="1"/>
  <c r="T162" i="1"/>
  <c r="S162" i="1"/>
  <c r="H162" i="1"/>
  <c r="G162" i="1"/>
  <c r="AI162" i="1" s="1"/>
  <c r="AK162" i="1" s="1"/>
  <c r="E162" i="1"/>
  <c r="T161" i="1"/>
  <c r="S161" i="1"/>
  <c r="H161" i="1"/>
  <c r="G161" i="1"/>
  <c r="AI161" i="1" s="1"/>
  <c r="E161" i="1"/>
  <c r="AL160" i="1"/>
  <c r="AN160" i="1" s="1"/>
  <c r="T160" i="1"/>
  <c r="S160" i="1"/>
  <c r="H160" i="1"/>
  <c r="G160" i="1"/>
  <c r="AI160" i="1" s="1"/>
  <c r="AK160" i="1" s="1"/>
  <c r="E160" i="1"/>
  <c r="T159" i="1"/>
  <c r="S159" i="1"/>
  <c r="H159" i="1"/>
  <c r="G159" i="1"/>
  <c r="AI159" i="1" s="1"/>
  <c r="E159" i="1"/>
  <c r="AL158" i="1"/>
  <c r="AN158" i="1" s="1"/>
  <c r="T158" i="1"/>
  <c r="S158" i="1"/>
  <c r="H158" i="1"/>
  <c r="G158" i="1"/>
  <c r="AI158" i="1" s="1"/>
  <c r="AK158" i="1" s="1"/>
  <c r="E158" i="1"/>
  <c r="T157" i="1"/>
  <c r="S157" i="1"/>
  <c r="H157" i="1"/>
  <c r="G157" i="1"/>
  <c r="AI157" i="1" s="1"/>
  <c r="E157" i="1"/>
  <c r="T156" i="1"/>
  <c r="S156" i="1"/>
  <c r="H156" i="1"/>
  <c r="G156" i="1"/>
  <c r="AI156" i="1" s="1"/>
  <c r="E156" i="1"/>
  <c r="T155" i="1"/>
  <c r="S155" i="1"/>
  <c r="H155" i="1"/>
  <c r="G155" i="1"/>
  <c r="AI155" i="1" s="1"/>
  <c r="E155" i="1"/>
  <c r="AM154" i="1"/>
  <c r="T154" i="1"/>
  <c r="S154" i="1"/>
  <c r="H154" i="1"/>
  <c r="G154" i="1"/>
  <c r="AI154" i="1" s="1"/>
  <c r="AK154" i="1" s="1"/>
  <c r="AO154" i="1" s="1"/>
  <c r="E154" i="1"/>
  <c r="T153" i="1"/>
  <c r="S153" i="1"/>
  <c r="H153" i="1"/>
  <c r="G153" i="1"/>
  <c r="AI153" i="1" s="1"/>
  <c r="E153" i="1"/>
  <c r="T152" i="1"/>
  <c r="S152" i="1"/>
  <c r="H152" i="1"/>
  <c r="G152" i="1"/>
  <c r="AI152" i="1" s="1"/>
  <c r="AK152" i="1" s="1"/>
  <c r="AL152" i="1" s="1"/>
  <c r="E152" i="1"/>
  <c r="AM151" i="1"/>
  <c r="T151" i="1"/>
  <c r="S151" i="1"/>
  <c r="H151" i="1"/>
  <c r="G151" i="1"/>
  <c r="AI151" i="1" s="1"/>
  <c r="E151" i="1"/>
  <c r="AM150" i="1"/>
  <c r="T150" i="1"/>
  <c r="S150" i="1"/>
  <c r="H150" i="1"/>
  <c r="G150" i="1"/>
  <c r="AI150" i="1" s="1"/>
  <c r="E150" i="1"/>
  <c r="T149" i="1"/>
  <c r="S149" i="1"/>
  <c r="H149" i="1"/>
  <c r="G149" i="1"/>
  <c r="AI149" i="1" s="1"/>
  <c r="E149" i="1"/>
  <c r="AL148" i="1"/>
  <c r="AN148" i="1" s="1"/>
  <c r="T148" i="1"/>
  <c r="S148" i="1"/>
  <c r="H148" i="1"/>
  <c r="G148" i="1"/>
  <c r="AI148" i="1" s="1"/>
  <c r="AK148" i="1" s="1"/>
  <c r="E148" i="1"/>
  <c r="T147" i="1"/>
  <c r="S147" i="1"/>
  <c r="H147" i="1"/>
  <c r="G147" i="1"/>
  <c r="AI147" i="1" s="1"/>
  <c r="E147" i="1"/>
  <c r="AM146" i="1"/>
  <c r="T146" i="1"/>
  <c r="S146" i="1"/>
  <c r="H146" i="1"/>
  <c r="G146" i="1"/>
  <c r="AI146" i="1" s="1"/>
  <c r="AK146" i="1" s="1"/>
  <c r="AO146" i="1" s="1"/>
  <c r="E146" i="1"/>
  <c r="AM145" i="1"/>
  <c r="T145" i="1"/>
  <c r="S145" i="1"/>
  <c r="H145" i="1"/>
  <c r="G145" i="1"/>
  <c r="AI145" i="1" s="1"/>
  <c r="E145" i="1"/>
  <c r="AN144" i="1"/>
  <c r="AM144" i="1"/>
  <c r="AL144" i="1"/>
  <c r="T144" i="1"/>
  <c r="S144" i="1"/>
  <c r="H144" i="1"/>
  <c r="G144" i="1"/>
  <c r="AI144" i="1" s="1"/>
  <c r="AK144" i="1" s="1"/>
  <c r="AO144" i="1" s="1"/>
  <c r="E144" i="1"/>
  <c r="AM143" i="1"/>
  <c r="T143" i="1"/>
  <c r="S143" i="1"/>
  <c r="H143" i="1"/>
  <c r="G143" i="1"/>
  <c r="AI143" i="1" s="1"/>
  <c r="E143" i="1"/>
  <c r="AM142" i="1"/>
  <c r="T142" i="1"/>
  <c r="S142" i="1"/>
  <c r="H142" i="1"/>
  <c r="G142" i="1"/>
  <c r="AI142" i="1" s="1"/>
  <c r="AK142" i="1" s="1"/>
  <c r="AO142" i="1" s="1"/>
  <c r="E142" i="1"/>
  <c r="AM141" i="1"/>
  <c r="T141" i="1"/>
  <c r="S141" i="1"/>
  <c r="H141" i="1"/>
  <c r="G141" i="1"/>
  <c r="AI141" i="1" s="1"/>
  <c r="E141" i="1"/>
  <c r="AN140" i="1"/>
  <c r="AM140" i="1"/>
  <c r="AL140" i="1"/>
  <c r="T140" i="1"/>
  <c r="S140" i="1"/>
  <c r="H140" i="1"/>
  <c r="G140" i="1"/>
  <c r="AI140" i="1" s="1"/>
  <c r="AK140" i="1" s="1"/>
  <c r="AO140" i="1" s="1"/>
  <c r="E140" i="1"/>
  <c r="AM139" i="1"/>
  <c r="T139" i="1"/>
  <c r="S139" i="1"/>
  <c r="H139" i="1"/>
  <c r="G139" i="1"/>
  <c r="AI139" i="1" s="1"/>
  <c r="E139" i="1"/>
  <c r="AM138" i="1"/>
  <c r="T138" i="1"/>
  <c r="S138" i="1"/>
  <c r="H138" i="1"/>
  <c r="G138" i="1"/>
  <c r="AI138" i="1" s="1"/>
  <c r="E138" i="1"/>
  <c r="T137" i="1"/>
  <c r="S137" i="1"/>
  <c r="H137" i="1"/>
  <c r="G137" i="1"/>
  <c r="AI137" i="1" s="1"/>
  <c r="E137" i="1"/>
  <c r="AM136" i="1"/>
  <c r="T136" i="1"/>
  <c r="S136" i="1"/>
  <c r="H136" i="1"/>
  <c r="G136" i="1"/>
  <c r="AI136" i="1" s="1"/>
  <c r="E136" i="1"/>
  <c r="AM135" i="1"/>
  <c r="T135" i="1"/>
  <c r="S135" i="1"/>
  <c r="H135" i="1"/>
  <c r="G135" i="1"/>
  <c r="AI135" i="1" s="1"/>
  <c r="E135" i="1"/>
  <c r="AM134" i="1"/>
  <c r="T134" i="1"/>
  <c r="S134" i="1"/>
  <c r="H134" i="1"/>
  <c r="G134" i="1"/>
  <c r="AI134" i="1" s="1"/>
  <c r="E134" i="1"/>
  <c r="AM133" i="1"/>
  <c r="T133" i="1"/>
  <c r="S133" i="1"/>
  <c r="H133" i="1"/>
  <c r="G133" i="1"/>
  <c r="AI133" i="1" s="1"/>
  <c r="E133" i="1"/>
  <c r="T132" i="1"/>
  <c r="S132" i="1"/>
  <c r="H132" i="1"/>
  <c r="G132" i="1"/>
  <c r="AI132" i="1" s="1"/>
  <c r="E132" i="1"/>
  <c r="AM131" i="1"/>
  <c r="T131" i="1"/>
  <c r="S131" i="1"/>
  <c r="H131" i="1"/>
  <c r="G131" i="1"/>
  <c r="AI131" i="1" s="1"/>
  <c r="E131" i="1"/>
  <c r="AM130" i="1"/>
  <c r="T130" i="1"/>
  <c r="S130" i="1"/>
  <c r="H130" i="1"/>
  <c r="G130" i="1"/>
  <c r="AI130" i="1" s="1"/>
  <c r="E130" i="1"/>
  <c r="AM129" i="1"/>
  <c r="T129" i="1"/>
  <c r="S129" i="1"/>
  <c r="H129" i="1"/>
  <c r="G129" i="1"/>
  <c r="AI129" i="1" s="1"/>
  <c r="E129" i="1"/>
  <c r="AM128" i="1"/>
  <c r="T128" i="1"/>
  <c r="S128" i="1"/>
  <c r="H128" i="1"/>
  <c r="G128" i="1"/>
  <c r="AI128" i="1" s="1"/>
  <c r="E128" i="1"/>
  <c r="T127" i="1"/>
  <c r="S127" i="1"/>
  <c r="H127" i="1"/>
  <c r="G127" i="1"/>
  <c r="AI127" i="1" s="1"/>
  <c r="E127" i="1"/>
  <c r="T126" i="1"/>
  <c r="S126" i="1"/>
  <c r="H126" i="1"/>
  <c r="G126" i="1"/>
  <c r="AI126" i="1" s="1"/>
  <c r="E126" i="1"/>
  <c r="T125" i="1"/>
  <c r="S125" i="1"/>
  <c r="H125" i="1"/>
  <c r="G125" i="1"/>
  <c r="AI125" i="1" s="1"/>
  <c r="E125" i="1"/>
  <c r="AM124" i="1"/>
  <c r="T124" i="1"/>
  <c r="S124" i="1"/>
  <c r="H124" i="1"/>
  <c r="G124" i="1"/>
  <c r="AI124" i="1" s="1"/>
  <c r="E124" i="1"/>
  <c r="T123" i="1"/>
  <c r="S123" i="1"/>
  <c r="H123" i="1"/>
  <c r="G123" i="1"/>
  <c r="AI123" i="1" s="1"/>
  <c r="E123" i="1"/>
  <c r="AM122" i="1"/>
  <c r="T122" i="1"/>
  <c r="S122" i="1"/>
  <c r="H122" i="1"/>
  <c r="G122" i="1"/>
  <c r="AI122" i="1" s="1"/>
  <c r="E122" i="1"/>
  <c r="T121" i="1"/>
  <c r="S121" i="1"/>
  <c r="H121" i="1"/>
  <c r="G121" i="1"/>
  <c r="AI121" i="1" s="1"/>
  <c r="E121" i="1"/>
  <c r="T120" i="1"/>
  <c r="S120" i="1"/>
  <c r="H120" i="1"/>
  <c r="G120" i="1"/>
  <c r="AI120" i="1" s="1"/>
  <c r="E120" i="1"/>
  <c r="AM119" i="1"/>
  <c r="T119" i="1"/>
  <c r="S119" i="1"/>
  <c r="H119" i="1"/>
  <c r="G119" i="1"/>
  <c r="AI119" i="1" s="1"/>
  <c r="E119" i="1"/>
  <c r="T118" i="1"/>
  <c r="S118" i="1"/>
  <c r="H118" i="1"/>
  <c r="G118" i="1"/>
  <c r="AI118" i="1" s="1"/>
  <c r="E118" i="1"/>
  <c r="AM117" i="1"/>
  <c r="T117" i="1"/>
  <c r="S117" i="1"/>
  <c r="H117" i="1"/>
  <c r="G117" i="1"/>
  <c r="AI117" i="1" s="1"/>
  <c r="E117" i="1"/>
  <c r="AM116" i="1"/>
  <c r="T116" i="1"/>
  <c r="S116" i="1"/>
  <c r="H116" i="1"/>
  <c r="G116" i="1"/>
  <c r="AI116" i="1" s="1"/>
  <c r="E116" i="1"/>
  <c r="AM115" i="1"/>
  <c r="T115" i="1"/>
  <c r="S115" i="1"/>
  <c r="H115" i="1"/>
  <c r="G115" i="1"/>
  <c r="AI115" i="1" s="1"/>
  <c r="E115" i="1"/>
  <c r="AM114" i="1"/>
  <c r="T114" i="1"/>
  <c r="S114" i="1"/>
  <c r="H114" i="1"/>
  <c r="G114" i="1"/>
  <c r="AI114" i="1" s="1"/>
  <c r="E114" i="1"/>
  <c r="AM113" i="1"/>
  <c r="T113" i="1"/>
  <c r="S113" i="1"/>
  <c r="H113" i="1"/>
  <c r="G113" i="1"/>
  <c r="AI113" i="1" s="1"/>
  <c r="E113" i="1"/>
  <c r="AM112" i="1"/>
  <c r="T112" i="1"/>
  <c r="S112" i="1"/>
  <c r="H112" i="1"/>
  <c r="G112" i="1"/>
  <c r="AI112" i="1" s="1"/>
  <c r="E112" i="1"/>
  <c r="AM111" i="1"/>
  <c r="T111" i="1"/>
  <c r="S111" i="1"/>
  <c r="H111" i="1"/>
  <c r="G111" i="1"/>
  <c r="AI111" i="1" s="1"/>
  <c r="E111" i="1"/>
  <c r="AM110" i="1"/>
  <c r="T110" i="1"/>
  <c r="S110" i="1"/>
  <c r="H110" i="1"/>
  <c r="G110" i="1"/>
  <c r="AI110" i="1" s="1"/>
  <c r="E110" i="1"/>
  <c r="AM109" i="1"/>
  <c r="T109" i="1"/>
  <c r="S109" i="1"/>
  <c r="H109" i="1"/>
  <c r="G109" i="1"/>
  <c r="AI109" i="1" s="1"/>
  <c r="E109" i="1"/>
  <c r="T108" i="1"/>
  <c r="S108" i="1"/>
  <c r="H108" i="1"/>
  <c r="G108" i="1"/>
  <c r="AI108" i="1" s="1"/>
  <c r="E108" i="1"/>
  <c r="AM107" i="1"/>
  <c r="T107" i="1"/>
  <c r="S107" i="1"/>
  <c r="H107" i="1"/>
  <c r="G107" i="1"/>
  <c r="AI107" i="1" s="1"/>
  <c r="E107" i="1"/>
  <c r="T106" i="1"/>
  <c r="S106" i="1"/>
  <c r="H106" i="1"/>
  <c r="G106" i="1"/>
  <c r="AI106" i="1" s="1"/>
  <c r="E106" i="1"/>
  <c r="T105" i="1"/>
  <c r="S105" i="1"/>
  <c r="H105" i="1"/>
  <c r="G105" i="1"/>
  <c r="AI105" i="1" s="1"/>
  <c r="E105" i="1"/>
  <c r="T104" i="1"/>
  <c r="S104" i="1"/>
  <c r="H104" i="1"/>
  <c r="G104" i="1"/>
  <c r="AI104" i="1" s="1"/>
  <c r="E104" i="1"/>
  <c r="T103" i="1"/>
  <c r="S103" i="1"/>
  <c r="H103" i="1"/>
  <c r="G103" i="1"/>
  <c r="AI103" i="1" s="1"/>
  <c r="E103" i="1"/>
  <c r="AM102" i="1"/>
  <c r="T102" i="1"/>
  <c r="S102" i="1"/>
  <c r="H102" i="1"/>
  <c r="G102" i="1"/>
  <c r="AI102" i="1" s="1"/>
  <c r="E102" i="1"/>
  <c r="AM101" i="1"/>
  <c r="T101" i="1"/>
  <c r="S101" i="1"/>
  <c r="H101" i="1"/>
  <c r="G101" i="1"/>
  <c r="AI101" i="1" s="1"/>
  <c r="E101" i="1"/>
  <c r="AM100" i="1"/>
  <c r="T100" i="1"/>
  <c r="S100" i="1"/>
  <c r="H100" i="1"/>
  <c r="G100" i="1"/>
  <c r="AI100" i="1" s="1"/>
  <c r="E100" i="1"/>
  <c r="T99" i="1"/>
  <c r="S99" i="1"/>
  <c r="H99" i="1"/>
  <c r="G99" i="1"/>
  <c r="AI99" i="1" s="1"/>
  <c r="E99" i="1"/>
  <c r="T98" i="1"/>
  <c r="S98" i="1"/>
  <c r="H98" i="1"/>
  <c r="G98" i="1"/>
  <c r="AI98" i="1" s="1"/>
  <c r="E98" i="1"/>
  <c r="T97" i="1"/>
  <c r="S97" i="1"/>
  <c r="H97" i="1"/>
  <c r="G97" i="1"/>
  <c r="AI97" i="1" s="1"/>
  <c r="E97" i="1"/>
  <c r="T96" i="1"/>
  <c r="S96" i="1"/>
  <c r="H96" i="1"/>
  <c r="G96" i="1"/>
  <c r="AI96" i="1" s="1"/>
  <c r="E96" i="1"/>
  <c r="T95" i="1"/>
  <c r="S95" i="1"/>
  <c r="H95" i="1"/>
  <c r="G95" i="1"/>
  <c r="AI95" i="1" s="1"/>
  <c r="E95" i="1"/>
  <c r="T94" i="1"/>
  <c r="S94" i="1"/>
  <c r="H94" i="1"/>
  <c r="G94" i="1"/>
  <c r="AI94" i="1" s="1"/>
  <c r="E94" i="1"/>
  <c r="T93" i="1"/>
  <c r="S93" i="1"/>
  <c r="H93" i="1"/>
  <c r="G93" i="1"/>
  <c r="AI93" i="1" s="1"/>
  <c r="E93" i="1"/>
  <c r="T92" i="1"/>
  <c r="S92" i="1"/>
  <c r="H92" i="1"/>
  <c r="G92" i="1"/>
  <c r="AI92" i="1" s="1"/>
  <c r="E92" i="1"/>
  <c r="T91" i="1"/>
  <c r="S91" i="1"/>
  <c r="H91" i="1"/>
  <c r="G91" i="1"/>
  <c r="AI91" i="1" s="1"/>
  <c r="E91" i="1"/>
  <c r="AM90" i="1"/>
  <c r="T90" i="1"/>
  <c r="S90" i="1"/>
  <c r="H90" i="1"/>
  <c r="G90" i="1"/>
  <c r="AI90" i="1" s="1"/>
  <c r="E90" i="1"/>
  <c r="AM89" i="1"/>
  <c r="T89" i="1"/>
  <c r="S89" i="1"/>
  <c r="H89" i="1"/>
  <c r="G89" i="1"/>
  <c r="AI89" i="1" s="1"/>
  <c r="E89" i="1"/>
  <c r="AM88" i="1"/>
  <c r="T88" i="1"/>
  <c r="S88" i="1"/>
  <c r="H88" i="1"/>
  <c r="G88" i="1"/>
  <c r="AI88" i="1" s="1"/>
  <c r="E88" i="1"/>
  <c r="T87" i="1"/>
  <c r="S87" i="1"/>
  <c r="H87" i="1"/>
  <c r="G87" i="1"/>
  <c r="AI87" i="1" s="1"/>
  <c r="E87" i="1"/>
  <c r="AM86" i="1"/>
  <c r="T86" i="1"/>
  <c r="S86" i="1"/>
  <c r="H86" i="1"/>
  <c r="G86" i="1"/>
  <c r="AI86" i="1" s="1"/>
  <c r="E86" i="1"/>
  <c r="AM85" i="1"/>
  <c r="T85" i="1"/>
  <c r="S85" i="1"/>
  <c r="H85" i="1"/>
  <c r="G85" i="1"/>
  <c r="AI85" i="1" s="1"/>
  <c r="E85" i="1"/>
  <c r="AM84" i="1"/>
  <c r="T84" i="1"/>
  <c r="S84" i="1"/>
  <c r="H84" i="1"/>
  <c r="G84" i="1"/>
  <c r="AI84" i="1" s="1"/>
  <c r="E84" i="1"/>
  <c r="AM83" i="1"/>
  <c r="T83" i="1"/>
  <c r="S83" i="1"/>
  <c r="H83" i="1"/>
  <c r="G83" i="1"/>
  <c r="AI83" i="1" s="1"/>
  <c r="E83" i="1"/>
  <c r="AM82" i="1"/>
  <c r="T82" i="1"/>
  <c r="S82" i="1"/>
  <c r="H82" i="1"/>
  <c r="G82" i="1"/>
  <c r="AI82" i="1" s="1"/>
  <c r="E82" i="1"/>
  <c r="AM81" i="1"/>
  <c r="T81" i="1"/>
  <c r="S81" i="1"/>
  <c r="H81" i="1"/>
  <c r="G81" i="1"/>
  <c r="AI81" i="1" s="1"/>
  <c r="E81" i="1"/>
  <c r="AM80" i="1"/>
  <c r="T80" i="1"/>
  <c r="S80" i="1"/>
  <c r="H80" i="1"/>
  <c r="G80" i="1"/>
  <c r="AI80" i="1" s="1"/>
  <c r="E80" i="1"/>
  <c r="AM79" i="1"/>
  <c r="T79" i="1"/>
  <c r="S79" i="1"/>
  <c r="H79" i="1"/>
  <c r="G79" i="1"/>
  <c r="AI79" i="1" s="1"/>
  <c r="E79" i="1"/>
  <c r="AM78" i="1"/>
  <c r="T78" i="1"/>
  <c r="S78" i="1"/>
  <c r="H78" i="1"/>
  <c r="G78" i="1"/>
  <c r="AI78" i="1" s="1"/>
  <c r="E78" i="1"/>
  <c r="AM77" i="1"/>
  <c r="T77" i="1"/>
  <c r="S77" i="1"/>
  <c r="H77" i="1"/>
  <c r="G77" i="1"/>
  <c r="AI77" i="1" s="1"/>
  <c r="E77" i="1"/>
  <c r="AM76" i="1"/>
  <c r="T76" i="1"/>
  <c r="S76" i="1"/>
  <c r="H76" i="1"/>
  <c r="G76" i="1"/>
  <c r="AI76" i="1" s="1"/>
  <c r="E76" i="1"/>
  <c r="AM75" i="1"/>
  <c r="T75" i="1"/>
  <c r="S75" i="1"/>
  <c r="H75" i="1"/>
  <c r="G75" i="1"/>
  <c r="AI75" i="1" s="1"/>
  <c r="E75" i="1"/>
  <c r="AM74" i="1"/>
  <c r="T74" i="1"/>
  <c r="S74" i="1"/>
  <c r="H74" i="1"/>
  <c r="G74" i="1"/>
  <c r="AI74" i="1" s="1"/>
  <c r="E74" i="1"/>
  <c r="AM73" i="1"/>
  <c r="T73" i="1"/>
  <c r="S73" i="1"/>
  <c r="H73" i="1"/>
  <c r="G73" i="1"/>
  <c r="AI73" i="1" s="1"/>
  <c r="AK73" i="1" s="1"/>
  <c r="AO73" i="1" s="1"/>
  <c r="E73" i="1"/>
  <c r="AM72" i="1"/>
  <c r="T72" i="1"/>
  <c r="S72" i="1"/>
  <c r="H72" i="1"/>
  <c r="G72" i="1"/>
  <c r="AI72" i="1" s="1"/>
  <c r="E72" i="1"/>
  <c r="AN71" i="1"/>
  <c r="AM71" i="1"/>
  <c r="AL71" i="1"/>
  <c r="T71" i="1"/>
  <c r="S71" i="1"/>
  <c r="H71" i="1"/>
  <c r="G71" i="1"/>
  <c r="AI71" i="1" s="1"/>
  <c r="AK71" i="1" s="1"/>
  <c r="AO71" i="1" s="1"/>
  <c r="E71" i="1"/>
  <c r="T70" i="1"/>
  <c r="S70" i="1"/>
  <c r="H70" i="1"/>
  <c r="G70" i="1"/>
  <c r="AI70" i="1" s="1"/>
  <c r="E70" i="1"/>
  <c r="AM69" i="1"/>
  <c r="T69" i="1"/>
  <c r="S69" i="1"/>
  <c r="H69" i="1"/>
  <c r="G69" i="1"/>
  <c r="AI69" i="1" s="1"/>
  <c r="AK69" i="1" s="1"/>
  <c r="AO69" i="1" s="1"/>
  <c r="E69" i="1"/>
  <c r="AM68" i="1"/>
  <c r="T68" i="1"/>
  <c r="S68" i="1"/>
  <c r="H68" i="1"/>
  <c r="G68" i="1"/>
  <c r="AI68" i="1" s="1"/>
  <c r="E68" i="1"/>
  <c r="AN67" i="1"/>
  <c r="AM67" i="1"/>
  <c r="AL67" i="1"/>
  <c r="T67" i="1"/>
  <c r="S67" i="1"/>
  <c r="H67" i="1"/>
  <c r="G67" i="1"/>
  <c r="AI67" i="1" s="1"/>
  <c r="AK67" i="1" s="1"/>
  <c r="AO67" i="1" s="1"/>
  <c r="E67" i="1"/>
  <c r="AM66" i="1"/>
  <c r="T66" i="1"/>
  <c r="S66" i="1"/>
  <c r="H66" i="1"/>
  <c r="G66" i="1"/>
  <c r="AI66" i="1" s="1"/>
  <c r="E66" i="1"/>
  <c r="AM65" i="1"/>
  <c r="T65" i="1"/>
  <c r="S65" i="1"/>
  <c r="H65" i="1"/>
  <c r="G65" i="1"/>
  <c r="AI65" i="1" s="1"/>
  <c r="E65" i="1"/>
  <c r="AM64" i="1"/>
  <c r="T64" i="1"/>
  <c r="S64" i="1"/>
  <c r="H64" i="1"/>
  <c r="G64" i="1"/>
  <c r="AI64" i="1" s="1"/>
  <c r="E64" i="1"/>
  <c r="AM63" i="1"/>
  <c r="T63" i="1"/>
  <c r="S63" i="1"/>
  <c r="H63" i="1"/>
  <c r="G63" i="1"/>
  <c r="AI63" i="1" s="1"/>
  <c r="E63" i="1"/>
  <c r="AM62" i="1"/>
  <c r="T62" i="1"/>
  <c r="S62" i="1"/>
  <c r="H62" i="1"/>
  <c r="G62" i="1"/>
  <c r="AI62" i="1" s="1"/>
  <c r="E62" i="1"/>
  <c r="AM61" i="1"/>
  <c r="T61" i="1"/>
  <c r="S61" i="1"/>
  <c r="H61" i="1"/>
  <c r="G61" i="1"/>
  <c r="AI61" i="1" s="1"/>
  <c r="E61" i="1"/>
  <c r="T60" i="1"/>
  <c r="S60" i="1"/>
  <c r="H60" i="1"/>
  <c r="G60" i="1"/>
  <c r="AI60" i="1" s="1"/>
  <c r="E60" i="1"/>
  <c r="AM59" i="1"/>
  <c r="T59" i="1"/>
  <c r="S59" i="1"/>
  <c r="H59" i="1"/>
  <c r="G59" i="1"/>
  <c r="AI59" i="1" s="1"/>
  <c r="E59" i="1"/>
  <c r="AM58" i="1"/>
  <c r="T58" i="1"/>
  <c r="S58" i="1"/>
  <c r="H58" i="1"/>
  <c r="G58" i="1"/>
  <c r="AI58" i="1" s="1"/>
  <c r="E58" i="1"/>
  <c r="AM57" i="1"/>
  <c r="T57" i="1"/>
  <c r="S57" i="1"/>
  <c r="H57" i="1"/>
  <c r="G57" i="1"/>
  <c r="AI57" i="1" s="1"/>
  <c r="E57" i="1"/>
  <c r="AM56" i="1"/>
  <c r="T56" i="1"/>
  <c r="S56" i="1"/>
  <c r="H56" i="1"/>
  <c r="G56" i="1"/>
  <c r="AI56" i="1" s="1"/>
  <c r="E56" i="1"/>
  <c r="AM55" i="1"/>
  <c r="T55" i="1"/>
  <c r="S55" i="1"/>
  <c r="H55" i="1"/>
  <c r="G55" i="1"/>
  <c r="AI55" i="1" s="1"/>
  <c r="E55" i="1"/>
  <c r="AM54" i="1"/>
  <c r="T54" i="1"/>
  <c r="S54" i="1"/>
  <c r="H54" i="1"/>
  <c r="G54" i="1"/>
  <c r="AI54" i="1" s="1"/>
  <c r="E54" i="1"/>
  <c r="AM53" i="1"/>
  <c r="T53" i="1"/>
  <c r="S53" i="1"/>
  <c r="H53" i="1"/>
  <c r="G53" i="1"/>
  <c r="AI53" i="1" s="1"/>
  <c r="E53" i="1"/>
  <c r="AM52" i="1"/>
  <c r="T52" i="1"/>
  <c r="S52" i="1"/>
  <c r="H52" i="1"/>
  <c r="G52" i="1"/>
  <c r="AI52" i="1" s="1"/>
  <c r="E52" i="1"/>
  <c r="AM51" i="1"/>
  <c r="T51" i="1"/>
  <c r="S51" i="1"/>
  <c r="H51" i="1"/>
  <c r="G51" i="1"/>
  <c r="AI51" i="1" s="1"/>
  <c r="E51" i="1"/>
  <c r="AM50" i="1"/>
  <c r="T50" i="1"/>
  <c r="S50" i="1"/>
  <c r="H50" i="1"/>
  <c r="G50" i="1"/>
  <c r="AI50" i="1" s="1"/>
  <c r="E50" i="1"/>
  <c r="AM49" i="1"/>
  <c r="T49" i="1"/>
  <c r="S49" i="1"/>
  <c r="H49" i="1"/>
  <c r="G49" i="1"/>
  <c r="AI49" i="1" s="1"/>
  <c r="E49" i="1"/>
  <c r="AM48" i="1"/>
  <c r="T48" i="1"/>
  <c r="S48" i="1"/>
  <c r="H48" i="1"/>
  <c r="G48" i="1"/>
  <c r="AI48" i="1" s="1"/>
  <c r="E48" i="1"/>
  <c r="AM47" i="1"/>
  <c r="T47" i="1"/>
  <c r="S47" i="1"/>
  <c r="H47" i="1"/>
  <c r="G47" i="1"/>
  <c r="AI47" i="1" s="1"/>
  <c r="E47" i="1"/>
  <c r="AM46" i="1"/>
  <c r="T46" i="1"/>
  <c r="S46" i="1"/>
  <c r="H46" i="1"/>
  <c r="G46" i="1"/>
  <c r="AI46" i="1" s="1"/>
  <c r="E46" i="1"/>
  <c r="AM45" i="1"/>
  <c r="T45" i="1"/>
  <c r="S45" i="1"/>
  <c r="H45" i="1"/>
  <c r="G45" i="1"/>
  <c r="AI45" i="1" s="1"/>
  <c r="E45" i="1"/>
  <c r="AM44" i="1"/>
  <c r="T44" i="1"/>
  <c r="S44" i="1"/>
  <c r="H44" i="1"/>
  <c r="G44" i="1"/>
  <c r="AI44" i="1" s="1"/>
  <c r="E44" i="1"/>
  <c r="AM43" i="1"/>
  <c r="T43" i="1"/>
  <c r="S43" i="1"/>
  <c r="H43" i="1"/>
  <c r="G43" i="1"/>
  <c r="AI43" i="1" s="1"/>
  <c r="E43" i="1"/>
  <c r="AM42" i="1"/>
  <c r="T42" i="1"/>
  <c r="S42" i="1"/>
  <c r="H42" i="1"/>
  <c r="G42" i="1"/>
  <c r="AI42" i="1" s="1"/>
  <c r="E42" i="1"/>
  <c r="AM41" i="1"/>
  <c r="T41" i="1"/>
  <c r="S41" i="1"/>
  <c r="H41" i="1"/>
  <c r="G41" i="1"/>
  <c r="AI41" i="1" s="1"/>
  <c r="E41" i="1"/>
  <c r="AM40" i="1"/>
  <c r="T40" i="1"/>
  <c r="S40" i="1"/>
  <c r="H40" i="1"/>
  <c r="G40" i="1"/>
  <c r="AI40" i="1" s="1"/>
  <c r="E40" i="1"/>
  <c r="AM39" i="1"/>
  <c r="T39" i="1"/>
  <c r="S39" i="1"/>
  <c r="H39" i="1"/>
  <c r="G39" i="1"/>
  <c r="AI39" i="1" s="1"/>
  <c r="E39" i="1"/>
  <c r="AM38" i="1"/>
  <c r="T38" i="1"/>
  <c r="S38" i="1"/>
  <c r="H38" i="1"/>
  <c r="G38" i="1"/>
  <c r="AI38" i="1" s="1"/>
  <c r="E38" i="1"/>
  <c r="AM37" i="1"/>
  <c r="T37" i="1"/>
  <c r="S37" i="1"/>
  <c r="H37" i="1"/>
  <c r="G37" i="1"/>
  <c r="AI37" i="1" s="1"/>
  <c r="E37" i="1"/>
  <c r="AM36" i="1"/>
  <c r="T36" i="1"/>
  <c r="S36" i="1"/>
  <c r="H36" i="1"/>
  <c r="G36" i="1"/>
  <c r="AI36" i="1" s="1"/>
  <c r="E36" i="1"/>
  <c r="T35" i="1"/>
  <c r="S35" i="1"/>
  <c r="H35" i="1"/>
  <c r="G35" i="1"/>
  <c r="AI35" i="1" s="1"/>
  <c r="E35" i="1"/>
  <c r="T34" i="1"/>
  <c r="S34" i="1"/>
  <c r="H34" i="1"/>
  <c r="G34" i="1"/>
  <c r="AI34" i="1" s="1"/>
  <c r="E34" i="1"/>
  <c r="AM33" i="1"/>
  <c r="T33" i="1"/>
  <c r="S33" i="1"/>
  <c r="H33" i="1"/>
  <c r="G33" i="1"/>
  <c r="AI33" i="1" s="1"/>
  <c r="E33" i="1"/>
  <c r="AM32" i="1"/>
  <c r="T32" i="1"/>
  <c r="S32" i="1"/>
  <c r="H32" i="1"/>
  <c r="G32" i="1"/>
  <c r="AI32" i="1" s="1"/>
  <c r="E32" i="1"/>
  <c r="T31" i="1"/>
  <c r="S31" i="1"/>
  <c r="H31" i="1"/>
  <c r="G31" i="1"/>
  <c r="AI31" i="1" s="1"/>
  <c r="E31" i="1"/>
  <c r="T30" i="1"/>
  <c r="S30" i="1"/>
  <c r="H30" i="1"/>
  <c r="G30" i="1"/>
  <c r="AI30" i="1" s="1"/>
  <c r="E30" i="1"/>
  <c r="AM29" i="1"/>
  <c r="T29" i="1"/>
  <c r="S29" i="1"/>
  <c r="H29" i="1"/>
  <c r="G29" i="1"/>
  <c r="AI29" i="1" s="1"/>
  <c r="E29" i="1"/>
  <c r="T28" i="1"/>
  <c r="S28" i="1"/>
  <c r="H28" i="1"/>
  <c r="G28" i="1"/>
  <c r="AI28" i="1" s="1"/>
  <c r="E28" i="1"/>
  <c r="AM27" i="1"/>
  <c r="T27" i="1"/>
  <c r="S27" i="1"/>
  <c r="H27" i="1"/>
  <c r="G27" i="1"/>
  <c r="AI27" i="1" s="1"/>
  <c r="E27" i="1"/>
  <c r="AM26" i="1"/>
  <c r="T26" i="1"/>
  <c r="S26" i="1"/>
  <c r="H26" i="1"/>
  <c r="G26" i="1"/>
  <c r="AI26" i="1" s="1"/>
  <c r="E26" i="1"/>
  <c r="T25" i="1"/>
  <c r="S25" i="1"/>
  <c r="H25" i="1"/>
  <c r="G25" i="1"/>
  <c r="AI25" i="1" s="1"/>
  <c r="E25" i="1"/>
  <c r="T24" i="1"/>
  <c r="S24" i="1"/>
  <c r="H24" i="1"/>
  <c r="G24" i="1"/>
  <c r="AI24" i="1" s="1"/>
  <c r="E24" i="1"/>
  <c r="AM23" i="1"/>
  <c r="T23" i="1"/>
  <c r="S23" i="1"/>
  <c r="H23" i="1"/>
  <c r="G23" i="1"/>
  <c r="AI23" i="1" s="1"/>
  <c r="E23" i="1"/>
  <c r="T22" i="1"/>
  <c r="S22" i="1"/>
  <c r="H22" i="1"/>
  <c r="G22" i="1"/>
  <c r="AI22" i="1" s="1"/>
  <c r="E22" i="1"/>
  <c r="AM21" i="1"/>
  <c r="T21" i="1"/>
  <c r="S21" i="1"/>
  <c r="H21" i="1"/>
  <c r="G21" i="1"/>
  <c r="AI21" i="1" s="1"/>
  <c r="E21" i="1"/>
  <c r="T20" i="1"/>
  <c r="S20" i="1"/>
  <c r="H20" i="1"/>
  <c r="G20" i="1"/>
  <c r="AI20" i="1" s="1"/>
  <c r="E20" i="1"/>
  <c r="T19" i="1"/>
  <c r="S19" i="1"/>
  <c r="H19" i="1"/>
  <c r="G19" i="1"/>
  <c r="AI19" i="1" s="1"/>
  <c r="E19" i="1"/>
  <c r="T18" i="1"/>
  <c r="S18" i="1"/>
  <c r="H18" i="1"/>
  <c r="G18" i="1"/>
  <c r="AI18" i="1" s="1"/>
  <c r="E18" i="1"/>
  <c r="AM17" i="1"/>
  <c r="T17" i="1"/>
  <c r="S17" i="1"/>
  <c r="H17" i="1"/>
  <c r="G17" i="1"/>
  <c r="AI17" i="1" s="1"/>
  <c r="E17" i="1"/>
  <c r="T16" i="1"/>
  <c r="S16" i="1"/>
  <c r="H16" i="1"/>
  <c r="G16" i="1"/>
  <c r="AI16" i="1" s="1"/>
  <c r="E16" i="1"/>
  <c r="T15" i="1"/>
  <c r="S15" i="1"/>
  <c r="H15" i="1"/>
  <c r="G15" i="1"/>
  <c r="AI15" i="1" s="1"/>
  <c r="E15" i="1"/>
  <c r="AM14" i="1"/>
  <c r="T14" i="1"/>
  <c r="S14" i="1"/>
  <c r="H14" i="1"/>
  <c r="G14" i="1"/>
  <c r="AI14" i="1" s="1"/>
  <c r="E14" i="1"/>
  <c r="AM13" i="1"/>
  <c r="T13" i="1"/>
  <c r="S13" i="1"/>
  <c r="H13" i="1"/>
  <c r="G13" i="1"/>
  <c r="AI13" i="1" s="1"/>
  <c r="E13" i="1"/>
  <c r="AM12" i="1"/>
  <c r="T12" i="1"/>
  <c r="S12" i="1"/>
  <c r="H12" i="1"/>
  <c r="G12" i="1"/>
  <c r="AI12" i="1" s="1"/>
  <c r="E12" i="1"/>
  <c r="AM11" i="1"/>
  <c r="T11" i="1"/>
  <c r="S11" i="1"/>
  <c r="H11" i="1"/>
  <c r="G11" i="1"/>
  <c r="AI11" i="1" s="1"/>
  <c r="E11" i="1"/>
  <c r="AM10" i="1"/>
  <c r="T10" i="1"/>
  <c r="S10" i="1"/>
  <c r="H10" i="1"/>
  <c r="G10" i="1"/>
  <c r="AI10" i="1" s="1"/>
  <c r="E10" i="1"/>
  <c r="T9" i="1"/>
  <c r="S9" i="1"/>
  <c r="H9" i="1"/>
  <c r="G9" i="1"/>
  <c r="AI9" i="1" s="1"/>
  <c r="E9" i="1"/>
  <c r="T8" i="1"/>
  <c r="S8" i="1"/>
  <c r="H8" i="1"/>
  <c r="G8" i="1"/>
  <c r="AI8" i="1" s="1"/>
  <c r="E8" i="1"/>
  <c r="AM7" i="1"/>
  <c r="T7" i="1"/>
  <c r="S7" i="1"/>
  <c r="H7" i="1"/>
  <c r="G7" i="1"/>
  <c r="AI7" i="1" s="1"/>
  <c r="E7" i="1"/>
  <c r="T6" i="1"/>
  <c r="S6" i="1"/>
  <c r="H6" i="1"/>
  <c r="G6" i="1"/>
  <c r="AI6" i="1" s="1"/>
  <c r="E6" i="1"/>
  <c r="T5" i="1"/>
  <c r="S5" i="1"/>
  <c r="H5" i="1"/>
  <c r="G5" i="1"/>
  <c r="AI5" i="1" s="1"/>
  <c r="E5" i="1"/>
  <c r="AM4" i="1"/>
  <c r="T4" i="1"/>
  <c r="S4" i="1"/>
  <c r="H4" i="1"/>
  <c r="G4" i="1"/>
  <c r="AI4" i="1" s="1"/>
  <c r="E4" i="1"/>
  <c r="AJ9" i="1" l="1"/>
  <c r="AK9" i="1"/>
  <c r="AL9" i="1" s="1"/>
  <c r="AJ19" i="1"/>
  <c r="AK19" i="1"/>
  <c r="AL19" i="1" s="1"/>
  <c r="AK22" i="1"/>
  <c r="AL22" i="1" s="1"/>
  <c r="AJ22" i="1"/>
  <c r="AJ25" i="1"/>
  <c r="AK25" i="1"/>
  <c r="AL25" i="1" s="1"/>
  <c r="AJ29" i="1"/>
  <c r="AK29" i="1"/>
  <c r="AK30" i="1"/>
  <c r="AL30" i="1" s="1"/>
  <c r="AJ30" i="1"/>
  <c r="AK32" i="1"/>
  <c r="AJ32" i="1"/>
  <c r="AJ33" i="1"/>
  <c r="AK33" i="1"/>
  <c r="AK34" i="1"/>
  <c r="AL34" i="1" s="1"/>
  <c r="AJ34" i="1"/>
  <c r="AK36" i="1"/>
  <c r="AJ36" i="1"/>
  <c r="AJ37" i="1"/>
  <c r="AK37" i="1"/>
  <c r="AK38" i="1"/>
  <c r="AJ38" i="1"/>
  <c r="AJ39" i="1"/>
  <c r="AK39" i="1"/>
  <c r="AK40" i="1"/>
  <c r="AJ40" i="1"/>
  <c r="AJ41" i="1"/>
  <c r="AK41" i="1"/>
  <c r="AK42" i="1"/>
  <c r="AJ42" i="1"/>
  <c r="AJ43" i="1"/>
  <c r="AK43" i="1"/>
  <c r="AK44" i="1"/>
  <c r="AJ44" i="1"/>
  <c r="AJ45" i="1"/>
  <c r="AK45" i="1"/>
  <c r="AK46" i="1"/>
  <c r="AJ46" i="1"/>
  <c r="AJ47" i="1"/>
  <c r="AK47" i="1"/>
  <c r="AK48" i="1"/>
  <c r="AJ48" i="1"/>
  <c r="AJ49" i="1"/>
  <c r="AK49" i="1"/>
  <c r="AK50" i="1"/>
  <c r="AJ50" i="1"/>
  <c r="AJ51" i="1"/>
  <c r="AK51" i="1"/>
  <c r="AK52" i="1"/>
  <c r="AJ52" i="1"/>
  <c r="AJ53" i="1"/>
  <c r="AK53" i="1"/>
  <c r="AK54" i="1"/>
  <c r="AJ54" i="1"/>
  <c r="AJ55" i="1"/>
  <c r="AK55" i="1"/>
  <c r="AK56" i="1"/>
  <c r="AJ56" i="1"/>
  <c r="AJ57" i="1"/>
  <c r="AK57" i="1"/>
  <c r="AK58" i="1"/>
  <c r="AJ58" i="1"/>
  <c r="AJ59" i="1"/>
  <c r="AK59" i="1"/>
  <c r="AK60" i="1"/>
  <c r="AL60" i="1" s="1"/>
  <c r="AJ60" i="1"/>
  <c r="AJ72" i="1"/>
  <c r="AK72" i="1"/>
  <c r="AJ74" i="1"/>
  <c r="AK74" i="1"/>
  <c r="AK6" i="1"/>
  <c r="AL6" i="1" s="1"/>
  <c r="AJ6" i="1"/>
  <c r="AK16" i="1"/>
  <c r="AL16" i="1" s="1"/>
  <c r="AJ16" i="1"/>
  <c r="AJ21" i="1"/>
  <c r="AK21" i="1"/>
  <c r="AK4" i="1"/>
  <c r="AJ4" i="1"/>
  <c r="AJ5" i="1"/>
  <c r="AK5" i="1"/>
  <c r="AL5" i="1" s="1"/>
  <c r="AJ7" i="1"/>
  <c r="AK7" i="1"/>
  <c r="AK8" i="1"/>
  <c r="AL8" i="1" s="1"/>
  <c r="AJ8" i="1"/>
  <c r="AK10" i="1"/>
  <c r="AJ10" i="1"/>
  <c r="AJ11" i="1"/>
  <c r="AK11" i="1"/>
  <c r="AK12" i="1"/>
  <c r="AJ12" i="1"/>
  <c r="AJ13" i="1"/>
  <c r="AK13" i="1"/>
  <c r="AK14" i="1"/>
  <c r="AJ14" i="1"/>
  <c r="AJ15" i="1"/>
  <c r="AK15" i="1"/>
  <c r="AL15" i="1" s="1"/>
  <c r="AJ17" i="1"/>
  <c r="AK17" i="1"/>
  <c r="AK18" i="1"/>
  <c r="AL18" i="1" s="1"/>
  <c r="AJ18" i="1"/>
  <c r="AK20" i="1"/>
  <c r="AL20" i="1" s="1"/>
  <c r="AJ20" i="1"/>
  <c r="AJ23" i="1"/>
  <c r="AK23" i="1"/>
  <c r="AK24" i="1"/>
  <c r="AL24" i="1" s="1"/>
  <c r="AJ24" i="1"/>
  <c r="AK26" i="1"/>
  <c r="AJ26" i="1"/>
  <c r="AJ27" i="1"/>
  <c r="AK27" i="1"/>
  <c r="AK28" i="1"/>
  <c r="AL28" i="1" s="1"/>
  <c r="AJ28" i="1"/>
  <c r="AJ31" i="1"/>
  <c r="AK31" i="1"/>
  <c r="AL31" i="1" s="1"/>
  <c r="AJ35" i="1"/>
  <c r="AK35" i="1"/>
  <c r="AL35" i="1" s="1"/>
  <c r="AJ61" i="1"/>
  <c r="AK61" i="1"/>
  <c r="AK62" i="1"/>
  <c r="AJ62" i="1"/>
  <c r="AJ63" i="1"/>
  <c r="AK63" i="1"/>
  <c r="AK64" i="1"/>
  <c r="AJ64" i="1"/>
  <c r="AJ65" i="1"/>
  <c r="AK65" i="1"/>
  <c r="AK66" i="1"/>
  <c r="AJ66" i="1"/>
  <c r="AJ68" i="1"/>
  <c r="AK68" i="1"/>
  <c r="AJ70" i="1"/>
  <c r="AK70" i="1"/>
  <c r="AL70" i="1" s="1"/>
  <c r="AJ67" i="1"/>
  <c r="AP67" i="1"/>
  <c r="AL69" i="1"/>
  <c r="AN69" i="1"/>
  <c r="AJ71" i="1"/>
  <c r="AP71" i="1"/>
  <c r="AL73" i="1"/>
  <c r="AN73" i="1"/>
  <c r="AJ75" i="1"/>
  <c r="AK75" i="1"/>
  <c r="AK76" i="1"/>
  <c r="AJ76" i="1"/>
  <c r="AJ77" i="1"/>
  <c r="AK77" i="1"/>
  <c r="AK78" i="1"/>
  <c r="AJ78" i="1"/>
  <c r="AJ79" i="1"/>
  <c r="AK79" i="1"/>
  <c r="AK80" i="1"/>
  <c r="AJ80" i="1"/>
  <c r="AJ81" i="1"/>
  <c r="AK81" i="1"/>
  <c r="AK82" i="1"/>
  <c r="AJ82" i="1"/>
  <c r="AJ83" i="1"/>
  <c r="AK83" i="1"/>
  <c r="AK84" i="1"/>
  <c r="AJ84" i="1"/>
  <c r="AJ85" i="1"/>
  <c r="AK85" i="1"/>
  <c r="AK86" i="1"/>
  <c r="AJ86" i="1"/>
  <c r="AJ87" i="1"/>
  <c r="AK87" i="1"/>
  <c r="AL87" i="1" s="1"/>
  <c r="AK92" i="1"/>
  <c r="AL92" i="1" s="1"/>
  <c r="AJ92" i="1"/>
  <c r="AK94" i="1"/>
  <c r="AL94" i="1" s="1"/>
  <c r="AJ94" i="1"/>
  <c r="AK96" i="1"/>
  <c r="AL96" i="1" s="1"/>
  <c r="AJ96" i="1"/>
  <c r="AK98" i="1"/>
  <c r="AL98" i="1" s="1"/>
  <c r="AJ98" i="1"/>
  <c r="AK100" i="1"/>
  <c r="AJ100" i="1"/>
  <c r="AJ101" i="1"/>
  <c r="AK101" i="1"/>
  <c r="AK102" i="1"/>
  <c r="AJ102" i="1"/>
  <c r="AJ103" i="1"/>
  <c r="AK103" i="1"/>
  <c r="AL103" i="1" s="1"/>
  <c r="AJ105" i="1"/>
  <c r="AK105" i="1"/>
  <c r="AL105" i="1" s="1"/>
  <c r="AJ107" i="1"/>
  <c r="AK107" i="1"/>
  <c r="AK108" i="1"/>
  <c r="AL108" i="1" s="1"/>
  <c r="AJ108" i="1"/>
  <c r="AJ119" i="1"/>
  <c r="AK119" i="1"/>
  <c r="AK120" i="1"/>
  <c r="AL120" i="1" s="1"/>
  <c r="AJ120" i="1"/>
  <c r="AK122" i="1"/>
  <c r="AJ122" i="1"/>
  <c r="AJ123" i="1"/>
  <c r="AK123" i="1"/>
  <c r="AL123" i="1" s="1"/>
  <c r="AK126" i="1"/>
  <c r="AL126" i="1" s="1"/>
  <c r="AJ126" i="1"/>
  <c r="AK128" i="1"/>
  <c r="AJ128" i="1"/>
  <c r="AJ129" i="1"/>
  <c r="AK129" i="1"/>
  <c r="AK130" i="1"/>
  <c r="AJ130" i="1"/>
  <c r="AJ131" i="1"/>
  <c r="AK131" i="1"/>
  <c r="AK132" i="1"/>
  <c r="AL132" i="1" s="1"/>
  <c r="AJ132" i="1"/>
  <c r="AK138" i="1"/>
  <c r="AJ138" i="1"/>
  <c r="AJ139" i="1"/>
  <c r="AK139" i="1"/>
  <c r="AJ141" i="1"/>
  <c r="AK141" i="1"/>
  <c r="AJ143" i="1"/>
  <c r="AK143" i="1"/>
  <c r="AJ145" i="1"/>
  <c r="AK145" i="1"/>
  <c r="AJ147" i="1"/>
  <c r="AK147" i="1"/>
  <c r="AL147" i="1" s="1"/>
  <c r="AJ151" i="1"/>
  <c r="AK151" i="1"/>
  <c r="AO152" i="1"/>
  <c r="AM152" i="1"/>
  <c r="AN152" i="1"/>
  <c r="AP152" i="1"/>
  <c r="AJ155" i="1"/>
  <c r="AK155" i="1"/>
  <c r="AL155" i="1" s="1"/>
  <c r="AJ157" i="1"/>
  <c r="AK157" i="1"/>
  <c r="AL157" i="1" s="1"/>
  <c r="AJ161" i="1"/>
  <c r="AK161" i="1"/>
  <c r="AL161" i="1" s="1"/>
  <c r="AO164" i="1"/>
  <c r="AM164" i="1"/>
  <c r="AP164" i="1"/>
  <c r="AN164" i="1"/>
  <c r="AO166" i="1"/>
  <c r="AM166" i="1"/>
  <c r="AP166" i="1"/>
  <c r="AN166" i="1"/>
  <c r="AJ169" i="1"/>
  <c r="AK169" i="1"/>
  <c r="AJ171" i="1"/>
  <c r="AK171" i="1"/>
  <c r="AJ173" i="1"/>
  <c r="AK173" i="1"/>
  <c r="AJ175" i="1"/>
  <c r="AK175" i="1"/>
  <c r="AJ177" i="1"/>
  <c r="AK177" i="1"/>
  <c r="AJ179" i="1"/>
  <c r="AK179" i="1"/>
  <c r="AJ181" i="1"/>
  <c r="AK181" i="1"/>
  <c r="AJ183" i="1"/>
  <c r="AK183" i="1"/>
  <c r="AL183" i="1" s="1"/>
  <c r="AO186" i="1"/>
  <c r="AM186" i="1"/>
  <c r="AP186" i="1"/>
  <c r="AN186" i="1"/>
  <c r="AJ193" i="1"/>
  <c r="AK193" i="1"/>
  <c r="AL193" i="1" s="1"/>
  <c r="AJ209" i="1"/>
  <c r="AK209" i="1"/>
  <c r="AO210" i="1"/>
  <c r="AM210" i="1"/>
  <c r="AP210" i="1"/>
  <c r="AN210" i="1"/>
  <c r="AJ233" i="1"/>
  <c r="AK233" i="1"/>
  <c r="AJ235" i="1"/>
  <c r="AK235" i="1"/>
  <c r="AJ237" i="1"/>
  <c r="AK237" i="1"/>
  <c r="AO238" i="1"/>
  <c r="AM238" i="1"/>
  <c r="AP238" i="1"/>
  <c r="AN238" i="1"/>
  <c r="AO240" i="1"/>
  <c r="AM240" i="1"/>
  <c r="AP240" i="1"/>
  <c r="AN240" i="1"/>
  <c r="AJ243" i="1"/>
  <c r="AK243" i="1"/>
  <c r="AJ245" i="1"/>
  <c r="AK245" i="1"/>
  <c r="AJ247" i="1"/>
  <c r="AK247" i="1"/>
  <c r="AL247" i="1" s="1"/>
  <c r="AJ251" i="1"/>
  <c r="AK251" i="1"/>
  <c r="AO252" i="1"/>
  <c r="AM252" i="1"/>
  <c r="AP252" i="1"/>
  <c r="AN252" i="1"/>
  <c r="AJ263" i="1"/>
  <c r="AK263" i="1"/>
  <c r="AL263" i="1" s="1"/>
  <c r="AO266" i="1"/>
  <c r="AM266" i="1"/>
  <c r="AN266" i="1"/>
  <c r="AP266" i="1"/>
  <c r="AJ269" i="1"/>
  <c r="AK269" i="1"/>
  <c r="AL269" i="1" s="1"/>
  <c r="AJ273" i="1"/>
  <c r="AK273" i="1"/>
  <c r="AL273" i="1" s="1"/>
  <c r="AJ275" i="1"/>
  <c r="AK275" i="1"/>
  <c r="AJ277" i="1"/>
  <c r="AK277" i="1"/>
  <c r="AJ279" i="1"/>
  <c r="AK279" i="1"/>
  <c r="AJ281" i="1"/>
  <c r="AK281" i="1"/>
  <c r="AJ283" i="1"/>
  <c r="AK283" i="1"/>
  <c r="AL283" i="1" s="1"/>
  <c r="AJ321" i="1"/>
  <c r="AK321" i="1"/>
  <c r="AL321" i="1" s="1"/>
  <c r="AJ325" i="1"/>
  <c r="AK325" i="1"/>
  <c r="AL325" i="1" s="1"/>
  <c r="AJ333" i="1"/>
  <c r="AK333" i="1"/>
  <c r="AL333" i="1" s="1"/>
  <c r="AJ69" i="1"/>
  <c r="AP69" i="1"/>
  <c r="AJ73" i="1"/>
  <c r="AP73" i="1"/>
  <c r="AK88" i="1"/>
  <c r="AJ88" i="1"/>
  <c r="AJ89" i="1"/>
  <c r="AK89" i="1"/>
  <c r="AK90" i="1"/>
  <c r="AJ90" i="1"/>
  <c r="AJ91" i="1"/>
  <c r="AK91" i="1"/>
  <c r="AL91" i="1" s="1"/>
  <c r="AJ93" i="1"/>
  <c r="AK93" i="1"/>
  <c r="AL93" i="1" s="1"/>
  <c r="AJ95" i="1"/>
  <c r="AK95" i="1"/>
  <c r="AL95" i="1" s="1"/>
  <c r="AJ97" i="1"/>
  <c r="AK97" i="1"/>
  <c r="AL97" i="1" s="1"/>
  <c r="AJ99" i="1"/>
  <c r="AK99" i="1"/>
  <c r="AL99" i="1" s="1"/>
  <c r="AK104" i="1"/>
  <c r="AL104" i="1" s="1"/>
  <c r="AJ104" i="1"/>
  <c r="AK106" i="1"/>
  <c r="AL106" i="1" s="1"/>
  <c r="AJ106" i="1"/>
  <c r="AJ109" i="1"/>
  <c r="AK109" i="1"/>
  <c r="AK110" i="1"/>
  <c r="AJ110" i="1"/>
  <c r="AJ111" i="1"/>
  <c r="AK111" i="1"/>
  <c r="AK112" i="1"/>
  <c r="AJ112" i="1"/>
  <c r="AJ113" i="1"/>
  <c r="AK113" i="1"/>
  <c r="AK114" i="1"/>
  <c r="AJ114" i="1"/>
  <c r="AJ115" i="1"/>
  <c r="AK115" i="1"/>
  <c r="AK116" i="1"/>
  <c r="AJ116" i="1"/>
  <c r="AJ117" i="1"/>
  <c r="AK117" i="1"/>
  <c r="AK118" i="1"/>
  <c r="AL118" i="1" s="1"/>
  <c r="AJ118" i="1"/>
  <c r="AJ121" i="1"/>
  <c r="AK121" i="1"/>
  <c r="AL121" i="1" s="1"/>
  <c r="AK124" i="1"/>
  <c r="AJ124" i="1"/>
  <c r="AJ125" i="1"/>
  <c r="AK125" i="1"/>
  <c r="AL125" i="1" s="1"/>
  <c r="AJ127" i="1"/>
  <c r="AK127" i="1"/>
  <c r="AL127" i="1" s="1"/>
  <c r="AJ133" i="1"/>
  <c r="AK133" i="1"/>
  <c r="AK134" i="1"/>
  <c r="AJ134" i="1"/>
  <c r="AJ135" i="1"/>
  <c r="AK135" i="1"/>
  <c r="AK136" i="1"/>
  <c r="AJ136" i="1"/>
  <c r="AJ137" i="1"/>
  <c r="AK137" i="1"/>
  <c r="AL137" i="1" s="1"/>
  <c r="AJ149" i="1"/>
  <c r="AK149" i="1"/>
  <c r="AL149" i="1" s="1"/>
  <c r="AJ153" i="1"/>
  <c r="AK153" i="1"/>
  <c r="AL153" i="1" s="1"/>
  <c r="AJ159" i="1"/>
  <c r="AK159" i="1"/>
  <c r="AL159" i="1" s="1"/>
  <c r="AJ163" i="1"/>
  <c r="AK163" i="1"/>
  <c r="AL163" i="1" s="1"/>
  <c r="AJ165" i="1"/>
  <c r="AK165" i="1"/>
  <c r="AL165" i="1" s="1"/>
  <c r="AJ167" i="1"/>
  <c r="AK167" i="1"/>
  <c r="AL167" i="1" s="1"/>
  <c r="AJ185" i="1"/>
  <c r="AK185" i="1"/>
  <c r="AL185" i="1" s="1"/>
  <c r="AJ187" i="1"/>
  <c r="AK187" i="1"/>
  <c r="AJ189" i="1"/>
  <c r="AK189" i="1"/>
  <c r="AJ191" i="1"/>
  <c r="AK191" i="1"/>
  <c r="AJ195" i="1"/>
  <c r="AK195" i="1"/>
  <c r="AJ197" i="1"/>
  <c r="AK197" i="1"/>
  <c r="AJ199" i="1"/>
  <c r="AK199" i="1"/>
  <c r="AJ201" i="1"/>
  <c r="AK201" i="1"/>
  <c r="AJ203" i="1"/>
  <c r="AK203" i="1"/>
  <c r="AJ205" i="1"/>
  <c r="AK205" i="1"/>
  <c r="AJ207" i="1"/>
  <c r="AK207" i="1"/>
  <c r="AO208" i="1"/>
  <c r="AM208" i="1"/>
  <c r="AP208" i="1"/>
  <c r="AN208" i="1"/>
  <c r="AJ211" i="1"/>
  <c r="AK211" i="1"/>
  <c r="AJ213" i="1"/>
  <c r="AK213" i="1"/>
  <c r="AJ215" i="1"/>
  <c r="AK215" i="1"/>
  <c r="AJ217" i="1"/>
  <c r="AK217" i="1"/>
  <c r="AJ219" i="1"/>
  <c r="AK219" i="1"/>
  <c r="AJ221" i="1"/>
  <c r="AK221" i="1"/>
  <c r="AJ223" i="1"/>
  <c r="AK223" i="1"/>
  <c r="AJ225" i="1"/>
  <c r="AK225" i="1"/>
  <c r="AJ227" i="1"/>
  <c r="AK227" i="1"/>
  <c r="AJ229" i="1"/>
  <c r="AK229" i="1"/>
  <c r="AJ231" i="1"/>
  <c r="AK231" i="1"/>
  <c r="AL231" i="1" s="1"/>
  <c r="AJ239" i="1"/>
  <c r="AK239" i="1"/>
  <c r="AL239" i="1" s="1"/>
  <c r="AJ241" i="1"/>
  <c r="AK241" i="1"/>
  <c r="AL241" i="1" s="1"/>
  <c r="AJ249" i="1"/>
  <c r="AK249" i="1"/>
  <c r="AL249" i="1" s="1"/>
  <c r="AJ253" i="1"/>
  <c r="AK253" i="1"/>
  <c r="AJ255" i="1"/>
  <c r="AK255" i="1"/>
  <c r="AJ257" i="1"/>
  <c r="AK257" i="1"/>
  <c r="AJ259" i="1"/>
  <c r="AK259" i="1"/>
  <c r="AJ261" i="1"/>
  <c r="AK261" i="1"/>
  <c r="AL261" i="1" s="1"/>
  <c r="AJ265" i="1"/>
  <c r="AK265" i="1"/>
  <c r="AL265" i="1" s="1"/>
  <c r="AJ267" i="1"/>
  <c r="AK267" i="1"/>
  <c r="AO268" i="1"/>
  <c r="AM268" i="1"/>
  <c r="AN268" i="1"/>
  <c r="AP268" i="1"/>
  <c r="AJ271" i="1"/>
  <c r="AK271" i="1"/>
  <c r="AL271" i="1" s="1"/>
  <c r="AO274" i="1"/>
  <c r="AM274" i="1"/>
  <c r="AP274" i="1"/>
  <c r="AN274" i="1"/>
  <c r="AJ285" i="1"/>
  <c r="AK285" i="1"/>
  <c r="AJ287" i="1"/>
  <c r="AK287" i="1"/>
  <c r="AJ289" i="1"/>
  <c r="AK289" i="1"/>
  <c r="AJ291" i="1"/>
  <c r="AK291" i="1"/>
  <c r="AJ293" i="1"/>
  <c r="AK293" i="1"/>
  <c r="AJ295" i="1"/>
  <c r="AK295" i="1"/>
  <c r="AJ297" i="1"/>
  <c r="AK297" i="1"/>
  <c r="AJ299" i="1"/>
  <c r="AK299" i="1"/>
  <c r="AJ301" i="1"/>
  <c r="AK301" i="1"/>
  <c r="AJ303" i="1"/>
  <c r="AK303" i="1"/>
  <c r="AJ305" i="1"/>
  <c r="AK305" i="1"/>
  <c r="AJ307" i="1"/>
  <c r="AK307" i="1"/>
  <c r="AJ309" i="1"/>
  <c r="AK309" i="1"/>
  <c r="AJ311" i="1"/>
  <c r="AK311" i="1"/>
  <c r="AJ313" i="1"/>
  <c r="AK313" i="1"/>
  <c r="AJ315" i="1"/>
  <c r="AK315" i="1"/>
  <c r="AJ317" i="1"/>
  <c r="AK317" i="1"/>
  <c r="AJ319" i="1"/>
  <c r="AK319" i="1"/>
  <c r="AO320" i="1"/>
  <c r="AM320" i="1"/>
  <c r="AP320" i="1"/>
  <c r="AN320" i="1"/>
  <c r="AJ323" i="1"/>
  <c r="AK323" i="1"/>
  <c r="AL323" i="1" s="1"/>
  <c r="AJ327" i="1"/>
  <c r="AK327" i="1"/>
  <c r="AJ329" i="1"/>
  <c r="AK329" i="1"/>
  <c r="AJ331" i="1"/>
  <c r="AK331" i="1"/>
  <c r="AL331" i="1" s="1"/>
  <c r="AJ335" i="1"/>
  <c r="AK335" i="1"/>
  <c r="AJ337" i="1"/>
  <c r="AK337" i="1"/>
  <c r="AJ339" i="1"/>
  <c r="AK339" i="1"/>
  <c r="AJ341" i="1"/>
  <c r="AK341" i="1"/>
  <c r="AJ343" i="1"/>
  <c r="AK343" i="1"/>
  <c r="AJ345" i="1"/>
  <c r="AK345" i="1"/>
  <c r="AJ347" i="1"/>
  <c r="AK347" i="1"/>
  <c r="AJ349" i="1"/>
  <c r="AK349" i="1"/>
  <c r="AJ351" i="1"/>
  <c r="AK351" i="1"/>
  <c r="AJ353" i="1"/>
  <c r="AK353" i="1"/>
  <c r="AJ355" i="1"/>
  <c r="AK355" i="1"/>
  <c r="AJ357" i="1"/>
  <c r="AK357" i="1"/>
  <c r="AJ359" i="1"/>
  <c r="AK359" i="1"/>
  <c r="AJ361" i="1"/>
  <c r="AK361" i="1"/>
  <c r="AJ363" i="1"/>
  <c r="AK363" i="1"/>
  <c r="AJ365" i="1"/>
  <c r="AK365" i="1"/>
  <c r="AJ140" i="1"/>
  <c r="AP140" i="1"/>
  <c r="AL142" i="1"/>
  <c r="AN142" i="1"/>
  <c r="AJ144" i="1"/>
  <c r="AP144" i="1"/>
  <c r="AL146" i="1"/>
  <c r="AN146" i="1"/>
  <c r="AJ148" i="1"/>
  <c r="AK150" i="1"/>
  <c r="AJ150" i="1"/>
  <c r="AL154" i="1"/>
  <c r="AN154" i="1"/>
  <c r="AK156" i="1"/>
  <c r="AL156" i="1" s="1"/>
  <c r="AJ156" i="1"/>
  <c r="AJ158" i="1"/>
  <c r="AJ160" i="1"/>
  <c r="AJ162" i="1"/>
  <c r="AJ164" i="1"/>
  <c r="AJ166" i="1"/>
  <c r="AJ168" i="1"/>
  <c r="AP168" i="1"/>
  <c r="AJ172" i="1"/>
  <c r="AP172" i="1"/>
  <c r="AO174" i="1"/>
  <c r="AM174" i="1"/>
  <c r="AP174" i="1"/>
  <c r="AJ178" i="1"/>
  <c r="AP178" i="1"/>
  <c r="AJ182" i="1"/>
  <c r="AP182" i="1"/>
  <c r="AJ186" i="1"/>
  <c r="AJ188" i="1"/>
  <c r="AP188" i="1"/>
  <c r="AO190" i="1"/>
  <c r="AM190" i="1"/>
  <c r="AP190" i="1"/>
  <c r="AL194" i="1"/>
  <c r="AN194" i="1"/>
  <c r="AJ196" i="1"/>
  <c r="AP196" i="1"/>
  <c r="AL198" i="1"/>
  <c r="AN198" i="1"/>
  <c r="AJ200" i="1"/>
  <c r="AP200" i="1"/>
  <c r="AJ204" i="1"/>
  <c r="AP204" i="1"/>
  <c r="AL206" i="1"/>
  <c r="AN206" i="1"/>
  <c r="AJ208" i="1"/>
  <c r="AJ210" i="1"/>
  <c r="AJ212" i="1"/>
  <c r="AP212" i="1"/>
  <c r="AJ216" i="1"/>
  <c r="AP216" i="1"/>
  <c r="AJ220" i="1"/>
  <c r="AP220" i="1"/>
  <c r="AJ224" i="1"/>
  <c r="AP224" i="1"/>
  <c r="AJ228" i="1"/>
  <c r="AP228" i="1"/>
  <c r="AO230" i="1"/>
  <c r="AM230" i="1"/>
  <c r="AP230" i="1"/>
  <c r="AJ234" i="1"/>
  <c r="AP234" i="1"/>
  <c r="AJ238" i="1"/>
  <c r="AJ240" i="1"/>
  <c r="AJ242" i="1"/>
  <c r="AP242" i="1"/>
  <c r="AJ246" i="1"/>
  <c r="AP246" i="1"/>
  <c r="AO248" i="1"/>
  <c r="AM248" i="1"/>
  <c r="AP248" i="1"/>
  <c r="AJ252" i="1"/>
  <c r="AJ254" i="1"/>
  <c r="AP254" i="1"/>
  <c r="AJ258" i="1"/>
  <c r="AP258" i="1"/>
  <c r="AO260" i="1"/>
  <c r="AM260" i="1"/>
  <c r="AP260" i="1"/>
  <c r="AO262" i="1"/>
  <c r="AM262" i="1"/>
  <c r="AP262" i="1"/>
  <c r="AO264" i="1"/>
  <c r="AM264" i="1"/>
  <c r="AP264" i="1"/>
  <c r="AL270" i="1"/>
  <c r="AN270" i="1"/>
  <c r="AJ272" i="1"/>
  <c r="AJ274" i="1"/>
  <c r="AJ276" i="1"/>
  <c r="AP276" i="1"/>
  <c r="AJ280" i="1"/>
  <c r="AP280" i="1"/>
  <c r="AJ284" i="1"/>
  <c r="AP284" i="1"/>
  <c r="AJ288" i="1"/>
  <c r="AP288" i="1"/>
  <c r="AJ292" i="1"/>
  <c r="AP292" i="1"/>
  <c r="AJ296" i="1"/>
  <c r="AP296" i="1"/>
  <c r="AJ300" i="1"/>
  <c r="AP300" i="1"/>
  <c r="AJ304" i="1"/>
  <c r="AP304" i="1"/>
  <c r="AJ308" i="1"/>
  <c r="AP308" i="1"/>
  <c r="AJ312" i="1"/>
  <c r="AP312" i="1"/>
  <c r="AJ316" i="1"/>
  <c r="AP316" i="1"/>
  <c r="AJ320" i="1"/>
  <c r="AJ322" i="1"/>
  <c r="AP322" i="1"/>
  <c r="AJ326" i="1"/>
  <c r="AP326" i="1"/>
  <c r="AJ330" i="1"/>
  <c r="AP330" i="1"/>
  <c r="AO332" i="1"/>
  <c r="AM332" i="1"/>
  <c r="AP332" i="1"/>
  <c r="AL334" i="1"/>
  <c r="AN334" i="1"/>
  <c r="AJ336" i="1"/>
  <c r="AP336" i="1"/>
  <c r="AJ340" i="1"/>
  <c r="AP340" i="1"/>
  <c r="AJ344" i="1"/>
  <c r="AP344" i="1"/>
  <c r="AL346" i="1"/>
  <c r="AN346" i="1"/>
  <c r="AJ348" i="1"/>
  <c r="AP348" i="1"/>
  <c r="AJ352" i="1"/>
  <c r="AP352" i="1"/>
  <c r="AJ356" i="1"/>
  <c r="AP356" i="1"/>
  <c r="AJ360" i="1"/>
  <c r="AP360" i="1"/>
  <c r="AJ364" i="1"/>
  <c r="AP364" i="1"/>
  <c r="AJ372" i="1"/>
  <c r="AK372" i="1"/>
  <c r="AL372" i="1" s="1"/>
  <c r="AK375" i="1"/>
  <c r="AJ375" i="1"/>
  <c r="AJ376" i="1"/>
  <c r="AK376" i="1"/>
  <c r="AK377" i="1"/>
  <c r="AL377" i="1" s="1"/>
  <c r="AJ377" i="1"/>
  <c r="AJ380" i="1"/>
  <c r="AK380" i="1"/>
  <c r="AK381" i="1"/>
  <c r="AJ381" i="1"/>
  <c r="AJ382" i="1"/>
  <c r="AK382" i="1"/>
  <c r="AL382" i="1" s="1"/>
  <c r="AK385" i="1"/>
  <c r="AJ385" i="1"/>
  <c r="AJ386" i="1"/>
  <c r="AK386" i="1"/>
  <c r="AK387" i="1"/>
  <c r="AL387" i="1" s="1"/>
  <c r="AJ387" i="1"/>
  <c r="AK389" i="1"/>
  <c r="AJ389" i="1"/>
  <c r="AJ390" i="1"/>
  <c r="AK390" i="1"/>
  <c r="AK391" i="1"/>
  <c r="AJ391" i="1"/>
  <c r="AJ392" i="1"/>
  <c r="AK392" i="1"/>
  <c r="AL392" i="1" s="1"/>
  <c r="AJ394" i="1"/>
  <c r="AK394" i="1"/>
  <c r="AL394" i="1" s="1"/>
  <c r="AJ396" i="1"/>
  <c r="AK396" i="1"/>
  <c r="AL396" i="1" s="1"/>
  <c r="AJ398" i="1"/>
  <c r="AK398" i="1"/>
  <c r="AL398" i="1" s="1"/>
  <c r="AJ400" i="1"/>
  <c r="AK400" i="1"/>
  <c r="AL400" i="1" s="1"/>
  <c r="AJ402" i="1"/>
  <c r="AK402" i="1"/>
  <c r="AL402" i="1" s="1"/>
  <c r="AJ404" i="1"/>
  <c r="AK404" i="1"/>
  <c r="AL404" i="1" s="1"/>
  <c r="AJ406" i="1"/>
  <c r="AK406" i="1"/>
  <c r="AL406" i="1" s="1"/>
  <c r="AJ408" i="1"/>
  <c r="AK408" i="1"/>
  <c r="AL408" i="1" s="1"/>
  <c r="AJ410" i="1"/>
  <c r="AK410" i="1"/>
  <c r="AL410" i="1" s="1"/>
  <c r="AK413" i="1"/>
  <c r="AL413" i="1" s="1"/>
  <c r="AJ413" i="1"/>
  <c r="AK415" i="1"/>
  <c r="AL415" i="1" s="1"/>
  <c r="AJ415" i="1"/>
  <c r="AJ418" i="1"/>
  <c r="AK418" i="1"/>
  <c r="AL418" i="1" s="1"/>
  <c r="AK421" i="1"/>
  <c r="AJ421" i="1"/>
  <c r="AJ422" i="1"/>
  <c r="AK422" i="1"/>
  <c r="AK423" i="1"/>
  <c r="AJ423" i="1"/>
  <c r="AJ424" i="1"/>
  <c r="AK424" i="1"/>
  <c r="AK425" i="1"/>
  <c r="AJ425" i="1"/>
  <c r="AJ426" i="1"/>
  <c r="AK426" i="1"/>
  <c r="AK427" i="1"/>
  <c r="AJ427" i="1"/>
  <c r="AJ428" i="1"/>
  <c r="AK428" i="1"/>
  <c r="AL428" i="1" s="1"/>
  <c r="AJ430" i="1"/>
  <c r="AK430" i="1"/>
  <c r="AL430" i="1" s="1"/>
  <c r="AJ432" i="1"/>
  <c r="AK432" i="1"/>
  <c r="AL432" i="1" s="1"/>
  <c r="AK435" i="1"/>
  <c r="AL435" i="1" s="1"/>
  <c r="AJ435" i="1"/>
  <c r="AK451" i="1"/>
  <c r="AJ451" i="1"/>
  <c r="AJ452" i="1"/>
  <c r="AK452" i="1"/>
  <c r="AL452" i="1" s="1"/>
  <c r="AJ454" i="1"/>
  <c r="AK454" i="1"/>
  <c r="AK455" i="1"/>
  <c r="AJ455" i="1"/>
  <c r="AJ456" i="1"/>
  <c r="AK456" i="1"/>
  <c r="AL456" i="1" s="1"/>
  <c r="AJ458" i="1"/>
  <c r="AK458" i="1"/>
  <c r="AK459" i="1"/>
  <c r="AJ459" i="1"/>
  <c r="AJ460" i="1"/>
  <c r="AK460" i="1"/>
  <c r="AK461" i="1"/>
  <c r="AJ461" i="1"/>
  <c r="AJ462" i="1"/>
  <c r="AK462" i="1"/>
  <c r="AL462" i="1" s="1"/>
  <c r="AK467" i="1"/>
  <c r="AL467" i="1" s="1"/>
  <c r="AJ467" i="1"/>
  <c r="AJ474" i="1"/>
  <c r="AK474" i="1"/>
  <c r="AL474" i="1" s="1"/>
  <c r="AJ476" i="1"/>
  <c r="AK476" i="1"/>
  <c r="AL476" i="1" s="1"/>
  <c r="AJ482" i="1"/>
  <c r="AK482" i="1"/>
  <c r="AK483" i="1"/>
  <c r="AJ483" i="1"/>
  <c r="AJ484" i="1"/>
  <c r="AK484" i="1"/>
  <c r="AL484" i="1" s="1"/>
  <c r="AJ486" i="1"/>
  <c r="AK486" i="1"/>
  <c r="AK487" i="1"/>
  <c r="AJ487" i="1"/>
  <c r="AJ488" i="1"/>
  <c r="AK488" i="1"/>
  <c r="AK489" i="1"/>
  <c r="AJ489" i="1"/>
  <c r="AJ490" i="1"/>
  <c r="AK490" i="1"/>
  <c r="AK491" i="1"/>
  <c r="AJ491" i="1"/>
  <c r="AJ492" i="1"/>
  <c r="AK492" i="1"/>
  <c r="AK493" i="1"/>
  <c r="AL493" i="1" s="1"/>
  <c r="AJ493" i="1"/>
  <c r="AK495" i="1"/>
  <c r="AL495" i="1" s="1"/>
  <c r="AJ495" i="1"/>
  <c r="AJ142" i="1"/>
  <c r="AP142" i="1"/>
  <c r="AJ146" i="1"/>
  <c r="AP146" i="1"/>
  <c r="AO148" i="1"/>
  <c r="AM148" i="1"/>
  <c r="AP148" i="1"/>
  <c r="AJ152" i="1"/>
  <c r="AJ154" i="1"/>
  <c r="AP154" i="1"/>
  <c r="AO158" i="1"/>
  <c r="AM158" i="1"/>
  <c r="AP158" i="1"/>
  <c r="AO160" i="1"/>
  <c r="AM160" i="1"/>
  <c r="AP160" i="1"/>
  <c r="AO162" i="1"/>
  <c r="AM162" i="1"/>
  <c r="AP162" i="1"/>
  <c r="AL168" i="1"/>
  <c r="AN168" i="1"/>
  <c r="AJ170" i="1"/>
  <c r="AP170" i="1"/>
  <c r="AL172" i="1"/>
  <c r="AN172" i="1"/>
  <c r="AJ174" i="1"/>
  <c r="AN174" i="1"/>
  <c r="AK176" i="1"/>
  <c r="AJ176" i="1"/>
  <c r="AL178" i="1"/>
  <c r="AN178" i="1"/>
  <c r="AK180" i="1"/>
  <c r="AJ180" i="1"/>
  <c r="AL182" i="1"/>
  <c r="AN182" i="1"/>
  <c r="AK184" i="1"/>
  <c r="AJ184" i="1"/>
  <c r="AL188" i="1"/>
  <c r="AN188" i="1"/>
  <c r="AJ190" i="1"/>
  <c r="AN190" i="1"/>
  <c r="AK192" i="1"/>
  <c r="AL192" i="1" s="1"/>
  <c r="AJ192" i="1"/>
  <c r="AJ194" i="1"/>
  <c r="AP194" i="1"/>
  <c r="AL196" i="1"/>
  <c r="AN196" i="1"/>
  <c r="AJ198" i="1"/>
  <c r="AP198" i="1"/>
  <c r="AL200" i="1"/>
  <c r="AN200" i="1"/>
  <c r="AK202" i="1"/>
  <c r="AJ202" i="1"/>
  <c r="AL204" i="1"/>
  <c r="AN204" i="1"/>
  <c r="AJ206" i="1"/>
  <c r="AP206" i="1"/>
  <c r="AL212" i="1"/>
  <c r="AN212" i="1"/>
  <c r="AK214" i="1"/>
  <c r="AJ214" i="1"/>
  <c r="AL216" i="1"/>
  <c r="AN216" i="1"/>
  <c r="AK218" i="1"/>
  <c r="AJ218" i="1"/>
  <c r="AL220" i="1"/>
  <c r="AN220" i="1"/>
  <c r="AK222" i="1"/>
  <c r="AJ222" i="1"/>
  <c r="AL224" i="1"/>
  <c r="AN224" i="1"/>
  <c r="AJ226" i="1"/>
  <c r="AP226" i="1"/>
  <c r="AL228" i="1"/>
  <c r="AN228" i="1"/>
  <c r="AJ230" i="1"/>
  <c r="AN230" i="1"/>
  <c r="AK232" i="1"/>
  <c r="AJ232" i="1"/>
  <c r="AL234" i="1"/>
  <c r="AN234" i="1"/>
  <c r="AJ236" i="1"/>
  <c r="AP236" i="1"/>
  <c r="AL242" i="1"/>
  <c r="AN242" i="1"/>
  <c r="AJ244" i="1"/>
  <c r="AP244" i="1"/>
  <c r="AL246" i="1"/>
  <c r="AN246" i="1"/>
  <c r="AJ248" i="1"/>
  <c r="AN248" i="1"/>
  <c r="AK250" i="1"/>
  <c r="AJ250" i="1"/>
  <c r="AL254" i="1"/>
  <c r="AN254" i="1"/>
  <c r="AJ256" i="1"/>
  <c r="AP256" i="1"/>
  <c r="AL258" i="1"/>
  <c r="AN258" i="1"/>
  <c r="AJ260" i="1"/>
  <c r="AN260" i="1"/>
  <c r="AJ262" i="1"/>
  <c r="AN262" i="1"/>
  <c r="AJ264" i="1"/>
  <c r="AN264" i="1"/>
  <c r="AJ266" i="1"/>
  <c r="AJ268" i="1"/>
  <c r="AJ270" i="1"/>
  <c r="AP270" i="1"/>
  <c r="AO272" i="1"/>
  <c r="AM272" i="1"/>
  <c r="AP272" i="1"/>
  <c r="AL276" i="1"/>
  <c r="AN276" i="1"/>
  <c r="AJ278" i="1"/>
  <c r="AP278" i="1"/>
  <c r="AL280" i="1"/>
  <c r="AN280" i="1"/>
  <c r="AJ282" i="1"/>
  <c r="AP282" i="1"/>
  <c r="AL284" i="1"/>
  <c r="AN284" i="1"/>
  <c r="AJ286" i="1"/>
  <c r="AP286" i="1"/>
  <c r="AL288" i="1"/>
  <c r="AN288" i="1"/>
  <c r="AJ290" i="1"/>
  <c r="AP290" i="1"/>
  <c r="AL292" i="1"/>
  <c r="AN292" i="1"/>
  <c r="AJ294" i="1"/>
  <c r="AP294" i="1"/>
  <c r="AL296" i="1"/>
  <c r="AN296" i="1"/>
  <c r="AJ298" i="1"/>
  <c r="AP298" i="1"/>
  <c r="AL300" i="1"/>
  <c r="AN300" i="1"/>
  <c r="AJ302" i="1"/>
  <c r="AP302" i="1"/>
  <c r="AL304" i="1"/>
  <c r="AN304" i="1"/>
  <c r="AK306" i="1"/>
  <c r="AJ306" i="1"/>
  <c r="AL308" i="1"/>
  <c r="AN308" i="1"/>
  <c r="AK310" i="1"/>
  <c r="AJ310" i="1"/>
  <c r="AL312" i="1"/>
  <c r="AN312" i="1"/>
  <c r="AJ314" i="1"/>
  <c r="AP314" i="1"/>
  <c r="AL316" i="1"/>
  <c r="AN316" i="1"/>
  <c r="AJ318" i="1"/>
  <c r="AP318" i="1"/>
  <c r="AL322" i="1"/>
  <c r="AN322" i="1"/>
  <c r="AJ324" i="1"/>
  <c r="AP324" i="1"/>
  <c r="AL326" i="1"/>
  <c r="AN326" i="1"/>
  <c r="AK328" i="1"/>
  <c r="AJ328" i="1"/>
  <c r="AL330" i="1"/>
  <c r="AN330" i="1"/>
  <c r="AJ332" i="1"/>
  <c r="AN332" i="1"/>
  <c r="AJ334" i="1"/>
  <c r="AP334" i="1"/>
  <c r="AL336" i="1"/>
  <c r="AN336" i="1"/>
  <c r="AK338" i="1"/>
  <c r="AJ338" i="1"/>
  <c r="AL340" i="1"/>
  <c r="AN340" i="1"/>
  <c r="AJ342" i="1"/>
  <c r="AP342" i="1"/>
  <c r="AL344" i="1"/>
  <c r="AN344" i="1"/>
  <c r="AJ346" i="1"/>
  <c r="AP346" i="1"/>
  <c r="AL348" i="1"/>
  <c r="AN348" i="1"/>
  <c r="AJ350" i="1"/>
  <c r="AP350" i="1"/>
  <c r="AL352" i="1"/>
  <c r="AN352" i="1"/>
  <c r="AJ354" i="1"/>
  <c r="AP354" i="1"/>
  <c r="AL356" i="1"/>
  <c r="AN356" i="1"/>
  <c r="AK358" i="1"/>
  <c r="AJ358" i="1"/>
  <c r="AL360" i="1"/>
  <c r="AN360" i="1"/>
  <c r="AJ362" i="1"/>
  <c r="AP362" i="1"/>
  <c r="AL364" i="1"/>
  <c r="AN364" i="1"/>
  <c r="AK366" i="1"/>
  <c r="AJ366" i="1"/>
  <c r="AK367" i="1"/>
  <c r="AJ367" i="1"/>
  <c r="AJ368" i="1"/>
  <c r="AK368" i="1"/>
  <c r="AK369" i="1"/>
  <c r="AJ369" i="1"/>
  <c r="AJ370" i="1"/>
  <c r="AK370" i="1"/>
  <c r="AK371" i="1"/>
  <c r="AL371" i="1" s="1"/>
  <c r="AJ371" i="1"/>
  <c r="AK373" i="1"/>
  <c r="AJ373" i="1"/>
  <c r="AJ374" i="1"/>
  <c r="AK374" i="1"/>
  <c r="AL374" i="1" s="1"/>
  <c r="AJ378" i="1"/>
  <c r="AK378" i="1"/>
  <c r="AK379" i="1"/>
  <c r="AL379" i="1" s="1"/>
  <c r="AJ379" i="1"/>
  <c r="AK383" i="1"/>
  <c r="AJ383" i="1"/>
  <c r="AJ384" i="1"/>
  <c r="AK384" i="1"/>
  <c r="AL384" i="1" s="1"/>
  <c r="AJ388" i="1"/>
  <c r="AK388" i="1"/>
  <c r="AL388" i="1" s="1"/>
  <c r="AK393" i="1"/>
  <c r="AL393" i="1" s="1"/>
  <c r="AJ393" i="1"/>
  <c r="AK395" i="1"/>
  <c r="AL395" i="1" s="1"/>
  <c r="AJ395" i="1"/>
  <c r="AK397" i="1"/>
  <c r="AL397" i="1" s="1"/>
  <c r="AJ397" i="1"/>
  <c r="AK399" i="1"/>
  <c r="AL399" i="1" s="1"/>
  <c r="AJ399" i="1"/>
  <c r="AK401" i="1"/>
  <c r="AL401" i="1" s="1"/>
  <c r="AJ401" i="1"/>
  <c r="AK403" i="1"/>
  <c r="AL403" i="1" s="1"/>
  <c r="AJ403" i="1"/>
  <c r="AK405" i="1"/>
  <c r="AL405" i="1" s="1"/>
  <c r="AJ405" i="1"/>
  <c r="AK407" i="1"/>
  <c r="AL407" i="1" s="1"/>
  <c r="AJ407" i="1"/>
  <c r="AK409" i="1"/>
  <c r="AL409" i="1" s="1"/>
  <c r="AJ409" i="1"/>
  <c r="AK411" i="1"/>
  <c r="AJ411" i="1"/>
  <c r="AJ412" i="1"/>
  <c r="AK412" i="1"/>
  <c r="AL412" i="1" s="1"/>
  <c r="AJ414" i="1"/>
  <c r="AK414" i="1"/>
  <c r="AL414" i="1" s="1"/>
  <c r="AJ416" i="1"/>
  <c r="AK416" i="1"/>
  <c r="AK417" i="1"/>
  <c r="AL417" i="1" s="1"/>
  <c r="AJ417" i="1"/>
  <c r="AK419" i="1"/>
  <c r="AJ419" i="1"/>
  <c r="AJ420" i="1"/>
  <c r="AK420" i="1"/>
  <c r="AL420" i="1" s="1"/>
  <c r="AK429" i="1"/>
  <c r="AL429" i="1" s="1"/>
  <c r="AJ429" i="1"/>
  <c r="AK431" i="1"/>
  <c r="AL431" i="1" s="1"/>
  <c r="AJ431" i="1"/>
  <c r="AK433" i="1"/>
  <c r="AJ433" i="1"/>
  <c r="AJ434" i="1"/>
  <c r="AK434" i="1"/>
  <c r="AL434" i="1" s="1"/>
  <c r="AJ436" i="1"/>
  <c r="AK436" i="1"/>
  <c r="AK437" i="1"/>
  <c r="AJ437" i="1"/>
  <c r="AJ438" i="1"/>
  <c r="AK438" i="1"/>
  <c r="AK439" i="1"/>
  <c r="AJ439" i="1"/>
  <c r="AJ440" i="1"/>
  <c r="AK440" i="1"/>
  <c r="AK441" i="1"/>
  <c r="AJ441" i="1"/>
  <c r="AJ442" i="1"/>
  <c r="AK442" i="1"/>
  <c r="AK443" i="1"/>
  <c r="AJ443" i="1"/>
  <c r="AJ444" i="1"/>
  <c r="AK444" i="1"/>
  <c r="AK445" i="1"/>
  <c r="AJ445" i="1"/>
  <c r="AJ446" i="1"/>
  <c r="AK446" i="1"/>
  <c r="AK447" i="1"/>
  <c r="AJ447" i="1"/>
  <c r="AJ448" i="1"/>
  <c r="AK448" i="1"/>
  <c r="AK449" i="1"/>
  <c r="AJ449" i="1"/>
  <c r="AJ450" i="1"/>
  <c r="AK450" i="1"/>
  <c r="AL450" i="1" s="1"/>
  <c r="AK453" i="1"/>
  <c r="AL453" i="1" s="1"/>
  <c r="AJ453" i="1"/>
  <c r="AK457" i="1"/>
  <c r="AL457" i="1" s="1"/>
  <c r="AJ457" i="1"/>
  <c r="AK463" i="1"/>
  <c r="AJ463" i="1"/>
  <c r="AJ464" i="1"/>
  <c r="AK464" i="1"/>
  <c r="AK465" i="1"/>
  <c r="AJ465" i="1"/>
  <c r="AJ466" i="1"/>
  <c r="AK466" i="1"/>
  <c r="AL466" i="1" s="1"/>
  <c r="AJ468" i="1"/>
  <c r="AK468" i="1"/>
  <c r="AK469" i="1"/>
  <c r="AJ469" i="1"/>
  <c r="AJ470" i="1"/>
  <c r="AK470" i="1"/>
  <c r="AK471" i="1"/>
  <c r="AJ471" i="1"/>
  <c r="AJ472" i="1"/>
  <c r="AK472" i="1"/>
  <c r="AK473" i="1"/>
  <c r="AL473" i="1" s="1"/>
  <c r="AJ473" i="1"/>
  <c r="AK475" i="1"/>
  <c r="AL475" i="1" s="1"/>
  <c r="AJ475" i="1"/>
  <c r="AK477" i="1"/>
  <c r="AJ477" i="1"/>
  <c r="AJ478" i="1"/>
  <c r="AK478" i="1"/>
  <c r="AK479" i="1"/>
  <c r="AJ479" i="1"/>
  <c r="AJ480" i="1"/>
  <c r="AK480" i="1"/>
  <c r="AK481" i="1"/>
  <c r="AL481" i="1" s="1"/>
  <c r="AJ481" i="1"/>
  <c r="AK485" i="1"/>
  <c r="AL485" i="1" s="1"/>
  <c r="AJ485" i="1"/>
  <c r="AJ494" i="1"/>
  <c r="AK494" i="1"/>
  <c r="AL494" i="1" s="1"/>
  <c r="AJ496" i="1"/>
  <c r="AK496" i="1"/>
  <c r="AK497" i="1"/>
  <c r="AJ497" i="1"/>
  <c r="AJ498" i="1"/>
  <c r="AK498" i="1"/>
  <c r="AK499" i="1"/>
  <c r="AJ499" i="1"/>
  <c r="AJ500" i="1"/>
  <c r="AK500" i="1"/>
  <c r="AK501" i="1"/>
  <c r="AJ501" i="1"/>
  <c r="AJ502" i="1"/>
  <c r="AK502" i="1"/>
  <c r="AJ504" i="1"/>
  <c r="AK504" i="1"/>
  <c r="AK503" i="1"/>
  <c r="AJ503" i="1"/>
  <c r="AJ515" i="1"/>
  <c r="AK515" i="1"/>
  <c r="AK516" i="1"/>
  <c r="AJ516" i="1"/>
  <c r="AJ517" i="1"/>
  <c r="AK517" i="1"/>
  <c r="AL517" i="1" s="1"/>
  <c r="AJ521" i="1"/>
  <c r="AK521" i="1"/>
  <c r="AL521" i="1" s="1"/>
  <c r="AJ523" i="1"/>
  <c r="AK523" i="1"/>
  <c r="AL523" i="1" s="1"/>
  <c r="AJ525" i="1"/>
  <c r="AK525" i="1"/>
  <c r="AL525" i="1" s="1"/>
  <c r="AJ527" i="1"/>
  <c r="AK527" i="1"/>
  <c r="AL527" i="1" s="1"/>
  <c r="AJ529" i="1"/>
  <c r="AK529" i="1"/>
  <c r="AK530" i="1"/>
  <c r="AJ530" i="1"/>
  <c r="AJ531" i="1"/>
  <c r="AK531" i="1"/>
  <c r="AL531" i="1" s="1"/>
  <c r="AJ533" i="1"/>
  <c r="AK533" i="1"/>
  <c r="AL533" i="1" s="1"/>
  <c r="AJ535" i="1"/>
  <c r="AK535" i="1"/>
  <c r="AL535" i="1" s="1"/>
  <c r="AJ537" i="1"/>
  <c r="AK537" i="1"/>
  <c r="AL537" i="1" s="1"/>
  <c r="AJ539" i="1"/>
  <c r="AK539" i="1"/>
  <c r="AL539" i="1" s="1"/>
  <c r="AJ541" i="1"/>
  <c r="AK541" i="1"/>
  <c r="AL541" i="1" s="1"/>
  <c r="AJ549" i="1"/>
  <c r="AK549" i="1"/>
  <c r="AK550" i="1"/>
  <c r="AJ550" i="1"/>
  <c r="AJ551" i="1"/>
  <c r="AK551" i="1"/>
  <c r="AK552" i="1"/>
  <c r="AL552" i="1" s="1"/>
  <c r="AJ552" i="1"/>
  <c r="AJ555" i="1"/>
  <c r="AK555" i="1"/>
  <c r="AL555" i="1" s="1"/>
  <c r="AK560" i="1"/>
  <c r="AJ560" i="1"/>
  <c r="AJ561" i="1"/>
  <c r="AK561" i="1"/>
  <c r="AK562" i="1"/>
  <c r="AL562" i="1" s="1"/>
  <c r="AJ562" i="1"/>
  <c r="AK564" i="1"/>
  <c r="AL564" i="1" s="1"/>
  <c r="AJ564" i="1"/>
  <c r="AK566" i="1"/>
  <c r="AL566" i="1" s="1"/>
  <c r="AJ566" i="1"/>
  <c r="AK568" i="1"/>
  <c r="AJ568" i="1"/>
  <c r="AJ569" i="1"/>
  <c r="AK569" i="1"/>
  <c r="AL569" i="1" s="1"/>
  <c r="AJ571" i="1"/>
  <c r="AK571" i="1"/>
  <c r="AJ573" i="1"/>
  <c r="AK573" i="1"/>
  <c r="AL573" i="1" s="1"/>
  <c r="AJ575" i="1"/>
  <c r="AK575" i="1"/>
  <c r="AL575" i="1" s="1"/>
  <c r="AJ583" i="1"/>
  <c r="AK583" i="1"/>
  <c r="AK584" i="1"/>
  <c r="AJ584" i="1"/>
  <c r="AJ585" i="1"/>
  <c r="AK585" i="1"/>
  <c r="AL585" i="1" s="1"/>
  <c r="AJ587" i="1"/>
  <c r="AK587" i="1"/>
  <c r="AK588" i="1"/>
  <c r="AJ588" i="1"/>
  <c r="AJ589" i="1"/>
  <c r="AK589" i="1"/>
  <c r="AK590" i="1"/>
  <c r="AJ590" i="1"/>
  <c r="AJ591" i="1"/>
  <c r="AK591" i="1"/>
  <c r="AK592" i="1"/>
  <c r="AJ592" i="1"/>
  <c r="AJ593" i="1"/>
  <c r="AK593" i="1"/>
  <c r="AK594" i="1"/>
  <c r="AJ594" i="1"/>
  <c r="AJ595" i="1"/>
  <c r="AK595" i="1"/>
  <c r="AK596" i="1"/>
  <c r="AJ596" i="1"/>
  <c r="AJ597" i="1"/>
  <c r="AK597" i="1"/>
  <c r="AK598" i="1"/>
  <c r="AJ598" i="1"/>
  <c r="AJ599" i="1"/>
  <c r="AK599" i="1"/>
  <c r="AK600" i="1"/>
  <c r="AJ600" i="1"/>
  <c r="AJ601" i="1"/>
  <c r="AK601" i="1"/>
  <c r="AL601" i="1" s="1"/>
  <c r="AJ605" i="1"/>
  <c r="AK605" i="1"/>
  <c r="AK606" i="1"/>
  <c r="AJ606" i="1"/>
  <c r="AJ607" i="1"/>
  <c r="AK607" i="1"/>
  <c r="AK608" i="1"/>
  <c r="AL608" i="1" s="1"/>
  <c r="AJ608" i="1"/>
  <c r="AJ615" i="1"/>
  <c r="AK615" i="1"/>
  <c r="AK616" i="1"/>
  <c r="AL616" i="1" s="1"/>
  <c r="AJ616" i="1"/>
  <c r="AK618" i="1"/>
  <c r="AL618" i="1" s="1"/>
  <c r="AJ618" i="1"/>
  <c r="AK620" i="1"/>
  <c r="AL620" i="1" s="1"/>
  <c r="AJ620" i="1"/>
  <c r="AK622" i="1"/>
  <c r="AL622" i="1" s="1"/>
  <c r="AJ622" i="1"/>
  <c r="AK624" i="1"/>
  <c r="AL624" i="1" s="1"/>
  <c r="AJ624" i="1"/>
  <c r="AK626" i="1"/>
  <c r="AL626" i="1" s="1"/>
  <c r="AJ626" i="1"/>
  <c r="AK628" i="1"/>
  <c r="AL628" i="1" s="1"/>
  <c r="AJ628" i="1"/>
  <c r="AK630" i="1"/>
  <c r="AL630" i="1" s="1"/>
  <c r="AJ630" i="1"/>
  <c r="AK634" i="1"/>
  <c r="AL634" i="1" s="1"/>
  <c r="AJ634" i="1"/>
  <c r="AK636" i="1"/>
  <c r="AL636" i="1" s="1"/>
  <c r="AJ636" i="1"/>
  <c r="AJ653" i="1"/>
  <c r="AK653" i="1"/>
  <c r="AK654" i="1"/>
  <c r="AJ654" i="1"/>
  <c r="AJ655" i="1"/>
  <c r="AK655" i="1"/>
  <c r="AK656" i="1"/>
  <c r="AJ656" i="1"/>
  <c r="AJ657" i="1"/>
  <c r="AK657" i="1"/>
  <c r="AL657" i="1" s="1"/>
  <c r="AK660" i="1"/>
  <c r="AJ660" i="1"/>
  <c r="AJ661" i="1"/>
  <c r="AK661" i="1"/>
  <c r="AL661" i="1" s="1"/>
  <c r="AJ663" i="1"/>
  <c r="AK663" i="1"/>
  <c r="AL663" i="1" s="1"/>
  <c r="AJ665" i="1"/>
  <c r="AK665" i="1"/>
  <c r="AL665" i="1" s="1"/>
  <c r="AJ667" i="1"/>
  <c r="AK667" i="1"/>
  <c r="AL667" i="1" s="1"/>
  <c r="AJ669" i="1"/>
  <c r="AK669" i="1"/>
  <c r="AL669" i="1" s="1"/>
  <c r="AK672" i="1"/>
  <c r="AL672" i="1" s="1"/>
  <c r="AJ672" i="1"/>
  <c r="AK674" i="1"/>
  <c r="AL674" i="1" s="1"/>
  <c r="AJ674" i="1"/>
  <c r="AJ678" i="1"/>
  <c r="AK678" i="1"/>
  <c r="AJ680" i="1"/>
  <c r="AK680" i="1"/>
  <c r="AJ505" i="1"/>
  <c r="AK505" i="1"/>
  <c r="AK506" i="1"/>
  <c r="AJ506" i="1"/>
  <c r="AJ507" i="1"/>
  <c r="AK507" i="1"/>
  <c r="AK508" i="1"/>
  <c r="AJ508" i="1"/>
  <c r="AJ509" i="1"/>
  <c r="AK509" i="1"/>
  <c r="AK510" i="1"/>
  <c r="AJ510" i="1"/>
  <c r="AJ511" i="1"/>
  <c r="AK511" i="1"/>
  <c r="AK512" i="1"/>
  <c r="AJ512" i="1"/>
  <c r="AJ513" i="1"/>
  <c r="AK513" i="1"/>
  <c r="AK514" i="1"/>
  <c r="AL514" i="1" s="1"/>
  <c r="AJ514" i="1"/>
  <c r="AK518" i="1"/>
  <c r="AJ518" i="1"/>
  <c r="AJ519" i="1"/>
  <c r="AK519" i="1"/>
  <c r="AK520" i="1"/>
  <c r="AL520" i="1" s="1"/>
  <c r="AJ520" i="1"/>
  <c r="AK522" i="1"/>
  <c r="AL522" i="1" s="1"/>
  <c r="AJ522" i="1"/>
  <c r="AK524" i="1"/>
  <c r="AL524" i="1" s="1"/>
  <c r="AJ524" i="1"/>
  <c r="AK526" i="1"/>
  <c r="AL526" i="1" s="1"/>
  <c r="AJ526" i="1"/>
  <c r="AK528" i="1"/>
  <c r="AL528" i="1" s="1"/>
  <c r="AJ528" i="1"/>
  <c r="AK532" i="1"/>
  <c r="AL532" i="1" s="1"/>
  <c r="AJ532" i="1"/>
  <c r="AK534" i="1"/>
  <c r="AL534" i="1" s="1"/>
  <c r="AJ534" i="1"/>
  <c r="AK536" i="1"/>
  <c r="AL536" i="1" s="1"/>
  <c r="AJ536" i="1"/>
  <c r="AK538" i="1"/>
  <c r="AL538" i="1" s="1"/>
  <c r="AJ538" i="1"/>
  <c r="AK540" i="1"/>
  <c r="AL540" i="1" s="1"/>
  <c r="AJ540" i="1"/>
  <c r="AK542" i="1"/>
  <c r="AJ542" i="1"/>
  <c r="AJ543" i="1"/>
  <c r="AK543" i="1"/>
  <c r="AK544" i="1"/>
  <c r="AJ544" i="1"/>
  <c r="AJ545" i="1"/>
  <c r="AK545" i="1"/>
  <c r="AK546" i="1"/>
  <c r="AJ546" i="1"/>
  <c r="AJ547" i="1"/>
  <c r="AK547" i="1"/>
  <c r="AK548" i="1"/>
  <c r="AL548" i="1" s="1"/>
  <c r="AJ548" i="1"/>
  <c r="AJ553" i="1"/>
  <c r="AK553" i="1"/>
  <c r="AK554" i="1"/>
  <c r="AL554" i="1" s="1"/>
  <c r="AJ554" i="1"/>
  <c r="AK556" i="1"/>
  <c r="AJ556" i="1"/>
  <c r="AJ557" i="1"/>
  <c r="AK557" i="1"/>
  <c r="AK558" i="1"/>
  <c r="AJ558" i="1"/>
  <c r="AJ559" i="1"/>
  <c r="AK559" i="1"/>
  <c r="AL559" i="1" s="1"/>
  <c r="AJ563" i="1"/>
  <c r="AK563" i="1"/>
  <c r="AL563" i="1" s="1"/>
  <c r="AJ565" i="1"/>
  <c r="AK565" i="1"/>
  <c r="AL565" i="1" s="1"/>
  <c r="AJ567" i="1"/>
  <c r="AK567" i="1"/>
  <c r="AL567" i="1" s="1"/>
  <c r="AK570" i="1"/>
  <c r="AL570" i="1" s="1"/>
  <c r="AJ570" i="1"/>
  <c r="AK572" i="1"/>
  <c r="AJ572" i="1"/>
  <c r="AK574" i="1"/>
  <c r="AL574" i="1" s="1"/>
  <c r="AJ574" i="1"/>
  <c r="AK576" i="1"/>
  <c r="AJ576" i="1"/>
  <c r="AJ577" i="1"/>
  <c r="AK577" i="1"/>
  <c r="AK578" i="1"/>
  <c r="AJ578" i="1"/>
  <c r="AJ579" i="1"/>
  <c r="AK579" i="1"/>
  <c r="AK580" i="1"/>
  <c r="AJ580" i="1"/>
  <c r="AJ581" i="1"/>
  <c r="AK581" i="1"/>
  <c r="AK582" i="1"/>
  <c r="AL582" i="1" s="1"/>
  <c r="AJ582" i="1"/>
  <c r="AK586" i="1"/>
  <c r="AL586" i="1" s="1"/>
  <c r="AJ586" i="1"/>
  <c r="AK602" i="1"/>
  <c r="AJ602" i="1"/>
  <c r="AJ603" i="1"/>
  <c r="AK603" i="1"/>
  <c r="AK604" i="1"/>
  <c r="AL604" i="1" s="1"/>
  <c r="AJ604" i="1"/>
  <c r="AJ609" i="1"/>
  <c r="AK609" i="1"/>
  <c r="AK610" i="1"/>
  <c r="AJ610" i="1"/>
  <c r="AJ611" i="1"/>
  <c r="AK611" i="1"/>
  <c r="AK612" i="1"/>
  <c r="AJ612" i="1"/>
  <c r="AJ613" i="1"/>
  <c r="AK613" i="1"/>
  <c r="AK614" i="1"/>
  <c r="AL614" i="1" s="1"/>
  <c r="AJ614" i="1"/>
  <c r="AJ617" i="1"/>
  <c r="AK617" i="1"/>
  <c r="AL617" i="1" s="1"/>
  <c r="AJ619" i="1"/>
  <c r="AK619" i="1"/>
  <c r="AL619" i="1" s="1"/>
  <c r="AJ621" i="1"/>
  <c r="AK621" i="1"/>
  <c r="AL621" i="1" s="1"/>
  <c r="AJ623" i="1"/>
  <c r="AK623" i="1"/>
  <c r="AL623" i="1" s="1"/>
  <c r="AJ625" i="1"/>
  <c r="AK625" i="1"/>
  <c r="AL625" i="1" s="1"/>
  <c r="AJ627" i="1"/>
  <c r="AK627" i="1"/>
  <c r="AL627" i="1" s="1"/>
  <c r="AJ629" i="1"/>
  <c r="AK629" i="1"/>
  <c r="AL629" i="1" s="1"/>
  <c r="AJ631" i="1"/>
  <c r="AK631" i="1"/>
  <c r="AK632" i="1"/>
  <c r="AJ632" i="1"/>
  <c r="AJ633" i="1"/>
  <c r="AK633" i="1"/>
  <c r="AL633" i="1" s="1"/>
  <c r="AJ635" i="1"/>
  <c r="AK635" i="1"/>
  <c r="AL635" i="1" s="1"/>
  <c r="AJ637" i="1"/>
  <c r="AK637" i="1"/>
  <c r="AK638" i="1"/>
  <c r="AJ638" i="1"/>
  <c r="AJ639" i="1"/>
  <c r="AK639" i="1"/>
  <c r="AK640" i="1"/>
  <c r="AJ640" i="1"/>
  <c r="AJ641" i="1"/>
  <c r="AK641" i="1"/>
  <c r="AK642" i="1"/>
  <c r="AJ642" i="1"/>
  <c r="AJ643" i="1"/>
  <c r="AK643" i="1"/>
  <c r="AK644" i="1"/>
  <c r="AJ644" i="1"/>
  <c r="AJ645" i="1"/>
  <c r="AK645" i="1"/>
  <c r="AK646" i="1"/>
  <c r="AJ646" i="1"/>
  <c r="AJ647" i="1"/>
  <c r="AK647" i="1"/>
  <c r="AK648" i="1"/>
  <c r="AJ648" i="1"/>
  <c r="AJ649" i="1"/>
  <c r="AK649" i="1"/>
  <c r="AK650" i="1"/>
  <c r="AJ650" i="1"/>
  <c r="AJ651" i="1"/>
  <c r="AK651" i="1"/>
  <c r="AK652" i="1"/>
  <c r="AL652" i="1" s="1"/>
  <c r="AJ652" i="1"/>
  <c r="AK658" i="1"/>
  <c r="AJ658" i="1"/>
  <c r="AJ659" i="1"/>
  <c r="AK659" i="1"/>
  <c r="AL659" i="1" s="1"/>
  <c r="AK662" i="1"/>
  <c r="AL662" i="1" s="1"/>
  <c r="AJ662" i="1"/>
  <c r="AK664" i="1"/>
  <c r="AL664" i="1" s="1"/>
  <c r="AJ664" i="1"/>
  <c r="AK666" i="1"/>
  <c r="AL666" i="1" s="1"/>
  <c r="AJ666" i="1"/>
  <c r="AK668" i="1"/>
  <c r="AL668" i="1" s="1"/>
  <c r="AJ668" i="1"/>
  <c r="AK670" i="1"/>
  <c r="AJ670" i="1"/>
  <c r="AJ671" i="1"/>
  <c r="AK671" i="1"/>
  <c r="AL671" i="1" s="1"/>
  <c r="AJ673" i="1"/>
  <c r="AK673" i="1"/>
  <c r="AL673" i="1" s="1"/>
  <c r="AJ675" i="1"/>
  <c r="AK675" i="1"/>
  <c r="AK676" i="1"/>
  <c r="AJ676" i="1"/>
  <c r="AJ677" i="1"/>
  <c r="AK677" i="1"/>
  <c r="AL677" i="1" s="1"/>
  <c r="AJ679" i="1"/>
  <c r="AK681" i="1"/>
  <c r="AJ681" i="1"/>
  <c r="AJ682" i="1"/>
  <c r="AK682" i="1"/>
  <c r="AK683" i="1"/>
  <c r="AJ683" i="1"/>
  <c r="AJ684" i="1"/>
  <c r="AK684" i="1"/>
  <c r="AK685" i="1"/>
  <c r="AJ685" i="1"/>
  <c r="AJ686" i="1"/>
  <c r="AK686" i="1"/>
  <c r="AK687" i="1"/>
  <c r="AJ687" i="1"/>
  <c r="AJ688" i="1"/>
  <c r="AK688" i="1"/>
  <c r="AK689" i="1"/>
  <c r="AL689" i="1" s="1"/>
  <c r="AJ689" i="1"/>
  <c r="AK691" i="1"/>
  <c r="AJ691" i="1"/>
  <c r="AJ692" i="1"/>
  <c r="AK692" i="1"/>
  <c r="AK693" i="1"/>
  <c r="AJ693" i="1"/>
  <c r="AJ694" i="1"/>
  <c r="AK694" i="1"/>
  <c r="AK695" i="1"/>
  <c r="AJ695" i="1"/>
  <c r="AJ696" i="1"/>
  <c r="AK696" i="1"/>
  <c r="AK697" i="1"/>
  <c r="AJ697" i="1"/>
  <c r="AJ698" i="1"/>
  <c r="AK698" i="1"/>
  <c r="AK699" i="1"/>
  <c r="AJ699" i="1"/>
  <c r="AJ700" i="1"/>
  <c r="AK700" i="1"/>
  <c r="AK701" i="1"/>
  <c r="AJ701" i="1"/>
  <c r="AJ702" i="1"/>
  <c r="AK702" i="1"/>
  <c r="AK703" i="1"/>
  <c r="AJ703" i="1"/>
  <c r="AJ704" i="1"/>
  <c r="AK704" i="1"/>
  <c r="AK705" i="1"/>
  <c r="AJ705" i="1"/>
  <c r="AJ706" i="1"/>
  <c r="AK706" i="1"/>
  <c r="AK707" i="1"/>
  <c r="AJ707" i="1"/>
  <c r="AJ708" i="1"/>
  <c r="AK708" i="1"/>
  <c r="AK709" i="1"/>
  <c r="AJ709" i="1"/>
  <c r="AJ710" i="1"/>
  <c r="AK710" i="1"/>
  <c r="AK711" i="1"/>
  <c r="AJ711" i="1"/>
  <c r="AJ712" i="1"/>
  <c r="AK712" i="1"/>
  <c r="AK713" i="1"/>
  <c r="AL713" i="1" s="1"/>
  <c r="AJ713" i="1"/>
  <c r="AK719" i="1"/>
  <c r="AJ719" i="1"/>
  <c r="AJ720" i="1"/>
  <c r="AK720" i="1"/>
  <c r="AL720" i="1" s="1"/>
  <c r="AK723" i="1"/>
  <c r="AL723" i="1" s="1"/>
  <c r="AJ723" i="1"/>
  <c r="AK725" i="1"/>
  <c r="AL725" i="1" s="1"/>
  <c r="AJ725" i="1"/>
  <c r="AK727" i="1"/>
  <c r="AL727" i="1" s="1"/>
  <c r="AJ727" i="1"/>
  <c r="AJ730" i="1"/>
  <c r="AK730" i="1"/>
  <c r="AL730" i="1" s="1"/>
  <c r="AK733" i="1"/>
  <c r="AJ733" i="1"/>
  <c r="AJ734" i="1"/>
  <c r="AK734" i="1"/>
  <c r="AK735" i="1"/>
  <c r="AJ735" i="1"/>
  <c r="AJ736" i="1"/>
  <c r="AK736" i="1"/>
  <c r="AL736" i="1" s="1"/>
  <c r="AJ738" i="1"/>
  <c r="AK738" i="1"/>
  <c r="AL738" i="1" s="1"/>
  <c r="AJ740" i="1"/>
  <c r="AK740" i="1"/>
  <c r="AL740" i="1" s="1"/>
  <c r="AK749" i="1"/>
  <c r="AJ749" i="1"/>
  <c r="AJ750" i="1"/>
  <c r="AK750" i="1"/>
  <c r="AK751" i="1"/>
  <c r="AJ751" i="1"/>
  <c r="AJ752" i="1"/>
  <c r="AK752" i="1"/>
  <c r="AL752" i="1" s="1"/>
  <c r="AK755" i="1"/>
  <c r="AJ755" i="1"/>
  <c r="AJ756" i="1"/>
  <c r="AK756" i="1"/>
  <c r="AK757" i="1"/>
  <c r="AJ757" i="1"/>
  <c r="AJ758" i="1"/>
  <c r="AK758" i="1"/>
  <c r="AK759" i="1"/>
  <c r="AJ759" i="1"/>
  <c r="AJ760" i="1"/>
  <c r="AK760" i="1"/>
  <c r="AK761" i="1"/>
  <c r="AJ761" i="1"/>
  <c r="AJ762" i="1"/>
  <c r="AK762" i="1"/>
  <c r="AK763" i="1"/>
  <c r="AJ763" i="1"/>
  <c r="AJ764" i="1"/>
  <c r="AK764" i="1"/>
  <c r="AK765" i="1"/>
  <c r="AJ765" i="1"/>
  <c r="AJ766" i="1"/>
  <c r="AK766" i="1"/>
  <c r="AJ767" i="1"/>
  <c r="AK767" i="1"/>
  <c r="AO679" i="1"/>
  <c r="AM679" i="1"/>
  <c r="AP679" i="1"/>
  <c r="AJ690" i="1"/>
  <c r="AK690" i="1"/>
  <c r="AL690" i="1" s="1"/>
  <c r="AJ714" i="1"/>
  <c r="AK714" i="1"/>
  <c r="AK715" i="1"/>
  <c r="AJ715" i="1"/>
  <c r="AJ716" i="1"/>
  <c r="AK716" i="1"/>
  <c r="AK717" i="1"/>
  <c r="AJ717" i="1"/>
  <c r="AJ718" i="1"/>
  <c r="AK718" i="1"/>
  <c r="AL718" i="1" s="1"/>
  <c r="AK721" i="1"/>
  <c r="AJ721" i="1"/>
  <c r="AJ722" i="1"/>
  <c r="AK722" i="1"/>
  <c r="AL722" i="1" s="1"/>
  <c r="AJ724" i="1"/>
  <c r="AK724" i="1"/>
  <c r="AL724" i="1" s="1"/>
  <c r="AJ726" i="1"/>
  <c r="AK726" i="1"/>
  <c r="AL726" i="1" s="1"/>
  <c r="AJ728" i="1"/>
  <c r="AK728" i="1"/>
  <c r="AK729" i="1"/>
  <c r="AL729" i="1" s="1"/>
  <c r="AJ729" i="1"/>
  <c r="AK731" i="1"/>
  <c r="AJ731" i="1"/>
  <c r="AJ732" i="1"/>
  <c r="AK732" i="1"/>
  <c r="AL732" i="1" s="1"/>
  <c r="AK737" i="1"/>
  <c r="AL737" i="1" s="1"/>
  <c r="AJ737" i="1"/>
  <c r="AK739" i="1"/>
  <c r="AL739" i="1" s="1"/>
  <c r="AJ739" i="1"/>
  <c r="AK741" i="1"/>
  <c r="AJ741" i="1"/>
  <c r="AJ742" i="1"/>
  <c r="AK742" i="1"/>
  <c r="AK743" i="1"/>
  <c r="AJ743" i="1"/>
  <c r="AJ744" i="1"/>
  <c r="AK744" i="1"/>
  <c r="AK745" i="1"/>
  <c r="AJ745" i="1"/>
  <c r="AJ746" i="1"/>
  <c r="AK746" i="1"/>
  <c r="AK747" i="1"/>
  <c r="AJ747" i="1"/>
  <c r="AJ748" i="1"/>
  <c r="AK748" i="1"/>
  <c r="AL748" i="1" s="1"/>
  <c r="AK753" i="1"/>
  <c r="AJ753" i="1"/>
  <c r="AJ754" i="1"/>
  <c r="AK754" i="1"/>
  <c r="AL754" i="1" s="1"/>
  <c r="AK768" i="1"/>
  <c r="AJ768" i="1"/>
  <c r="AJ769" i="1"/>
  <c r="AK769" i="1"/>
  <c r="AK770" i="1"/>
  <c r="AJ770" i="1"/>
  <c r="AJ771" i="1"/>
  <c r="AK771" i="1"/>
  <c r="AK772" i="1"/>
  <c r="AJ772" i="1"/>
  <c r="AJ773" i="1"/>
  <c r="AK773" i="1"/>
  <c r="AK774" i="1"/>
  <c r="AJ774" i="1"/>
  <c r="AJ775" i="1"/>
  <c r="AK775" i="1"/>
  <c r="AK776" i="1"/>
  <c r="AJ776" i="1"/>
  <c r="AJ777" i="1"/>
  <c r="AK777" i="1"/>
  <c r="AL777" i="1" s="1"/>
  <c r="AJ783" i="1"/>
  <c r="AK783" i="1"/>
  <c r="AK784" i="1"/>
  <c r="AJ784" i="1"/>
  <c r="AJ785" i="1"/>
  <c r="AK785" i="1"/>
  <c r="AK786" i="1"/>
  <c r="AL786" i="1" s="1"/>
  <c r="AJ786" i="1"/>
  <c r="AK788" i="1"/>
  <c r="AL788" i="1" s="1"/>
  <c r="AJ788" i="1"/>
  <c r="AJ815" i="1"/>
  <c r="AK815" i="1"/>
  <c r="AL815" i="1" s="1"/>
  <c r="AJ817" i="1"/>
  <c r="AK817" i="1"/>
  <c r="AL817" i="1" s="1"/>
  <c r="AJ821" i="1"/>
  <c r="AK821" i="1"/>
  <c r="AK822" i="1"/>
  <c r="AJ822" i="1"/>
  <c r="AJ823" i="1"/>
  <c r="AK823" i="1"/>
  <c r="AK824" i="1"/>
  <c r="AL824" i="1" s="1"/>
  <c r="AJ824" i="1"/>
  <c r="AK828" i="1"/>
  <c r="AL828" i="1" s="1"/>
  <c r="AJ828" i="1"/>
  <c r="AK830" i="1"/>
  <c r="AL830" i="1" s="1"/>
  <c r="AJ830" i="1"/>
  <c r="AJ835" i="1"/>
  <c r="AK835" i="1"/>
  <c r="AL835" i="1" s="1"/>
  <c r="AK838" i="1"/>
  <c r="AL838" i="1" s="1"/>
  <c r="AJ838" i="1"/>
  <c r="AK840" i="1"/>
  <c r="AJ840" i="1"/>
  <c r="AJ841" i="1"/>
  <c r="AK841" i="1"/>
  <c r="AL841" i="1" s="1"/>
  <c r="AK846" i="1"/>
  <c r="AL846" i="1" s="1"/>
  <c r="AJ846" i="1"/>
  <c r="AK848" i="1"/>
  <c r="AL848" i="1" s="1"/>
  <c r="AJ848" i="1"/>
  <c r="AK850" i="1"/>
  <c r="AJ850" i="1"/>
  <c r="AJ851" i="1"/>
  <c r="AK851" i="1"/>
  <c r="AL851" i="1" s="1"/>
  <c r="AJ853" i="1"/>
  <c r="AK853" i="1"/>
  <c r="AK854" i="1"/>
  <c r="AL854" i="1" s="1"/>
  <c r="AJ854" i="1"/>
  <c r="AK778" i="1"/>
  <c r="AJ778" i="1"/>
  <c r="AJ779" i="1"/>
  <c r="AK779" i="1"/>
  <c r="AK780" i="1"/>
  <c r="AJ780" i="1"/>
  <c r="AJ781" i="1"/>
  <c r="AK781" i="1"/>
  <c r="AK782" i="1"/>
  <c r="AL782" i="1" s="1"/>
  <c r="AJ782" i="1"/>
  <c r="AJ787" i="1"/>
  <c r="AK787" i="1"/>
  <c r="AL787" i="1" s="1"/>
  <c r="AJ789" i="1"/>
  <c r="AK789" i="1"/>
  <c r="AK790" i="1"/>
  <c r="AJ790" i="1"/>
  <c r="AJ791" i="1"/>
  <c r="AK791" i="1"/>
  <c r="AK792" i="1"/>
  <c r="AJ792" i="1"/>
  <c r="AJ793" i="1"/>
  <c r="AK793" i="1"/>
  <c r="AK794" i="1"/>
  <c r="AJ794" i="1"/>
  <c r="AJ795" i="1"/>
  <c r="AK795" i="1"/>
  <c r="AK796" i="1"/>
  <c r="AJ796" i="1"/>
  <c r="AJ797" i="1"/>
  <c r="AK797" i="1"/>
  <c r="AK798" i="1"/>
  <c r="AJ798" i="1"/>
  <c r="AJ799" i="1"/>
  <c r="AK799" i="1"/>
  <c r="AK800" i="1"/>
  <c r="AJ800" i="1"/>
  <c r="AJ801" i="1"/>
  <c r="AK801" i="1"/>
  <c r="AK802" i="1"/>
  <c r="AJ802" i="1"/>
  <c r="AJ803" i="1"/>
  <c r="AK803" i="1"/>
  <c r="AK804" i="1"/>
  <c r="AJ804" i="1"/>
  <c r="AJ805" i="1"/>
  <c r="AK805" i="1"/>
  <c r="AK806" i="1"/>
  <c r="AJ806" i="1"/>
  <c r="AJ807" i="1"/>
  <c r="AK807" i="1"/>
  <c r="AK808" i="1"/>
  <c r="AJ808" i="1"/>
  <c r="AJ809" i="1"/>
  <c r="AK809" i="1"/>
  <c r="AK810" i="1"/>
  <c r="AJ810" i="1"/>
  <c r="AJ811" i="1"/>
  <c r="AK811" i="1"/>
  <c r="AK812" i="1"/>
  <c r="AJ812" i="1"/>
  <c r="AJ813" i="1"/>
  <c r="AK813" i="1"/>
  <c r="AK814" i="1"/>
  <c r="AL814" i="1" s="1"/>
  <c r="AJ814" i="1"/>
  <c r="AK816" i="1"/>
  <c r="AL816" i="1" s="1"/>
  <c r="AJ816" i="1"/>
  <c r="AK818" i="1"/>
  <c r="AJ818" i="1"/>
  <c r="AJ819" i="1"/>
  <c r="AK819" i="1"/>
  <c r="AK820" i="1"/>
  <c r="AL820" i="1" s="1"/>
  <c r="AJ820" i="1"/>
  <c r="AJ825" i="1"/>
  <c r="AK825" i="1"/>
  <c r="AK826" i="1"/>
  <c r="AJ826" i="1"/>
  <c r="AJ827" i="1"/>
  <c r="AK827" i="1"/>
  <c r="AL827" i="1" s="1"/>
  <c r="AJ829" i="1"/>
  <c r="AK829" i="1"/>
  <c r="AL829" i="1" s="1"/>
  <c r="AJ831" i="1"/>
  <c r="AK831" i="1"/>
  <c r="AK832" i="1"/>
  <c r="AJ832" i="1"/>
  <c r="AJ833" i="1"/>
  <c r="AK833" i="1"/>
  <c r="AK834" i="1"/>
  <c r="AL834" i="1" s="1"/>
  <c r="AJ834" i="1"/>
  <c r="AK836" i="1"/>
  <c r="AJ836" i="1"/>
  <c r="AJ837" i="1"/>
  <c r="AK837" i="1"/>
  <c r="AL837" i="1" s="1"/>
  <c r="AJ839" i="1"/>
  <c r="AK839" i="1"/>
  <c r="AL839" i="1" s="1"/>
  <c r="AK842" i="1"/>
  <c r="AJ842" i="1"/>
  <c r="AJ843" i="1"/>
  <c r="AK843" i="1"/>
  <c r="AK844" i="1"/>
  <c r="AJ844" i="1"/>
  <c r="AJ845" i="1"/>
  <c r="AK845" i="1"/>
  <c r="AL845" i="1" s="1"/>
  <c r="AJ847" i="1"/>
  <c r="AK847" i="1"/>
  <c r="AL847" i="1" s="1"/>
  <c r="AJ849" i="1"/>
  <c r="AK849" i="1"/>
  <c r="AL849" i="1" s="1"/>
  <c r="AK852" i="1"/>
  <c r="AL852" i="1" s="1"/>
  <c r="AJ852" i="1"/>
  <c r="AJ855" i="1"/>
  <c r="AK855" i="1"/>
  <c r="AK856" i="1"/>
  <c r="AJ856" i="1"/>
  <c r="AJ857" i="1"/>
  <c r="AK857" i="1"/>
  <c r="AJ859" i="1"/>
  <c r="AK859" i="1"/>
  <c r="AK860" i="1"/>
  <c r="AL860" i="1" s="1"/>
  <c r="AJ860" i="1"/>
  <c r="AK862" i="1"/>
  <c r="AJ862" i="1"/>
  <c r="AJ863" i="1"/>
  <c r="AK863" i="1"/>
  <c r="AK864" i="1"/>
  <c r="AJ864" i="1"/>
  <c r="AJ865" i="1"/>
  <c r="AK865" i="1"/>
  <c r="AK866" i="1"/>
  <c r="AJ866" i="1"/>
  <c r="AJ867" i="1"/>
  <c r="AK867" i="1"/>
  <c r="AK868" i="1"/>
  <c r="AL868" i="1" s="1"/>
  <c r="AJ868" i="1"/>
  <c r="AK870" i="1"/>
  <c r="AL870" i="1" s="1"/>
  <c r="AJ870" i="1"/>
  <c r="AK872" i="1"/>
  <c r="AJ872" i="1"/>
  <c r="AJ873" i="1"/>
  <c r="AK873" i="1"/>
  <c r="AK874" i="1"/>
  <c r="AJ874" i="1"/>
  <c r="AJ875" i="1"/>
  <c r="AK875" i="1"/>
  <c r="AK876" i="1"/>
  <c r="AJ876" i="1"/>
  <c r="AJ877" i="1"/>
  <c r="AK877" i="1"/>
  <c r="AK878" i="1"/>
  <c r="AJ878" i="1"/>
  <c r="AJ879" i="1"/>
  <c r="AK879" i="1"/>
  <c r="AK880" i="1"/>
  <c r="AJ880" i="1"/>
  <c r="AJ881" i="1"/>
  <c r="AK881" i="1"/>
  <c r="AK882" i="1"/>
  <c r="AJ882" i="1"/>
  <c r="AJ883" i="1"/>
  <c r="AK883" i="1"/>
  <c r="AK884" i="1"/>
  <c r="AJ884" i="1"/>
  <c r="AJ885" i="1"/>
  <c r="AK885" i="1"/>
  <c r="AK886" i="1"/>
  <c r="AJ886" i="1"/>
  <c r="AJ887" i="1"/>
  <c r="AK887" i="1"/>
  <c r="AK888" i="1"/>
  <c r="AJ888" i="1"/>
  <c r="AJ889" i="1"/>
  <c r="AK889" i="1"/>
  <c r="AK890" i="1"/>
  <c r="AJ890" i="1"/>
  <c r="AJ891" i="1"/>
  <c r="AK891" i="1"/>
  <c r="AK892" i="1"/>
  <c r="AJ892" i="1"/>
  <c r="AJ893" i="1"/>
  <c r="AK893" i="1"/>
  <c r="AK894" i="1"/>
  <c r="AJ894" i="1"/>
  <c r="AJ895" i="1"/>
  <c r="AK895" i="1"/>
  <c r="AL895" i="1" s="1"/>
  <c r="AK905" i="1"/>
  <c r="AJ905" i="1"/>
  <c r="AK858" i="1"/>
  <c r="AL858" i="1" s="1"/>
  <c r="AJ858" i="1"/>
  <c r="AJ861" i="1"/>
  <c r="AK861" i="1"/>
  <c r="AL861" i="1" s="1"/>
  <c r="AJ869" i="1"/>
  <c r="AK869" i="1"/>
  <c r="AL869" i="1" s="1"/>
  <c r="AJ871" i="1"/>
  <c r="AK871" i="1"/>
  <c r="AL871" i="1" s="1"/>
  <c r="AK896" i="1"/>
  <c r="AJ896" i="1"/>
  <c r="AJ897" i="1"/>
  <c r="AK897" i="1"/>
  <c r="AK898" i="1"/>
  <c r="AJ898" i="1"/>
  <c r="AJ899" i="1"/>
  <c r="AK899" i="1"/>
  <c r="AK900" i="1"/>
  <c r="AJ900" i="1"/>
  <c r="AJ901" i="1"/>
  <c r="AK901" i="1"/>
  <c r="AK902" i="1"/>
  <c r="AJ902" i="1"/>
  <c r="AJ903" i="1"/>
  <c r="AK903" i="1"/>
  <c r="AL903" i="1" s="1"/>
  <c r="AL904" i="1"/>
  <c r="AN904" i="1"/>
  <c r="AJ906" i="1"/>
  <c r="AK906" i="1"/>
  <c r="AK907" i="1"/>
  <c r="AJ907" i="1"/>
  <c r="AJ908" i="1"/>
  <c r="AK908" i="1"/>
  <c r="AK909" i="1"/>
  <c r="AL909" i="1" s="1"/>
  <c r="AJ909" i="1"/>
  <c r="AJ912" i="1"/>
  <c r="AK912" i="1"/>
  <c r="AK913" i="1"/>
  <c r="AL913" i="1" s="1"/>
  <c r="AJ913" i="1"/>
  <c r="AJ904" i="1"/>
  <c r="AP904" i="1"/>
  <c r="AJ910" i="1"/>
  <c r="AK910" i="1"/>
  <c r="AK911" i="1"/>
  <c r="AL911" i="1" s="1"/>
  <c r="AJ911" i="1"/>
  <c r="AJ914" i="1"/>
  <c r="AK914" i="1"/>
  <c r="AK915" i="1"/>
  <c r="AJ915" i="1"/>
  <c r="AJ916" i="1"/>
  <c r="AK916" i="1"/>
  <c r="AK917" i="1"/>
  <c r="AJ917" i="1"/>
  <c r="AJ918" i="1"/>
  <c r="AK918" i="1"/>
  <c r="AK919" i="1"/>
  <c r="AJ919" i="1"/>
  <c r="AJ920" i="1"/>
  <c r="AK920" i="1"/>
  <c r="AK921" i="1"/>
  <c r="AJ921" i="1"/>
  <c r="AJ922" i="1"/>
  <c r="AK922" i="1"/>
  <c r="AK923" i="1"/>
  <c r="AJ923" i="1"/>
  <c r="AJ924" i="1"/>
  <c r="AK924" i="1"/>
  <c r="AK925" i="1"/>
  <c r="AJ925" i="1"/>
  <c r="AJ926" i="1"/>
  <c r="AK926" i="1"/>
  <c r="AK927" i="1"/>
  <c r="AJ927" i="1"/>
  <c r="AJ928" i="1"/>
  <c r="AK928" i="1"/>
  <c r="AK929" i="1"/>
  <c r="AJ929" i="1"/>
  <c r="AJ930" i="1"/>
  <c r="AK930" i="1"/>
  <c r="AK931" i="1"/>
  <c r="AJ931" i="1"/>
  <c r="AJ932" i="1"/>
  <c r="AK932" i="1"/>
  <c r="AK933" i="1"/>
  <c r="AJ933" i="1"/>
  <c r="AJ934" i="1"/>
  <c r="AK934" i="1"/>
  <c r="AK935" i="1"/>
  <c r="AJ935" i="1"/>
  <c r="AJ936" i="1"/>
  <c r="AK936" i="1"/>
  <c r="AK937" i="1"/>
  <c r="AJ937" i="1"/>
  <c r="AJ938" i="1"/>
  <c r="AK938" i="1"/>
  <c r="AK939" i="1"/>
  <c r="AJ939" i="1"/>
  <c r="AJ940" i="1"/>
  <c r="AK940" i="1"/>
  <c r="AK941" i="1"/>
  <c r="AJ941" i="1"/>
  <c r="AJ942" i="1"/>
  <c r="AK942" i="1"/>
  <c r="AK943" i="1"/>
  <c r="AJ943" i="1"/>
  <c r="AJ944" i="1"/>
  <c r="AK944" i="1"/>
  <c r="AK945" i="1"/>
  <c r="AJ945" i="1"/>
  <c r="AJ946" i="1"/>
  <c r="AK946" i="1"/>
  <c r="AK947" i="1"/>
  <c r="AJ947" i="1"/>
  <c r="AJ948" i="1"/>
  <c r="AK948" i="1"/>
  <c r="AK949" i="1"/>
  <c r="AJ949" i="1"/>
  <c r="AJ950" i="1"/>
  <c r="AK950" i="1"/>
  <c r="AK951" i="1"/>
  <c r="AJ951" i="1"/>
  <c r="AJ952" i="1"/>
  <c r="AK952" i="1"/>
  <c r="AK953" i="1"/>
  <c r="AJ953" i="1"/>
  <c r="AJ954" i="1"/>
  <c r="AK954" i="1"/>
  <c r="AK955" i="1"/>
  <c r="AJ955" i="1"/>
  <c r="AJ956" i="1"/>
  <c r="AK956" i="1"/>
  <c r="AK957" i="1"/>
  <c r="AJ957" i="1"/>
  <c r="AJ958" i="1"/>
  <c r="AK958" i="1"/>
  <c r="AK959" i="1"/>
  <c r="AJ959" i="1"/>
  <c r="AJ960" i="1"/>
  <c r="AK960" i="1"/>
  <c r="AK961" i="1"/>
  <c r="AJ961" i="1"/>
  <c r="AJ962" i="1"/>
  <c r="AK962" i="1"/>
  <c r="AK963" i="1"/>
  <c r="AJ963" i="1"/>
  <c r="AJ964" i="1"/>
  <c r="AK964" i="1"/>
  <c r="AK965" i="1"/>
  <c r="AJ965" i="1"/>
  <c r="AJ966" i="1"/>
  <c r="AK966" i="1"/>
  <c r="AK967" i="1"/>
  <c r="AJ967" i="1"/>
  <c r="AJ968" i="1"/>
  <c r="AK968" i="1"/>
  <c r="AK969" i="1"/>
  <c r="AJ969" i="1"/>
  <c r="AJ970" i="1"/>
  <c r="AK970" i="1"/>
  <c r="AK971" i="1"/>
  <c r="AJ971" i="1"/>
  <c r="AJ972" i="1"/>
  <c r="AK972" i="1"/>
  <c r="AK973" i="1"/>
  <c r="AJ973" i="1"/>
  <c r="AJ987" i="1"/>
  <c r="AK987" i="1"/>
  <c r="AL987" i="1" s="1"/>
  <c r="AK990" i="1"/>
  <c r="AJ990" i="1"/>
  <c r="AJ991" i="1"/>
  <c r="AK991" i="1"/>
  <c r="AK992" i="1"/>
  <c r="AJ992" i="1"/>
  <c r="AJ993" i="1"/>
  <c r="AK993" i="1"/>
  <c r="AK994" i="1"/>
  <c r="AJ994" i="1"/>
  <c r="AJ995" i="1"/>
  <c r="AK995" i="1"/>
  <c r="AL995" i="1" s="1"/>
  <c r="AK974" i="1"/>
  <c r="AJ974" i="1"/>
  <c r="AJ975" i="1"/>
  <c r="AK975" i="1"/>
  <c r="AK976" i="1"/>
  <c r="AJ976" i="1"/>
  <c r="AJ977" i="1"/>
  <c r="AK977" i="1"/>
  <c r="AK978" i="1"/>
  <c r="AJ978" i="1"/>
  <c r="AJ979" i="1"/>
  <c r="AK979" i="1"/>
  <c r="AK980" i="1"/>
  <c r="AJ980" i="1"/>
  <c r="AJ981" i="1"/>
  <c r="AK981" i="1"/>
  <c r="AK982" i="1"/>
  <c r="AJ982" i="1"/>
  <c r="AJ983" i="1"/>
  <c r="AK983" i="1"/>
  <c r="AK984" i="1"/>
  <c r="AJ984" i="1"/>
  <c r="AJ985" i="1"/>
  <c r="AK985" i="1"/>
  <c r="AK986" i="1"/>
  <c r="AL986" i="1" s="1"/>
  <c r="AJ986" i="1"/>
  <c r="AK988" i="1"/>
  <c r="AJ988" i="1"/>
  <c r="AJ989" i="1"/>
  <c r="AK989" i="1"/>
  <c r="AL989" i="1" s="1"/>
  <c r="AK996" i="1"/>
  <c r="AL996" i="1" s="1"/>
  <c r="AJ996" i="1"/>
  <c r="AO996" i="1" l="1"/>
  <c r="AM996" i="1"/>
  <c r="AP996" i="1"/>
  <c r="AN996" i="1"/>
  <c r="AO986" i="1"/>
  <c r="AM986" i="1"/>
  <c r="AP986" i="1"/>
  <c r="AN986" i="1"/>
  <c r="AO980" i="1"/>
  <c r="AP980" i="1"/>
  <c r="AN980" i="1"/>
  <c r="AL980" i="1"/>
  <c r="AO976" i="1"/>
  <c r="AP976" i="1"/>
  <c r="AN976" i="1"/>
  <c r="AL976" i="1"/>
  <c r="AO974" i="1"/>
  <c r="AP974" i="1"/>
  <c r="AN974" i="1"/>
  <c r="AL974" i="1"/>
  <c r="AO990" i="1"/>
  <c r="AP990" i="1"/>
  <c r="AN990" i="1"/>
  <c r="AL990" i="1"/>
  <c r="AO971" i="1"/>
  <c r="AP971" i="1"/>
  <c r="AN971" i="1"/>
  <c r="AL971" i="1"/>
  <c r="AO969" i="1"/>
  <c r="AP969" i="1"/>
  <c r="AN969" i="1"/>
  <c r="AL969" i="1"/>
  <c r="AO967" i="1"/>
  <c r="AP967" i="1"/>
  <c r="AN967" i="1"/>
  <c r="AL967" i="1"/>
  <c r="AO961" i="1"/>
  <c r="AP961" i="1"/>
  <c r="AN961" i="1"/>
  <c r="AL961" i="1"/>
  <c r="AO959" i="1"/>
  <c r="AP959" i="1"/>
  <c r="AN959" i="1"/>
  <c r="AL959" i="1"/>
  <c r="AO957" i="1"/>
  <c r="AP957" i="1"/>
  <c r="AN957" i="1"/>
  <c r="AL957" i="1"/>
  <c r="AO955" i="1"/>
  <c r="AP955" i="1"/>
  <c r="AN955" i="1"/>
  <c r="AL955" i="1"/>
  <c r="AO953" i="1"/>
  <c r="AP953" i="1"/>
  <c r="AN953" i="1"/>
  <c r="AL953" i="1"/>
  <c r="AO951" i="1"/>
  <c r="AP951" i="1"/>
  <c r="AN951" i="1"/>
  <c r="AL951" i="1"/>
  <c r="AO949" i="1"/>
  <c r="AP949" i="1"/>
  <c r="AN949" i="1"/>
  <c r="AL949" i="1"/>
  <c r="AO947" i="1"/>
  <c r="AP947" i="1"/>
  <c r="AN947" i="1"/>
  <c r="AL947" i="1"/>
  <c r="AO945" i="1"/>
  <c r="AP945" i="1"/>
  <c r="AN945" i="1"/>
  <c r="AL945" i="1"/>
  <c r="AO943" i="1"/>
  <c r="AP943" i="1"/>
  <c r="AN943" i="1"/>
  <c r="AL943" i="1"/>
  <c r="AO941" i="1"/>
  <c r="AP941" i="1"/>
  <c r="AN941" i="1"/>
  <c r="AL941" i="1"/>
  <c r="AO939" i="1"/>
  <c r="AP939" i="1"/>
  <c r="AN939" i="1"/>
  <c r="AL939" i="1"/>
  <c r="AO937" i="1"/>
  <c r="AP937" i="1"/>
  <c r="AN937" i="1"/>
  <c r="AL937" i="1"/>
  <c r="AO935" i="1"/>
  <c r="AP935" i="1"/>
  <c r="AN935" i="1"/>
  <c r="AL935" i="1"/>
  <c r="AO933" i="1"/>
  <c r="AP933" i="1"/>
  <c r="AN933" i="1"/>
  <c r="AL933" i="1"/>
  <c r="AO931" i="1"/>
  <c r="AP931" i="1"/>
  <c r="AN931" i="1"/>
  <c r="AL931" i="1"/>
  <c r="AO929" i="1"/>
  <c r="AP929" i="1"/>
  <c r="AN929" i="1"/>
  <c r="AL929" i="1"/>
  <c r="AO927" i="1"/>
  <c r="AP927" i="1"/>
  <c r="AN927" i="1"/>
  <c r="AL927" i="1"/>
  <c r="AO925" i="1"/>
  <c r="AP925" i="1"/>
  <c r="AN925" i="1"/>
  <c r="AL925" i="1"/>
  <c r="AO923" i="1"/>
  <c r="AP923" i="1"/>
  <c r="AN923" i="1"/>
  <c r="AL923" i="1"/>
  <c r="AO921" i="1"/>
  <c r="AP921" i="1"/>
  <c r="AN921" i="1"/>
  <c r="AL921" i="1"/>
  <c r="AO919" i="1"/>
  <c r="AP919" i="1"/>
  <c r="AN919" i="1"/>
  <c r="AL919" i="1"/>
  <c r="AO917" i="1"/>
  <c r="AP917" i="1"/>
  <c r="AN917" i="1"/>
  <c r="AL917" i="1"/>
  <c r="AO915" i="1"/>
  <c r="AP915" i="1"/>
  <c r="AN915" i="1"/>
  <c r="AL915" i="1"/>
  <c r="AO911" i="1"/>
  <c r="AM911" i="1"/>
  <c r="AP911" i="1"/>
  <c r="AN911" i="1"/>
  <c r="AO913" i="1"/>
  <c r="AM913" i="1"/>
  <c r="AP913" i="1"/>
  <c r="AN913" i="1"/>
  <c r="AO909" i="1"/>
  <c r="AM909" i="1"/>
  <c r="AP909" i="1"/>
  <c r="AN909" i="1"/>
  <c r="AO907" i="1"/>
  <c r="AP907" i="1"/>
  <c r="AN907" i="1"/>
  <c r="AL907" i="1"/>
  <c r="AO902" i="1"/>
  <c r="AP902" i="1"/>
  <c r="AN902" i="1"/>
  <c r="AL902" i="1"/>
  <c r="AO900" i="1"/>
  <c r="AP900" i="1"/>
  <c r="AN900" i="1"/>
  <c r="AL900" i="1"/>
  <c r="AO898" i="1"/>
  <c r="AP898" i="1"/>
  <c r="AN898" i="1"/>
  <c r="AL898" i="1"/>
  <c r="AO896" i="1"/>
  <c r="AP896" i="1"/>
  <c r="AN896" i="1"/>
  <c r="AL896" i="1"/>
  <c r="AO858" i="1"/>
  <c r="AM858" i="1"/>
  <c r="AP858" i="1"/>
  <c r="AN858" i="1"/>
  <c r="AO905" i="1"/>
  <c r="AP905" i="1"/>
  <c r="AN905" i="1"/>
  <c r="AL905" i="1"/>
  <c r="AO894" i="1"/>
  <c r="AP894" i="1"/>
  <c r="AN894" i="1"/>
  <c r="AL894" i="1"/>
  <c r="AO892" i="1"/>
  <c r="AP892" i="1"/>
  <c r="AN892" i="1"/>
  <c r="AL892" i="1"/>
  <c r="AO890" i="1"/>
  <c r="AP890" i="1"/>
  <c r="AN890" i="1"/>
  <c r="AL890" i="1"/>
  <c r="AO888" i="1"/>
  <c r="AP888" i="1"/>
  <c r="AN888" i="1"/>
  <c r="AL888" i="1"/>
  <c r="AO886" i="1"/>
  <c r="AP886" i="1"/>
  <c r="AN886" i="1"/>
  <c r="AL886" i="1"/>
  <c r="AO884" i="1"/>
  <c r="AP884" i="1"/>
  <c r="AN884" i="1"/>
  <c r="AL884" i="1"/>
  <c r="AO882" i="1"/>
  <c r="AP882" i="1"/>
  <c r="AN882" i="1"/>
  <c r="AL882" i="1"/>
  <c r="AO880" i="1"/>
  <c r="AP880" i="1"/>
  <c r="AN880" i="1"/>
  <c r="AL880" i="1"/>
  <c r="AO878" i="1"/>
  <c r="AP878" i="1"/>
  <c r="AN878" i="1"/>
  <c r="AL878" i="1"/>
  <c r="AO876" i="1"/>
  <c r="AP876" i="1"/>
  <c r="AN876" i="1"/>
  <c r="AL876" i="1"/>
  <c r="AO874" i="1"/>
  <c r="AP874" i="1"/>
  <c r="AN874" i="1"/>
  <c r="AL874" i="1"/>
  <c r="AO872" i="1"/>
  <c r="AP872" i="1"/>
  <c r="AN872" i="1"/>
  <c r="AL872" i="1"/>
  <c r="AO870" i="1"/>
  <c r="AM870" i="1"/>
  <c r="AP870" i="1"/>
  <c r="AN870" i="1"/>
  <c r="AO868" i="1"/>
  <c r="AM868" i="1"/>
  <c r="AP868" i="1"/>
  <c r="AN868" i="1"/>
  <c r="AO866" i="1"/>
  <c r="AP866" i="1"/>
  <c r="AN866" i="1"/>
  <c r="AL866" i="1"/>
  <c r="AO864" i="1"/>
  <c r="AP864" i="1"/>
  <c r="AN864" i="1"/>
  <c r="AL864" i="1"/>
  <c r="AO862" i="1"/>
  <c r="AP862" i="1"/>
  <c r="AN862" i="1"/>
  <c r="AL862" i="1"/>
  <c r="AO860" i="1"/>
  <c r="AM860" i="1"/>
  <c r="AP860" i="1"/>
  <c r="AN860" i="1"/>
  <c r="AO856" i="1"/>
  <c r="AP856" i="1"/>
  <c r="AN856" i="1"/>
  <c r="AL856" i="1"/>
  <c r="AO852" i="1"/>
  <c r="AM852" i="1"/>
  <c r="AP852" i="1"/>
  <c r="AN852" i="1"/>
  <c r="AO844" i="1"/>
  <c r="AP844" i="1"/>
  <c r="AN844" i="1"/>
  <c r="AL844" i="1"/>
  <c r="AO842" i="1"/>
  <c r="AP842" i="1"/>
  <c r="AN842" i="1"/>
  <c r="AL842" i="1"/>
  <c r="AO836" i="1"/>
  <c r="AP836" i="1"/>
  <c r="AN836" i="1"/>
  <c r="AL836" i="1"/>
  <c r="AO834" i="1"/>
  <c r="AM834" i="1"/>
  <c r="AP834" i="1"/>
  <c r="AN834" i="1"/>
  <c r="AO832" i="1"/>
  <c r="AP832" i="1"/>
  <c r="AN832" i="1"/>
  <c r="AL832" i="1"/>
  <c r="AO826" i="1"/>
  <c r="AP826" i="1"/>
  <c r="AN826" i="1"/>
  <c r="AL826" i="1"/>
  <c r="AO820" i="1"/>
  <c r="AM820" i="1"/>
  <c r="AP820" i="1"/>
  <c r="AN820" i="1"/>
  <c r="AO818" i="1"/>
  <c r="AP818" i="1"/>
  <c r="AN818" i="1"/>
  <c r="AL818" i="1"/>
  <c r="AO816" i="1"/>
  <c r="AM816" i="1"/>
  <c r="AP816" i="1"/>
  <c r="AN816" i="1"/>
  <c r="AO814" i="1"/>
  <c r="AM814" i="1"/>
  <c r="AP814" i="1"/>
  <c r="AN814" i="1"/>
  <c r="AO812" i="1"/>
  <c r="AP812" i="1"/>
  <c r="AN812" i="1"/>
  <c r="AL812" i="1"/>
  <c r="AO810" i="1"/>
  <c r="AP810" i="1"/>
  <c r="AN810" i="1"/>
  <c r="AL810" i="1"/>
  <c r="AO808" i="1"/>
  <c r="AP808" i="1"/>
  <c r="AN808" i="1"/>
  <c r="AL808" i="1"/>
  <c r="AO806" i="1"/>
  <c r="AP806" i="1"/>
  <c r="AN806" i="1"/>
  <c r="AL806" i="1"/>
  <c r="AO804" i="1"/>
  <c r="AP804" i="1"/>
  <c r="AN804" i="1"/>
  <c r="AL804" i="1"/>
  <c r="AO802" i="1"/>
  <c r="AP802" i="1"/>
  <c r="AN802" i="1"/>
  <c r="AL802" i="1"/>
  <c r="AO800" i="1"/>
  <c r="AP800" i="1"/>
  <c r="AN800" i="1"/>
  <c r="AL800" i="1"/>
  <c r="AO798" i="1"/>
  <c r="AP798" i="1"/>
  <c r="AN798" i="1"/>
  <c r="AL798" i="1"/>
  <c r="AO796" i="1"/>
  <c r="AP796" i="1"/>
  <c r="AN796" i="1"/>
  <c r="AL796" i="1"/>
  <c r="AO794" i="1"/>
  <c r="AP794" i="1"/>
  <c r="AN794" i="1"/>
  <c r="AL794" i="1"/>
  <c r="AO792" i="1"/>
  <c r="AP792" i="1"/>
  <c r="AN792" i="1"/>
  <c r="AL792" i="1"/>
  <c r="AO790" i="1"/>
  <c r="AP790" i="1"/>
  <c r="AN790" i="1"/>
  <c r="AL790" i="1"/>
  <c r="AO782" i="1"/>
  <c r="AM782" i="1"/>
  <c r="AP782" i="1"/>
  <c r="AN782" i="1"/>
  <c r="AO780" i="1"/>
  <c r="AP780" i="1"/>
  <c r="AN780" i="1"/>
  <c r="AL780" i="1"/>
  <c r="AO778" i="1"/>
  <c r="AP778" i="1"/>
  <c r="AN778" i="1"/>
  <c r="AL778" i="1"/>
  <c r="AO854" i="1"/>
  <c r="AM854" i="1"/>
  <c r="AP854" i="1"/>
  <c r="AN854" i="1"/>
  <c r="AO850" i="1"/>
  <c r="AP850" i="1"/>
  <c r="AN850" i="1"/>
  <c r="AL850" i="1"/>
  <c r="AO848" i="1"/>
  <c r="AM848" i="1"/>
  <c r="AP848" i="1"/>
  <c r="AN848" i="1"/>
  <c r="AO846" i="1"/>
  <c r="AM846" i="1"/>
  <c r="AP846" i="1"/>
  <c r="AN846" i="1"/>
  <c r="AO840" i="1"/>
  <c r="AP840" i="1"/>
  <c r="AN840" i="1"/>
  <c r="AL840" i="1"/>
  <c r="AO838" i="1"/>
  <c r="AM838" i="1"/>
  <c r="AP838" i="1"/>
  <c r="AN838" i="1"/>
  <c r="AO830" i="1"/>
  <c r="AM830" i="1"/>
  <c r="AP830" i="1"/>
  <c r="AN830" i="1"/>
  <c r="AO828" i="1"/>
  <c r="AM828" i="1"/>
  <c r="AP828" i="1"/>
  <c r="AN828" i="1"/>
  <c r="AO824" i="1"/>
  <c r="AM824" i="1"/>
  <c r="AP824" i="1"/>
  <c r="AN824" i="1"/>
  <c r="AO822" i="1"/>
  <c r="AP822" i="1"/>
  <c r="AN822" i="1"/>
  <c r="AL822" i="1"/>
  <c r="AO788" i="1"/>
  <c r="AM788" i="1"/>
  <c r="AP788" i="1"/>
  <c r="AN788" i="1"/>
  <c r="AO786" i="1"/>
  <c r="AM786" i="1"/>
  <c r="AP786" i="1"/>
  <c r="AN786" i="1"/>
  <c r="AO784" i="1"/>
  <c r="AP784" i="1"/>
  <c r="AN784" i="1"/>
  <c r="AL784" i="1"/>
  <c r="AO776" i="1"/>
  <c r="AP776" i="1"/>
  <c r="AN776" i="1"/>
  <c r="AL776" i="1"/>
  <c r="AO774" i="1"/>
  <c r="AP774" i="1"/>
  <c r="AN774" i="1"/>
  <c r="AL774" i="1"/>
  <c r="AO772" i="1"/>
  <c r="AP772" i="1"/>
  <c r="AN772" i="1"/>
  <c r="AL772" i="1"/>
  <c r="AO770" i="1"/>
  <c r="AP770" i="1"/>
  <c r="AN770" i="1"/>
  <c r="AL770" i="1"/>
  <c r="AO768" i="1"/>
  <c r="AP768" i="1"/>
  <c r="AN768" i="1"/>
  <c r="AL768" i="1"/>
  <c r="AO753" i="1"/>
  <c r="AP753" i="1"/>
  <c r="AN753" i="1"/>
  <c r="AL753" i="1"/>
  <c r="AO747" i="1"/>
  <c r="AP747" i="1"/>
  <c r="AN747" i="1"/>
  <c r="AL747" i="1"/>
  <c r="AO745" i="1"/>
  <c r="AP745" i="1"/>
  <c r="AN745" i="1"/>
  <c r="AL745" i="1"/>
  <c r="AO743" i="1"/>
  <c r="AP743" i="1"/>
  <c r="AN743" i="1"/>
  <c r="AL743" i="1"/>
  <c r="AO741" i="1"/>
  <c r="AP741" i="1"/>
  <c r="AN741" i="1"/>
  <c r="AL741" i="1"/>
  <c r="AO739" i="1"/>
  <c r="AM739" i="1"/>
  <c r="AP739" i="1"/>
  <c r="AN739" i="1"/>
  <c r="AO737" i="1"/>
  <c r="AM737" i="1"/>
  <c r="AP737" i="1"/>
  <c r="AN737" i="1"/>
  <c r="AO731" i="1"/>
  <c r="AP731" i="1"/>
  <c r="AN731" i="1"/>
  <c r="AL731" i="1"/>
  <c r="AO729" i="1"/>
  <c r="AM729" i="1"/>
  <c r="AP729" i="1"/>
  <c r="AN729" i="1"/>
  <c r="AO721" i="1"/>
  <c r="AP721" i="1"/>
  <c r="AN721" i="1"/>
  <c r="AL721" i="1"/>
  <c r="AO717" i="1"/>
  <c r="AP717" i="1"/>
  <c r="AN717" i="1"/>
  <c r="AL717" i="1"/>
  <c r="AO715" i="1"/>
  <c r="AP715" i="1"/>
  <c r="AN715" i="1"/>
  <c r="AL715" i="1"/>
  <c r="AP767" i="1"/>
  <c r="AN767" i="1"/>
  <c r="AL767" i="1"/>
  <c r="AO767" i="1"/>
  <c r="AP766" i="1"/>
  <c r="AN766" i="1"/>
  <c r="AL766" i="1"/>
  <c r="AO766" i="1"/>
  <c r="AP764" i="1"/>
  <c r="AN764" i="1"/>
  <c r="AL764" i="1"/>
  <c r="AO764" i="1"/>
  <c r="AP762" i="1"/>
  <c r="AN762" i="1"/>
  <c r="AL762" i="1"/>
  <c r="AO762" i="1"/>
  <c r="AP760" i="1"/>
  <c r="AN760" i="1"/>
  <c r="AL760" i="1"/>
  <c r="AO760" i="1"/>
  <c r="AP758" i="1"/>
  <c r="AN758" i="1"/>
  <c r="AL758" i="1"/>
  <c r="AO758" i="1"/>
  <c r="AP756" i="1"/>
  <c r="AN756" i="1"/>
  <c r="AL756" i="1"/>
  <c r="AO756" i="1"/>
  <c r="AP752" i="1"/>
  <c r="AN752" i="1"/>
  <c r="AO752" i="1"/>
  <c r="AM752" i="1"/>
  <c r="AP750" i="1"/>
  <c r="AN750" i="1"/>
  <c r="AL750" i="1"/>
  <c r="AO750" i="1"/>
  <c r="AP740" i="1"/>
  <c r="AN740" i="1"/>
  <c r="AO740" i="1"/>
  <c r="AM740" i="1"/>
  <c r="AP738" i="1"/>
  <c r="AN738" i="1"/>
  <c r="AO738" i="1"/>
  <c r="AM738" i="1"/>
  <c r="AP736" i="1"/>
  <c r="AN736" i="1"/>
  <c r="AO736" i="1"/>
  <c r="AM736" i="1"/>
  <c r="AP734" i="1"/>
  <c r="AN734" i="1"/>
  <c r="AL734" i="1"/>
  <c r="AO734" i="1"/>
  <c r="AP730" i="1"/>
  <c r="AN730" i="1"/>
  <c r="AO730" i="1"/>
  <c r="AM730" i="1"/>
  <c r="AP720" i="1"/>
  <c r="AN720" i="1"/>
  <c r="AO720" i="1"/>
  <c r="AM720" i="1"/>
  <c r="AP712" i="1"/>
  <c r="AN712" i="1"/>
  <c r="AL712" i="1"/>
  <c r="AO712" i="1"/>
  <c r="AP710" i="1"/>
  <c r="AN710" i="1"/>
  <c r="AL710" i="1"/>
  <c r="AO710" i="1"/>
  <c r="AP708" i="1"/>
  <c r="AN708" i="1"/>
  <c r="AL708" i="1"/>
  <c r="AO708" i="1"/>
  <c r="AP706" i="1"/>
  <c r="AN706" i="1"/>
  <c r="AL706" i="1"/>
  <c r="AO706" i="1"/>
  <c r="AP704" i="1"/>
  <c r="AN704" i="1"/>
  <c r="AL704" i="1"/>
  <c r="AO704" i="1"/>
  <c r="AP702" i="1"/>
  <c r="AN702" i="1"/>
  <c r="AL702" i="1"/>
  <c r="AO702" i="1"/>
  <c r="AP700" i="1"/>
  <c r="AN700" i="1"/>
  <c r="AL700" i="1"/>
  <c r="AO700" i="1"/>
  <c r="AP698" i="1"/>
  <c r="AN698" i="1"/>
  <c r="AL698" i="1"/>
  <c r="AO698" i="1"/>
  <c r="AP696" i="1"/>
  <c r="AN696" i="1"/>
  <c r="AL696" i="1"/>
  <c r="AO696" i="1"/>
  <c r="AP694" i="1"/>
  <c r="AN694" i="1"/>
  <c r="AL694" i="1"/>
  <c r="AO694" i="1"/>
  <c r="AP692" i="1"/>
  <c r="AN692" i="1"/>
  <c r="AL692" i="1"/>
  <c r="AO692" i="1"/>
  <c r="AP688" i="1"/>
  <c r="AN688" i="1"/>
  <c r="AL688" i="1"/>
  <c r="AO688" i="1"/>
  <c r="AP686" i="1"/>
  <c r="AN686" i="1"/>
  <c r="AL686" i="1"/>
  <c r="AO686" i="1"/>
  <c r="AP684" i="1"/>
  <c r="AN684" i="1"/>
  <c r="AL684" i="1"/>
  <c r="AO684" i="1"/>
  <c r="AP682" i="1"/>
  <c r="AN682" i="1"/>
  <c r="AL682" i="1"/>
  <c r="AO682" i="1"/>
  <c r="AO676" i="1"/>
  <c r="AP676" i="1"/>
  <c r="AN676" i="1"/>
  <c r="AL676" i="1"/>
  <c r="AO670" i="1"/>
  <c r="AP670" i="1"/>
  <c r="AN670" i="1"/>
  <c r="AL670" i="1"/>
  <c r="AO668" i="1"/>
  <c r="AM668" i="1"/>
  <c r="AP668" i="1"/>
  <c r="AN668" i="1"/>
  <c r="AO666" i="1"/>
  <c r="AM666" i="1"/>
  <c r="AP666" i="1"/>
  <c r="AN666" i="1"/>
  <c r="AO664" i="1"/>
  <c r="AM664" i="1"/>
  <c r="AP664" i="1"/>
  <c r="AN664" i="1"/>
  <c r="AO662" i="1"/>
  <c r="AM662" i="1"/>
  <c r="AP662" i="1"/>
  <c r="AN662" i="1"/>
  <c r="AO658" i="1"/>
  <c r="AP658" i="1"/>
  <c r="AN658" i="1"/>
  <c r="AL658" i="1"/>
  <c r="AO652" i="1"/>
  <c r="AM652" i="1"/>
  <c r="AP652" i="1"/>
  <c r="AN652" i="1"/>
  <c r="AO650" i="1"/>
  <c r="AP650" i="1"/>
  <c r="AN650" i="1"/>
  <c r="AL650" i="1"/>
  <c r="AO648" i="1"/>
  <c r="AP648" i="1"/>
  <c r="AN648" i="1"/>
  <c r="AL648" i="1"/>
  <c r="AO646" i="1"/>
  <c r="AP646" i="1"/>
  <c r="AN646" i="1"/>
  <c r="AL646" i="1"/>
  <c r="AO644" i="1"/>
  <c r="AP644" i="1"/>
  <c r="AN644" i="1"/>
  <c r="AL644" i="1"/>
  <c r="AO642" i="1"/>
  <c r="AP642" i="1"/>
  <c r="AN642" i="1"/>
  <c r="AL642" i="1"/>
  <c r="AO640" i="1"/>
  <c r="AP640" i="1"/>
  <c r="AN640" i="1"/>
  <c r="AL640" i="1"/>
  <c r="AO638" i="1"/>
  <c r="AP638" i="1"/>
  <c r="AN638" i="1"/>
  <c r="AL638" i="1"/>
  <c r="AO632" i="1"/>
  <c r="AP632" i="1"/>
  <c r="AN632" i="1"/>
  <c r="AL632" i="1"/>
  <c r="AO614" i="1"/>
  <c r="AM614" i="1"/>
  <c r="AP614" i="1"/>
  <c r="AN614" i="1"/>
  <c r="AO612" i="1"/>
  <c r="AP612" i="1"/>
  <c r="AN612" i="1"/>
  <c r="AL612" i="1"/>
  <c r="AO610" i="1"/>
  <c r="AP610" i="1"/>
  <c r="AN610" i="1"/>
  <c r="AL610" i="1"/>
  <c r="AO604" i="1"/>
  <c r="AM604" i="1"/>
  <c r="AP604" i="1"/>
  <c r="AN604" i="1"/>
  <c r="AO602" i="1"/>
  <c r="AP602" i="1"/>
  <c r="AN602" i="1"/>
  <c r="AL602" i="1"/>
  <c r="AO586" i="1"/>
  <c r="AM586" i="1"/>
  <c r="AP586" i="1"/>
  <c r="AN586" i="1"/>
  <c r="AO582" i="1"/>
  <c r="AM582" i="1"/>
  <c r="AP582" i="1"/>
  <c r="AN582" i="1"/>
  <c r="AO580" i="1"/>
  <c r="AP580" i="1"/>
  <c r="AN580" i="1"/>
  <c r="AL580" i="1"/>
  <c r="AO578" i="1"/>
  <c r="AP578" i="1"/>
  <c r="AN578" i="1"/>
  <c r="AL578" i="1"/>
  <c r="AO576" i="1"/>
  <c r="AP576" i="1"/>
  <c r="AN576" i="1"/>
  <c r="AL576" i="1"/>
  <c r="AO574" i="1"/>
  <c r="AM574" i="1"/>
  <c r="AP574" i="1"/>
  <c r="AN574" i="1"/>
  <c r="AO572" i="1"/>
  <c r="AP572" i="1"/>
  <c r="AN572" i="1"/>
  <c r="AL572" i="1"/>
  <c r="AM572" i="1" s="1"/>
  <c r="AO570" i="1"/>
  <c r="AM570" i="1"/>
  <c r="AP570" i="1"/>
  <c r="AN570" i="1"/>
  <c r="AO558" i="1"/>
  <c r="AP558" i="1"/>
  <c r="AN558" i="1"/>
  <c r="AL558" i="1"/>
  <c r="AO556" i="1"/>
  <c r="AP556" i="1"/>
  <c r="AN556" i="1"/>
  <c r="AL556" i="1"/>
  <c r="AO554" i="1"/>
  <c r="AM554" i="1"/>
  <c r="AP554" i="1"/>
  <c r="AN554" i="1"/>
  <c r="AO548" i="1"/>
  <c r="AM548" i="1"/>
  <c r="AP548" i="1"/>
  <c r="AN548" i="1"/>
  <c r="AO546" i="1"/>
  <c r="AP546" i="1"/>
  <c r="AN546" i="1"/>
  <c r="AL546" i="1"/>
  <c r="AO544" i="1"/>
  <c r="AP544" i="1"/>
  <c r="AN544" i="1"/>
  <c r="AL544" i="1"/>
  <c r="AO542" i="1"/>
  <c r="AP542" i="1"/>
  <c r="AN542" i="1"/>
  <c r="AL542" i="1"/>
  <c r="AO540" i="1"/>
  <c r="AM540" i="1"/>
  <c r="AP540" i="1"/>
  <c r="AN540" i="1"/>
  <c r="AO538" i="1"/>
  <c r="AM538" i="1"/>
  <c r="AP538" i="1"/>
  <c r="AN538" i="1"/>
  <c r="AO536" i="1"/>
  <c r="AM536" i="1"/>
  <c r="AP536" i="1"/>
  <c r="AN536" i="1"/>
  <c r="AO534" i="1"/>
  <c r="AM534" i="1"/>
  <c r="AP534" i="1"/>
  <c r="AN534" i="1"/>
  <c r="AO532" i="1"/>
  <c r="AM532" i="1"/>
  <c r="AP532" i="1"/>
  <c r="AN532" i="1"/>
  <c r="AO528" i="1"/>
  <c r="AM528" i="1"/>
  <c r="AP528" i="1"/>
  <c r="AN528" i="1"/>
  <c r="AO526" i="1"/>
  <c r="AM526" i="1"/>
  <c r="AP526" i="1"/>
  <c r="AN526" i="1"/>
  <c r="AO524" i="1"/>
  <c r="AM524" i="1"/>
  <c r="AP524" i="1"/>
  <c r="AN524" i="1"/>
  <c r="AO522" i="1"/>
  <c r="AM522" i="1"/>
  <c r="AP522" i="1"/>
  <c r="AN522" i="1"/>
  <c r="AO520" i="1"/>
  <c r="AM520" i="1"/>
  <c r="AP520" i="1"/>
  <c r="AN520" i="1"/>
  <c r="AO518" i="1"/>
  <c r="AP518" i="1"/>
  <c r="AN518" i="1"/>
  <c r="AL518" i="1"/>
  <c r="AO514" i="1"/>
  <c r="AM514" i="1"/>
  <c r="AP514" i="1"/>
  <c r="AN514" i="1"/>
  <c r="AO512" i="1"/>
  <c r="AP512" i="1"/>
  <c r="AN512" i="1"/>
  <c r="AL512" i="1"/>
  <c r="AO510" i="1"/>
  <c r="AP510" i="1"/>
  <c r="AN510" i="1"/>
  <c r="AL510" i="1"/>
  <c r="AO508" i="1"/>
  <c r="AP508" i="1"/>
  <c r="AN508" i="1"/>
  <c r="AL508" i="1"/>
  <c r="AO506" i="1"/>
  <c r="AP506" i="1"/>
  <c r="AN506" i="1"/>
  <c r="AL506" i="1"/>
  <c r="AO674" i="1"/>
  <c r="AM674" i="1"/>
  <c r="AP674" i="1"/>
  <c r="AN674" i="1"/>
  <c r="AO672" i="1"/>
  <c r="AM672" i="1"/>
  <c r="AP672" i="1"/>
  <c r="AN672" i="1"/>
  <c r="AO660" i="1"/>
  <c r="AP660" i="1"/>
  <c r="AN660" i="1"/>
  <c r="AL660" i="1"/>
  <c r="AO656" i="1"/>
  <c r="AP656" i="1"/>
  <c r="AN656" i="1"/>
  <c r="AL656" i="1"/>
  <c r="AO654" i="1"/>
  <c r="AP654" i="1"/>
  <c r="AN654" i="1"/>
  <c r="AL654" i="1"/>
  <c r="AO636" i="1"/>
  <c r="AM636" i="1"/>
  <c r="AP636" i="1"/>
  <c r="AN636" i="1"/>
  <c r="AO634" i="1"/>
  <c r="AM634" i="1"/>
  <c r="AP634" i="1"/>
  <c r="AN634" i="1"/>
  <c r="AO630" i="1"/>
  <c r="AM630" i="1"/>
  <c r="AP630" i="1"/>
  <c r="AN630" i="1"/>
  <c r="AO628" i="1"/>
  <c r="AM628" i="1"/>
  <c r="AP628" i="1"/>
  <c r="AN628" i="1"/>
  <c r="AO626" i="1"/>
  <c r="AM626" i="1"/>
  <c r="AP626" i="1"/>
  <c r="AN626" i="1"/>
  <c r="AO624" i="1"/>
  <c r="AM624" i="1"/>
  <c r="AP624" i="1"/>
  <c r="AN624" i="1"/>
  <c r="AO622" i="1"/>
  <c r="AM622" i="1"/>
  <c r="AP622" i="1"/>
  <c r="AN622" i="1"/>
  <c r="AO620" i="1"/>
  <c r="AM620" i="1"/>
  <c r="AP620" i="1"/>
  <c r="AN620" i="1"/>
  <c r="AO618" i="1"/>
  <c r="AM618" i="1"/>
  <c r="AP618" i="1"/>
  <c r="AN618" i="1"/>
  <c r="AO616" i="1"/>
  <c r="AM616" i="1"/>
  <c r="AP616" i="1"/>
  <c r="AN616" i="1"/>
  <c r="AO608" i="1"/>
  <c r="AM608" i="1"/>
  <c r="AP608" i="1"/>
  <c r="AN608" i="1"/>
  <c r="AO606" i="1"/>
  <c r="AP606" i="1"/>
  <c r="AN606" i="1"/>
  <c r="AL606" i="1"/>
  <c r="AO600" i="1"/>
  <c r="AP600" i="1"/>
  <c r="AN600" i="1"/>
  <c r="AL600" i="1"/>
  <c r="AO598" i="1"/>
  <c r="AP598" i="1"/>
  <c r="AN598" i="1"/>
  <c r="AL598" i="1"/>
  <c r="AO596" i="1"/>
  <c r="AP596" i="1"/>
  <c r="AN596" i="1"/>
  <c r="AL596" i="1"/>
  <c r="AO594" i="1"/>
  <c r="AP594" i="1"/>
  <c r="AN594" i="1"/>
  <c r="AL594" i="1"/>
  <c r="AO592" i="1"/>
  <c r="AP592" i="1"/>
  <c r="AN592" i="1"/>
  <c r="AL592" i="1"/>
  <c r="AO590" i="1"/>
  <c r="AP590" i="1"/>
  <c r="AN590" i="1"/>
  <c r="AL590" i="1"/>
  <c r="AO588" i="1"/>
  <c r="AP588" i="1"/>
  <c r="AN588" i="1"/>
  <c r="AL588" i="1"/>
  <c r="AO584" i="1"/>
  <c r="AP584" i="1"/>
  <c r="AN584" i="1"/>
  <c r="AL584" i="1"/>
  <c r="AO568" i="1"/>
  <c r="AP568" i="1"/>
  <c r="AN568" i="1"/>
  <c r="AL568" i="1"/>
  <c r="AO566" i="1"/>
  <c r="AM566" i="1"/>
  <c r="AP566" i="1"/>
  <c r="AN566" i="1"/>
  <c r="AO564" i="1"/>
  <c r="AM564" i="1"/>
  <c r="AP564" i="1"/>
  <c r="AN564" i="1"/>
  <c r="AO562" i="1"/>
  <c r="AM562" i="1"/>
  <c r="AP562" i="1"/>
  <c r="AN562" i="1"/>
  <c r="AO560" i="1"/>
  <c r="AP560" i="1"/>
  <c r="AN560" i="1"/>
  <c r="AL560" i="1"/>
  <c r="AO552" i="1"/>
  <c r="AM552" i="1"/>
  <c r="AP552" i="1"/>
  <c r="AN552" i="1"/>
  <c r="AO550" i="1"/>
  <c r="AP550" i="1"/>
  <c r="AN550" i="1"/>
  <c r="AL550" i="1"/>
  <c r="AO530" i="1"/>
  <c r="AP530" i="1"/>
  <c r="AN530" i="1"/>
  <c r="AL530" i="1"/>
  <c r="AO516" i="1"/>
  <c r="AP516" i="1"/>
  <c r="AN516" i="1"/>
  <c r="AL516" i="1"/>
  <c r="AO503" i="1"/>
  <c r="AN503" i="1"/>
  <c r="AL503" i="1"/>
  <c r="AP503" i="1"/>
  <c r="AO501" i="1"/>
  <c r="AP501" i="1"/>
  <c r="AN501" i="1"/>
  <c r="AL501" i="1"/>
  <c r="AO499" i="1"/>
  <c r="AP499" i="1"/>
  <c r="AN499" i="1"/>
  <c r="AL499" i="1"/>
  <c r="AO497" i="1"/>
  <c r="AP497" i="1"/>
  <c r="AN497" i="1"/>
  <c r="AL497" i="1"/>
  <c r="AO485" i="1"/>
  <c r="AM485" i="1"/>
  <c r="AP485" i="1"/>
  <c r="AN485" i="1"/>
  <c r="AO481" i="1"/>
  <c r="AM481" i="1"/>
  <c r="AP481" i="1"/>
  <c r="AN481" i="1"/>
  <c r="AO479" i="1"/>
  <c r="AP479" i="1"/>
  <c r="AN479" i="1"/>
  <c r="AL479" i="1"/>
  <c r="AO477" i="1"/>
  <c r="AP477" i="1"/>
  <c r="AN477" i="1"/>
  <c r="AL477" i="1"/>
  <c r="AO475" i="1"/>
  <c r="AM475" i="1"/>
  <c r="AP475" i="1"/>
  <c r="AN475" i="1"/>
  <c r="AO473" i="1"/>
  <c r="AM473" i="1"/>
  <c r="AP473" i="1"/>
  <c r="AN473" i="1"/>
  <c r="AO471" i="1"/>
  <c r="AP471" i="1"/>
  <c r="AN471" i="1"/>
  <c r="AL471" i="1"/>
  <c r="AO469" i="1"/>
  <c r="AP469" i="1"/>
  <c r="AN469" i="1"/>
  <c r="AL469" i="1"/>
  <c r="AO465" i="1"/>
  <c r="AP465" i="1"/>
  <c r="AN465" i="1"/>
  <c r="AL465" i="1"/>
  <c r="AO463" i="1"/>
  <c r="AP463" i="1"/>
  <c r="AN463" i="1"/>
  <c r="AL463" i="1"/>
  <c r="AO457" i="1"/>
  <c r="AM457" i="1"/>
  <c r="AP457" i="1"/>
  <c r="AN457" i="1"/>
  <c r="AO453" i="1"/>
  <c r="AM453" i="1"/>
  <c r="AP453" i="1"/>
  <c r="AN453" i="1"/>
  <c r="AO449" i="1"/>
  <c r="AP449" i="1"/>
  <c r="AN449" i="1"/>
  <c r="AL449" i="1"/>
  <c r="AO447" i="1"/>
  <c r="AP447" i="1"/>
  <c r="AN447" i="1"/>
  <c r="AL447" i="1"/>
  <c r="AO445" i="1"/>
  <c r="AP445" i="1"/>
  <c r="AN445" i="1"/>
  <c r="AL445" i="1"/>
  <c r="AO443" i="1"/>
  <c r="AP443" i="1"/>
  <c r="AN443" i="1"/>
  <c r="AL443" i="1"/>
  <c r="AO441" i="1"/>
  <c r="AP441" i="1"/>
  <c r="AN441" i="1"/>
  <c r="AL441" i="1"/>
  <c r="AO439" i="1"/>
  <c r="AP439" i="1"/>
  <c r="AN439" i="1"/>
  <c r="AL439" i="1"/>
  <c r="AO437" i="1"/>
  <c r="AP437" i="1"/>
  <c r="AN437" i="1"/>
  <c r="AL437" i="1"/>
  <c r="AO433" i="1"/>
  <c r="AP433" i="1"/>
  <c r="AN433" i="1"/>
  <c r="AL433" i="1"/>
  <c r="AO431" i="1"/>
  <c r="AM431" i="1"/>
  <c r="AP431" i="1"/>
  <c r="AN431" i="1"/>
  <c r="AO429" i="1"/>
  <c r="AM429" i="1"/>
  <c r="AP429" i="1"/>
  <c r="AN429" i="1"/>
  <c r="AO419" i="1"/>
  <c r="AP419" i="1"/>
  <c r="AN419" i="1"/>
  <c r="AL419" i="1"/>
  <c r="AO417" i="1"/>
  <c r="AM417" i="1"/>
  <c r="AP417" i="1"/>
  <c r="AN417" i="1"/>
  <c r="AO411" i="1"/>
  <c r="AP411" i="1"/>
  <c r="AN411" i="1"/>
  <c r="AL411" i="1"/>
  <c r="AO409" i="1"/>
  <c r="AM409" i="1"/>
  <c r="AP409" i="1"/>
  <c r="AN409" i="1"/>
  <c r="AO407" i="1"/>
  <c r="AM407" i="1"/>
  <c r="AP407" i="1"/>
  <c r="AN407" i="1"/>
  <c r="AO405" i="1"/>
  <c r="AM405" i="1"/>
  <c r="AP405" i="1"/>
  <c r="AN405" i="1"/>
  <c r="AO403" i="1"/>
  <c r="AM403" i="1"/>
  <c r="AP403" i="1"/>
  <c r="AN403" i="1"/>
  <c r="AO401" i="1"/>
  <c r="AM401" i="1"/>
  <c r="AP401" i="1"/>
  <c r="AN401" i="1"/>
  <c r="AO399" i="1"/>
  <c r="AM399" i="1"/>
  <c r="AP399" i="1"/>
  <c r="AN399" i="1"/>
  <c r="AO397" i="1"/>
  <c r="AM397" i="1"/>
  <c r="AP397" i="1"/>
  <c r="AN397" i="1"/>
  <c r="AO395" i="1"/>
  <c r="AM395" i="1"/>
  <c r="AP395" i="1"/>
  <c r="AN395" i="1"/>
  <c r="AO393" i="1"/>
  <c r="AM393" i="1"/>
  <c r="AP393" i="1"/>
  <c r="AN393" i="1"/>
  <c r="AO383" i="1"/>
  <c r="AP383" i="1"/>
  <c r="AN383" i="1"/>
  <c r="AL383" i="1"/>
  <c r="AO379" i="1"/>
  <c r="AM379" i="1"/>
  <c r="AP379" i="1"/>
  <c r="AN379" i="1"/>
  <c r="AO373" i="1"/>
  <c r="AP373" i="1"/>
  <c r="AN373" i="1"/>
  <c r="AL373" i="1"/>
  <c r="AO371" i="1"/>
  <c r="AM371" i="1"/>
  <c r="AP371" i="1"/>
  <c r="AN371" i="1"/>
  <c r="AO369" i="1"/>
  <c r="AP369" i="1"/>
  <c r="AN369" i="1"/>
  <c r="AL369" i="1"/>
  <c r="AO367" i="1"/>
  <c r="AP367" i="1"/>
  <c r="AN367" i="1"/>
  <c r="AL367" i="1"/>
  <c r="AO366" i="1"/>
  <c r="AP366" i="1"/>
  <c r="AN366" i="1"/>
  <c r="AL366" i="1"/>
  <c r="AO358" i="1"/>
  <c r="AP358" i="1"/>
  <c r="AN358" i="1"/>
  <c r="AL358" i="1"/>
  <c r="AO338" i="1"/>
  <c r="AP338" i="1"/>
  <c r="AN338" i="1"/>
  <c r="AL338" i="1"/>
  <c r="AO328" i="1"/>
  <c r="AP328" i="1"/>
  <c r="AN328" i="1"/>
  <c r="AL328" i="1"/>
  <c r="AO310" i="1"/>
  <c r="AP310" i="1"/>
  <c r="AN310" i="1"/>
  <c r="AL310" i="1"/>
  <c r="AO306" i="1"/>
  <c r="AP306" i="1"/>
  <c r="AN306" i="1"/>
  <c r="AL306" i="1"/>
  <c r="AO495" i="1"/>
  <c r="AM495" i="1"/>
  <c r="AP495" i="1"/>
  <c r="AN495" i="1"/>
  <c r="AO493" i="1"/>
  <c r="AM493" i="1"/>
  <c r="AP493" i="1"/>
  <c r="AN493" i="1"/>
  <c r="AO491" i="1"/>
  <c r="AP491" i="1"/>
  <c r="AN491" i="1"/>
  <c r="AL491" i="1"/>
  <c r="AO489" i="1"/>
  <c r="AP489" i="1"/>
  <c r="AN489" i="1"/>
  <c r="AL489" i="1"/>
  <c r="AO487" i="1"/>
  <c r="AP487" i="1"/>
  <c r="AN487" i="1"/>
  <c r="AL487" i="1"/>
  <c r="AO483" i="1"/>
  <c r="AP483" i="1"/>
  <c r="AN483" i="1"/>
  <c r="AL483" i="1"/>
  <c r="AO467" i="1"/>
  <c r="AM467" i="1"/>
  <c r="AP467" i="1"/>
  <c r="AN467" i="1"/>
  <c r="AO461" i="1"/>
  <c r="AP461" i="1"/>
  <c r="AN461" i="1"/>
  <c r="AL461" i="1"/>
  <c r="AO459" i="1"/>
  <c r="AP459" i="1"/>
  <c r="AN459" i="1"/>
  <c r="AL459" i="1"/>
  <c r="AO455" i="1"/>
  <c r="AP455" i="1"/>
  <c r="AN455" i="1"/>
  <c r="AL455" i="1"/>
  <c r="AO451" i="1"/>
  <c r="AP451" i="1"/>
  <c r="AN451" i="1"/>
  <c r="AL451" i="1"/>
  <c r="AO435" i="1"/>
  <c r="AM435" i="1"/>
  <c r="AP435" i="1"/>
  <c r="AN435" i="1"/>
  <c r="AO427" i="1"/>
  <c r="AP427" i="1"/>
  <c r="AN427" i="1"/>
  <c r="AL427" i="1"/>
  <c r="AO425" i="1"/>
  <c r="AP425" i="1"/>
  <c r="AN425" i="1"/>
  <c r="AL425" i="1"/>
  <c r="AO423" i="1"/>
  <c r="AP423" i="1"/>
  <c r="AN423" i="1"/>
  <c r="AL423" i="1"/>
  <c r="AO421" i="1"/>
  <c r="AP421" i="1"/>
  <c r="AN421" i="1"/>
  <c r="AL421" i="1"/>
  <c r="AO415" i="1"/>
  <c r="AM415" i="1"/>
  <c r="AP415" i="1"/>
  <c r="AN415" i="1"/>
  <c r="AO413" i="1"/>
  <c r="AM413" i="1"/>
  <c r="AP413" i="1"/>
  <c r="AN413" i="1"/>
  <c r="AO391" i="1"/>
  <c r="AP391" i="1"/>
  <c r="AN391" i="1"/>
  <c r="AL391" i="1"/>
  <c r="AO389" i="1"/>
  <c r="AP389" i="1"/>
  <c r="AN389" i="1"/>
  <c r="AL389" i="1"/>
  <c r="AO387" i="1"/>
  <c r="AM387" i="1"/>
  <c r="AP387" i="1"/>
  <c r="AN387" i="1"/>
  <c r="AO385" i="1"/>
  <c r="AP385" i="1"/>
  <c r="AN385" i="1"/>
  <c r="AL385" i="1"/>
  <c r="AO381" i="1"/>
  <c r="AP381" i="1"/>
  <c r="AN381" i="1"/>
  <c r="AL381" i="1"/>
  <c r="AO377" i="1"/>
  <c r="AM377" i="1"/>
  <c r="AP377" i="1"/>
  <c r="AN377" i="1"/>
  <c r="AO375" i="1"/>
  <c r="AP375" i="1"/>
  <c r="AN375" i="1"/>
  <c r="AL375" i="1"/>
  <c r="AO156" i="1"/>
  <c r="AM156" i="1"/>
  <c r="AP156" i="1"/>
  <c r="AN156" i="1"/>
  <c r="AO150" i="1"/>
  <c r="AN150" i="1"/>
  <c r="AL150" i="1"/>
  <c r="AP150" i="1"/>
  <c r="AP365" i="1"/>
  <c r="AN365" i="1"/>
  <c r="AL365" i="1"/>
  <c r="AO365" i="1"/>
  <c r="AP363" i="1"/>
  <c r="AN363" i="1"/>
  <c r="AL363" i="1"/>
  <c r="AO363" i="1"/>
  <c r="AP361" i="1"/>
  <c r="AN361" i="1"/>
  <c r="AL361" i="1"/>
  <c r="AO361" i="1"/>
  <c r="AP359" i="1"/>
  <c r="AN359" i="1"/>
  <c r="AL359" i="1"/>
  <c r="AO359" i="1"/>
  <c r="AP357" i="1"/>
  <c r="AN357" i="1"/>
  <c r="AL357" i="1"/>
  <c r="AO357" i="1"/>
  <c r="AP355" i="1"/>
  <c r="AN355" i="1"/>
  <c r="AL355" i="1"/>
  <c r="AO355" i="1"/>
  <c r="AP353" i="1"/>
  <c r="AN353" i="1"/>
  <c r="AL353" i="1"/>
  <c r="AO353" i="1"/>
  <c r="AP351" i="1"/>
  <c r="AN351" i="1"/>
  <c r="AL351" i="1"/>
  <c r="AO351" i="1"/>
  <c r="AP349" i="1"/>
  <c r="AN349" i="1"/>
  <c r="AL349" i="1"/>
  <c r="AO349" i="1"/>
  <c r="AP347" i="1"/>
  <c r="AN347" i="1"/>
  <c r="AL347" i="1"/>
  <c r="AO347" i="1"/>
  <c r="AP345" i="1"/>
  <c r="AN345" i="1"/>
  <c r="AL345" i="1"/>
  <c r="AO345" i="1"/>
  <c r="AP343" i="1"/>
  <c r="AN343" i="1"/>
  <c r="AL343" i="1"/>
  <c r="AO343" i="1"/>
  <c r="AP341" i="1"/>
  <c r="AN341" i="1"/>
  <c r="AL341" i="1"/>
  <c r="AO341" i="1"/>
  <c r="AP339" i="1"/>
  <c r="AN339" i="1"/>
  <c r="AL339" i="1"/>
  <c r="AO339" i="1"/>
  <c r="AP337" i="1"/>
  <c r="AN337" i="1"/>
  <c r="AL337" i="1"/>
  <c r="AO337" i="1"/>
  <c r="AP335" i="1"/>
  <c r="AN335" i="1"/>
  <c r="AL335" i="1"/>
  <c r="AO335" i="1"/>
  <c r="AP331" i="1"/>
  <c r="AN331" i="1"/>
  <c r="AO331" i="1"/>
  <c r="AM331" i="1"/>
  <c r="AP329" i="1"/>
  <c r="AN329" i="1"/>
  <c r="AL329" i="1"/>
  <c r="AO329" i="1"/>
  <c r="AP327" i="1"/>
  <c r="AN327" i="1"/>
  <c r="AL327" i="1"/>
  <c r="AO327" i="1"/>
  <c r="AP323" i="1"/>
  <c r="AN323" i="1"/>
  <c r="AO323" i="1"/>
  <c r="AM323" i="1"/>
  <c r="AP319" i="1"/>
  <c r="AN319" i="1"/>
  <c r="AL319" i="1"/>
  <c r="AO319" i="1"/>
  <c r="AP317" i="1"/>
  <c r="AN317" i="1"/>
  <c r="AL317" i="1"/>
  <c r="AO317" i="1"/>
  <c r="AP315" i="1"/>
  <c r="AN315" i="1"/>
  <c r="AL315" i="1"/>
  <c r="AO315" i="1"/>
  <c r="AP313" i="1"/>
  <c r="AN313" i="1"/>
  <c r="AL313" i="1"/>
  <c r="AO313" i="1"/>
  <c r="AP311" i="1"/>
  <c r="AN311" i="1"/>
  <c r="AL311" i="1"/>
  <c r="AO311" i="1"/>
  <c r="AP309" i="1"/>
  <c r="AN309" i="1"/>
  <c r="AL309" i="1"/>
  <c r="AO309" i="1"/>
  <c r="AP307" i="1"/>
  <c r="AN307" i="1"/>
  <c r="AL307" i="1"/>
  <c r="AO307" i="1"/>
  <c r="AP305" i="1"/>
  <c r="AN305" i="1"/>
  <c r="AL305" i="1"/>
  <c r="AO305" i="1"/>
  <c r="AP303" i="1"/>
  <c r="AN303" i="1"/>
  <c r="AL303" i="1"/>
  <c r="AO303" i="1"/>
  <c r="AP301" i="1"/>
  <c r="AN301" i="1"/>
  <c r="AL301" i="1"/>
  <c r="AO301" i="1"/>
  <c r="AP299" i="1"/>
  <c r="AN299" i="1"/>
  <c r="AL299" i="1"/>
  <c r="AO299" i="1"/>
  <c r="AP297" i="1"/>
  <c r="AN297" i="1"/>
  <c r="AL297" i="1"/>
  <c r="AO297" i="1"/>
  <c r="AP295" i="1"/>
  <c r="AN295" i="1"/>
  <c r="AL295" i="1"/>
  <c r="AO295" i="1"/>
  <c r="AP293" i="1"/>
  <c r="AN293" i="1"/>
  <c r="AL293" i="1"/>
  <c r="AO293" i="1"/>
  <c r="AP291" i="1"/>
  <c r="AN291" i="1"/>
  <c r="AL291" i="1"/>
  <c r="AO291" i="1"/>
  <c r="AP289" i="1"/>
  <c r="AN289" i="1"/>
  <c r="AL289" i="1"/>
  <c r="AO289" i="1"/>
  <c r="AP287" i="1"/>
  <c r="AN287" i="1"/>
  <c r="AL287" i="1"/>
  <c r="AO287" i="1"/>
  <c r="AP285" i="1"/>
  <c r="AN285" i="1"/>
  <c r="AL285" i="1"/>
  <c r="AO285" i="1"/>
  <c r="AP271" i="1"/>
  <c r="AN271" i="1"/>
  <c r="AM271" i="1"/>
  <c r="AO271" i="1"/>
  <c r="AP267" i="1"/>
  <c r="AN267" i="1"/>
  <c r="AL267" i="1"/>
  <c r="AO267" i="1"/>
  <c r="AP265" i="1"/>
  <c r="AN265" i="1"/>
  <c r="AO265" i="1"/>
  <c r="AM265" i="1"/>
  <c r="AP261" i="1"/>
  <c r="AN261" i="1"/>
  <c r="AO261" i="1"/>
  <c r="AM261" i="1"/>
  <c r="AP259" i="1"/>
  <c r="AN259" i="1"/>
  <c r="AL259" i="1"/>
  <c r="AO259" i="1"/>
  <c r="AP257" i="1"/>
  <c r="AN257" i="1"/>
  <c r="AL257" i="1"/>
  <c r="AO257" i="1"/>
  <c r="AP255" i="1"/>
  <c r="AN255" i="1"/>
  <c r="AL255" i="1"/>
  <c r="AO255" i="1"/>
  <c r="AP253" i="1"/>
  <c r="AN253" i="1"/>
  <c r="AL253" i="1"/>
  <c r="AO253" i="1"/>
  <c r="AP249" i="1"/>
  <c r="AN249" i="1"/>
  <c r="AO249" i="1"/>
  <c r="AM249" i="1"/>
  <c r="AP241" i="1"/>
  <c r="AN241" i="1"/>
  <c r="AM241" i="1"/>
  <c r="AO241" i="1"/>
  <c r="AP239" i="1"/>
  <c r="AN239" i="1"/>
  <c r="AM239" i="1"/>
  <c r="AO239" i="1"/>
  <c r="AP231" i="1"/>
  <c r="AN231" i="1"/>
  <c r="AO231" i="1"/>
  <c r="AM231" i="1"/>
  <c r="AP229" i="1"/>
  <c r="AN229" i="1"/>
  <c r="AL229" i="1"/>
  <c r="AO229" i="1"/>
  <c r="AP227" i="1"/>
  <c r="AN227" i="1"/>
  <c r="AL227" i="1"/>
  <c r="AO227" i="1"/>
  <c r="AP225" i="1"/>
  <c r="AN225" i="1"/>
  <c r="AL225" i="1"/>
  <c r="AO225" i="1"/>
  <c r="AP223" i="1"/>
  <c r="AN223" i="1"/>
  <c r="AL223" i="1"/>
  <c r="AO223" i="1"/>
  <c r="AP221" i="1"/>
  <c r="AN221" i="1"/>
  <c r="AL221" i="1"/>
  <c r="AO221" i="1"/>
  <c r="AP219" i="1"/>
  <c r="AN219" i="1"/>
  <c r="AL219" i="1"/>
  <c r="AO219" i="1"/>
  <c r="AP217" i="1"/>
  <c r="AN217" i="1"/>
  <c r="AL217" i="1"/>
  <c r="AO217" i="1"/>
  <c r="AP215" i="1"/>
  <c r="AN215" i="1"/>
  <c r="AL215" i="1"/>
  <c r="AO215" i="1"/>
  <c r="AP213" i="1"/>
  <c r="AN213" i="1"/>
  <c r="AL213" i="1"/>
  <c r="AO213" i="1"/>
  <c r="AP211" i="1"/>
  <c r="AN211" i="1"/>
  <c r="AL211" i="1"/>
  <c r="AO211" i="1"/>
  <c r="AP207" i="1"/>
  <c r="AN207" i="1"/>
  <c r="AL207" i="1"/>
  <c r="AO207" i="1"/>
  <c r="AP205" i="1"/>
  <c r="AN205" i="1"/>
  <c r="AL205" i="1"/>
  <c r="AO205" i="1"/>
  <c r="AP203" i="1"/>
  <c r="AN203" i="1"/>
  <c r="AL203" i="1"/>
  <c r="AO203" i="1"/>
  <c r="AP201" i="1"/>
  <c r="AN201" i="1"/>
  <c r="AL201" i="1"/>
  <c r="AO201" i="1"/>
  <c r="AP199" i="1"/>
  <c r="AN199" i="1"/>
  <c r="AL199" i="1"/>
  <c r="AO199" i="1"/>
  <c r="AP197" i="1"/>
  <c r="AN197" i="1"/>
  <c r="AL197" i="1"/>
  <c r="AO197" i="1"/>
  <c r="AP195" i="1"/>
  <c r="AN195" i="1"/>
  <c r="AL195" i="1"/>
  <c r="AO195" i="1"/>
  <c r="AP191" i="1"/>
  <c r="AN191" i="1"/>
  <c r="AL191" i="1"/>
  <c r="AO191" i="1"/>
  <c r="AP189" i="1"/>
  <c r="AN189" i="1"/>
  <c r="AL189" i="1"/>
  <c r="AO189" i="1"/>
  <c r="AP187" i="1"/>
  <c r="AN187" i="1"/>
  <c r="AL187" i="1"/>
  <c r="AO187" i="1"/>
  <c r="AP185" i="1"/>
  <c r="AN185" i="1"/>
  <c r="AM185" i="1"/>
  <c r="AO185" i="1"/>
  <c r="AP167" i="1"/>
  <c r="AN167" i="1"/>
  <c r="AM167" i="1"/>
  <c r="AO167" i="1"/>
  <c r="AP165" i="1"/>
  <c r="AN165" i="1"/>
  <c r="AM165" i="1"/>
  <c r="AO165" i="1"/>
  <c r="AP163" i="1"/>
  <c r="AN163" i="1"/>
  <c r="AM163" i="1"/>
  <c r="AO163" i="1"/>
  <c r="AP159" i="1"/>
  <c r="AN159" i="1"/>
  <c r="AM159" i="1"/>
  <c r="AO159" i="1"/>
  <c r="AP153" i="1"/>
  <c r="AN153" i="1"/>
  <c r="AO153" i="1"/>
  <c r="AM153" i="1"/>
  <c r="AP149" i="1"/>
  <c r="AN149" i="1"/>
  <c r="AM149" i="1"/>
  <c r="AO149" i="1"/>
  <c r="AP137" i="1"/>
  <c r="AN137" i="1"/>
  <c r="AO137" i="1"/>
  <c r="AM137" i="1"/>
  <c r="AP135" i="1"/>
  <c r="AN135" i="1"/>
  <c r="AL135" i="1"/>
  <c r="AO135" i="1"/>
  <c r="AP133" i="1"/>
  <c r="AN133" i="1"/>
  <c r="AL133" i="1"/>
  <c r="AO133" i="1"/>
  <c r="AP127" i="1"/>
  <c r="AN127" i="1"/>
  <c r="AO127" i="1"/>
  <c r="AM127" i="1"/>
  <c r="AP125" i="1"/>
  <c r="AN125" i="1"/>
  <c r="AO125" i="1"/>
  <c r="AM125" i="1"/>
  <c r="AP121" i="1"/>
  <c r="AN121" i="1"/>
  <c r="AO121" i="1"/>
  <c r="AM121" i="1"/>
  <c r="AP117" i="1"/>
  <c r="AN117" i="1"/>
  <c r="AL117" i="1"/>
  <c r="AO117" i="1"/>
  <c r="AP115" i="1"/>
  <c r="AN115" i="1"/>
  <c r="AL115" i="1"/>
  <c r="AO115" i="1"/>
  <c r="AP113" i="1"/>
  <c r="AN113" i="1"/>
  <c r="AL113" i="1"/>
  <c r="AO113" i="1"/>
  <c r="AP111" i="1"/>
  <c r="AN111" i="1"/>
  <c r="AL111" i="1"/>
  <c r="AO111" i="1"/>
  <c r="AP109" i="1"/>
  <c r="AN109" i="1"/>
  <c r="AL109" i="1"/>
  <c r="AO109" i="1"/>
  <c r="AP99" i="1"/>
  <c r="AN99" i="1"/>
  <c r="AO99" i="1"/>
  <c r="AM99" i="1"/>
  <c r="AP97" i="1"/>
  <c r="AN97" i="1"/>
  <c r="AO97" i="1"/>
  <c r="AM97" i="1"/>
  <c r="AP95" i="1"/>
  <c r="AN95" i="1"/>
  <c r="AO95" i="1"/>
  <c r="AM95" i="1"/>
  <c r="AP93" i="1"/>
  <c r="AN93" i="1"/>
  <c r="AO93" i="1"/>
  <c r="AM93" i="1"/>
  <c r="AP91" i="1"/>
  <c r="AN91" i="1"/>
  <c r="AO91" i="1"/>
  <c r="AM91" i="1"/>
  <c r="AP89" i="1"/>
  <c r="AN89" i="1"/>
  <c r="AL89" i="1"/>
  <c r="AO89" i="1"/>
  <c r="AP333" i="1"/>
  <c r="AN333" i="1"/>
  <c r="AO333" i="1"/>
  <c r="AM333" i="1"/>
  <c r="AP325" i="1"/>
  <c r="AN325" i="1"/>
  <c r="AM325" i="1"/>
  <c r="AO325" i="1"/>
  <c r="AP321" i="1"/>
  <c r="AN321" i="1"/>
  <c r="AM321" i="1"/>
  <c r="AO321" i="1"/>
  <c r="AP283" i="1"/>
  <c r="AN283" i="1"/>
  <c r="AM283" i="1"/>
  <c r="AO283" i="1"/>
  <c r="AP281" i="1"/>
  <c r="AN281" i="1"/>
  <c r="AL281" i="1"/>
  <c r="AO281" i="1"/>
  <c r="AP279" i="1"/>
  <c r="AN279" i="1"/>
  <c r="AL279" i="1"/>
  <c r="AO279" i="1"/>
  <c r="AP277" i="1"/>
  <c r="AN277" i="1"/>
  <c r="AL277" i="1"/>
  <c r="AO277" i="1"/>
  <c r="AP275" i="1"/>
  <c r="AN275" i="1"/>
  <c r="AL275" i="1"/>
  <c r="AO275" i="1"/>
  <c r="AP273" i="1"/>
  <c r="AN273" i="1"/>
  <c r="AM273" i="1"/>
  <c r="AO273" i="1"/>
  <c r="AP269" i="1"/>
  <c r="AN269" i="1"/>
  <c r="AO269" i="1"/>
  <c r="AM269" i="1"/>
  <c r="AP263" i="1"/>
  <c r="AN263" i="1"/>
  <c r="AO263" i="1"/>
  <c r="AM263" i="1"/>
  <c r="AP251" i="1"/>
  <c r="AN251" i="1"/>
  <c r="AL251" i="1"/>
  <c r="AO251" i="1"/>
  <c r="AP247" i="1"/>
  <c r="AN247" i="1"/>
  <c r="AO247" i="1"/>
  <c r="AM247" i="1"/>
  <c r="AP245" i="1"/>
  <c r="AN245" i="1"/>
  <c r="AL245" i="1"/>
  <c r="AO245" i="1"/>
  <c r="AP243" i="1"/>
  <c r="AN243" i="1"/>
  <c r="AL243" i="1"/>
  <c r="AO243" i="1"/>
  <c r="AP237" i="1"/>
  <c r="AN237" i="1"/>
  <c r="AL237" i="1"/>
  <c r="AO237" i="1"/>
  <c r="AP235" i="1"/>
  <c r="AN235" i="1"/>
  <c r="AL235" i="1"/>
  <c r="AO235" i="1"/>
  <c r="AP233" i="1"/>
  <c r="AN233" i="1"/>
  <c r="AL233" i="1"/>
  <c r="AO233" i="1"/>
  <c r="AP209" i="1"/>
  <c r="AN209" i="1"/>
  <c r="AL209" i="1"/>
  <c r="AO209" i="1"/>
  <c r="AP193" i="1"/>
  <c r="AN193" i="1"/>
  <c r="AO193" i="1"/>
  <c r="AM193" i="1"/>
  <c r="AP183" i="1"/>
  <c r="AN183" i="1"/>
  <c r="AO183" i="1"/>
  <c r="AM183" i="1"/>
  <c r="AP181" i="1"/>
  <c r="AN181" i="1"/>
  <c r="AL181" i="1"/>
  <c r="AO181" i="1"/>
  <c r="AP179" i="1"/>
  <c r="AN179" i="1"/>
  <c r="AL179" i="1"/>
  <c r="AO179" i="1"/>
  <c r="AP177" i="1"/>
  <c r="AN177" i="1"/>
  <c r="AL177" i="1"/>
  <c r="AO177" i="1"/>
  <c r="AP175" i="1"/>
  <c r="AN175" i="1"/>
  <c r="AL175" i="1"/>
  <c r="AO175" i="1"/>
  <c r="AP173" i="1"/>
  <c r="AN173" i="1"/>
  <c r="AL173" i="1"/>
  <c r="AO173" i="1"/>
  <c r="AP171" i="1"/>
  <c r="AN171" i="1"/>
  <c r="AL171" i="1"/>
  <c r="AO171" i="1"/>
  <c r="AP169" i="1"/>
  <c r="AN169" i="1"/>
  <c r="AL169" i="1"/>
  <c r="AO169" i="1"/>
  <c r="AP161" i="1"/>
  <c r="AN161" i="1"/>
  <c r="AM161" i="1"/>
  <c r="AO161" i="1"/>
  <c r="AP157" i="1"/>
  <c r="AN157" i="1"/>
  <c r="AM157" i="1"/>
  <c r="AO157" i="1"/>
  <c r="AP155" i="1"/>
  <c r="AN155" i="1"/>
  <c r="AM155" i="1"/>
  <c r="AO155" i="1"/>
  <c r="AP151" i="1"/>
  <c r="AN151" i="1"/>
  <c r="AL151" i="1"/>
  <c r="AO151" i="1"/>
  <c r="AP147" i="1"/>
  <c r="AN147" i="1"/>
  <c r="AM147" i="1"/>
  <c r="AO147" i="1"/>
  <c r="AP145" i="1"/>
  <c r="AN145" i="1"/>
  <c r="AL145" i="1"/>
  <c r="AO145" i="1"/>
  <c r="AP143" i="1"/>
  <c r="AN143" i="1"/>
  <c r="AL143" i="1"/>
  <c r="AO143" i="1"/>
  <c r="AP141" i="1"/>
  <c r="AN141" i="1"/>
  <c r="AL141" i="1"/>
  <c r="AO141" i="1"/>
  <c r="AP139" i="1"/>
  <c r="AN139" i="1"/>
  <c r="AL139" i="1"/>
  <c r="AO139" i="1"/>
  <c r="AP131" i="1"/>
  <c r="AN131" i="1"/>
  <c r="AL131" i="1"/>
  <c r="AO131" i="1"/>
  <c r="AP129" i="1"/>
  <c r="AN129" i="1"/>
  <c r="AL129" i="1"/>
  <c r="AO129" i="1"/>
  <c r="AP123" i="1"/>
  <c r="AN123" i="1"/>
  <c r="AO123" i="1"/>
  <c r="AM123" i="1"/>
  <c r="AP119" i="1"/>
  <c r="AN119" i="1"/>
  <c r="AL119" i="1"/>
  <c r="AO119" i="1"/>
  <c r="AP107" i="1"/>
  <c r="AN107" i="1"/>
  <c r="AL107" i="1"/>
  <c r="AO107" i="1"/>
  <c r="AP105" i="1"/>
  <c r="AN105" i="1"/>
  <c r="AO105" i="1"/>
  <c r="AM105" i="1"/>
  <c r="AP103" i="1"/>
  <c r="AN103" i="1"/>
  <c r="AO103" i="1"/>
  <c r="AM103" i="1"/>
  <c r="AP101" i="1"/>
  <c r="AN101" i="1"/>
  <c r="AL101" i="1"/>
  <c r="AO101" i="1"/>
  <c r="AP87" i="1"/>
  <c r="AN87" i="1"/>
  <c r="AO87" i="1"/>
  <c r="AM87" i="1"/>
  <c r="AP85" i="1"/>
  <c r="AN85" i="1"/>
  <c r="AL85" i="1"/>
  <c r="AO85" i="1"/>
  <c r="AP83" i="1"/>
  <c r="AN83" i="1"/>
  <c r="AL83" i="1"/>
  <c r="AO83" i="1"/>
  <c r="AP81" i="1"/>
  <c r="AN81" i="1"/>
  <c r="AL81" i="1"/>
  <c r="AO81" i="1"/>
  <c r="AP79" i="1"/>
  <c r="AN79" i="1"/>
  <c r="AL79" i="1"/>
  <c r="AO79" i="1"/>
  <c r="AP77" i="1"/>
  <c r="AN77" i="1"/>
  <c r="AL77" i="1"/>
  <c r="AO77" i="1"/>
  <c r="AP75" i="1"/>
  <c r="AN75" i="1"/>
  <c r="AL75" i="1"/>
  <c r="AO75" i="1"/>
  <c r="AP70" i="1"/>
  <c r="AN70" i="1"/>
  <c r="AM70" i="1"/>
  <c r="AO70" i="1"/>
  <c r="AP68" i="1"/>
  <c r="AN68" i="1"/>
  <c r="AL68" i="1"/>
  <c r="AO68" i="1"/>
  <c r="AP65" i="1"/>
  <c r="AN65" i="1"/>
  <c r="AL65" i="1"/>
  <c r="AO65" i="1"/>
  <c r="AP63" i="1"/>
  <c r="AN63" i="1"/>
  <c r="AL63" i="1"/>
  <c r="AO63" i="1"/>
  <c r="AP61" i="1"/>
  <c r="AN61" i="1"/>
  <c r="AL61" i="1"/>
  <c r="AO61" i="1"/>
  <c r="AP35" i="1"/>
  <c r="AN35" i="1"/>
  <c r="AO35" i="1"/>
  <c r="AM35" i="1"/>
  <c r="AP31" i="1"/>
  <c r="AN31" i="1"/>
  <c r="AO31" i="1"/>
  <c r="AM31" i="1"/>
  <c r="AP27" i="1"/>
  <c r="AN27" i="1"/>
  <c r="AL27" i="1"/>
  <c r="AO27" i="1"/>
  <c r="AP23" i="1"/>
  <c r="AN23" i="1"/>
  <c r="AL23" i="1"/>
  <c r="AO23" i="1"/>
  <c r="AP17" i="1"/>
  <c r="AN17" i="1"/>
  <c r="AL17" i="1"/>
  <c r="AO17" i="1"/>
  <c r="AP15" i="1"/>
  <c r="AN15" i="1"/>
  <c r="AO15" i="1"/>
  <c r="AM15" i="1"/>
  <c r="AP13" i="1"/>
  <c r="AN13" i="1"/>
  <c r="AL13" i="1"/>
  <c r="AO13" i="1"/>
  <c r="AP11" i="1"/>
  <c r="AN11" i="1"/>
  <c r="AL11" i="1"/>
  <c r="AO11" i="1"/>
  <c r="AP7" i="1"/>
  <c r="AN7" i="1"/>
  <c r="AL7" i="1"/>
  <c r="AO7" i="1"/>
  <c r="AP5" i="1"/>
  <c r="AN5" i="1"/>
  <c r="AO5" i="1"/>
  <c r="AM5" i="1"/>
  <c r="AP21" i="1"/>
  <c r="AN21" i="1"/>
  <c r="AL21" i="1"/>
  <c r="AO21" i="1"/>
  <c r="AP74" i="1"/>
  <c r="AN74" i="1"/>
  <c r="AL74" i="1"/>
  <c r="AO74" i="1"/>
  <c r="AP72" i="1"/>
  <c r="AN72" i="1"/>
  <c r="AL72" i="1"/>
  <c r="AO72" i="1"/>
  <c r="AP59" i="1"/>
  <c r="AN59" i="1"/>
  <c r="AL59" i="1"/>
  <c r="AO59" i="1"/>
  <c r="AP57" i="1"/>
  <c r="AN57" i="1"/>
  <c r="AL57" i="1"/>
  <c r="AO57" i="1"/>
  <c r="AP55" i="1"/>
  <c r="AN55" i="1"/>
  <c r="AL55" i="1"/>
  <c r="AO55" i="1"/>
  <c r="AP53" i="1"/>
  <c r="AN53" i="1"/>
  <c r="AL53" i="1"/>
  <c r="AO53" i="1"/>
  <c r="AP51" i="1"/>
  <c r="AN51" i="1"/>
  <c r="AL51" i="1"/>
  <c r="AO51" i="1"/>
  <c r="AP49" i="1"/>
  <c r="AN49" i="1"/>
  <c r="AL49" i="1"/>
  <c r="AO49" i="1"/>
  <c r="AP47" i="1"/>
  <c r="AN47" i="1"/>
  <c r="AL47" i="1"/>
  <c r="AO47" i="1"/>
  <c r="AP45" i="1"/>
  <c r="AN45" i="1"/>
  <c r="AL45" i="1"/>
  <c r="AO45" i="1"/>
  <c r="AP43" i="1"/>
  <c r="AN43" i="1"/>
  <c r="AL43" i="1"/>
  <c r="AO43" i="1"/>
  <c r="AP41" i="1"/>
  <c r="AN41" i="1"/>
  <c r="AL41" i="1"/>
  <c r="AO41" i="1"/>
  <c r="AP39" i="1"/>
  <c r="AN39" i="1"/>
  <c r="AL39" i="1"/>
  <c r="AO39" i="1"/>
  <c r="AP37" i="1"/>
  <c r="AN37" i="1"/>
  <c r="AL37" i="1"/>
  <c r="AO37" i="1"/>
  <c r="AP33" i="1"/>
  <c r="AN33" i="1"/>
  <c r="AL33" i="1"/>
  <c r="AO33" i="1"/>
  <c r="AP29" i="1"/>
  <c r="AN29" i="1"/>
  <c r="AL29" i="1"/>
  <c r="AO29" i="1"/>
  <c r="AP25" i="1"/>
  <c r="AN25" i="1"/>
  <c r="AO25" i="1"/>
  <c r="AM25" i="1"/>
  <c r="AP19" i="1"/>
  <c r="AN19" i="1"/>
  <c r="AO19" i="1"/>
  <c r="AM19" i="1"/>
  <c r="AP9" i="1"/>
  <c r="AN9" i="1"/>
  <c r="AO9" i="1"/>
  <c r="AM9" i="1"/>
  <c r="AO988" i="1"/>
  <c r="AP988" i="1"/>
  <c r="AN988" i="1"/>
  <c r="AL988" i="1"/>
  <c r="AO984" i="1"/>
  <c r="AP984" i="1"/>
  <c r="AN984" i="1"/>
  <c r="AL984" i="1"/>
  <c r="AO982" i="1"/>
  <c r="AP982" i="1"/>
  <c r="AN982" i="1"/>
  <c r="AL982" i="1"/>
  <c r="AO978" i="1"/>
  <c r="AP978" i="1"/>
  <c r="AN978" i="1"/>
  <c r="AL978" i="1"/>
  <c r="AO994" i="1"/>
  <c r="AP994" i="1"/>
  <c r="AN994" i="1"/>
  <c r="AL994" i="1"/>
  <c r="AO992" i="1"/>
  <c r="AP992" i="1"/>
  <c r="AN992" i="1"/>
  <c r="AL992" i="1"/>
  <c r="AO973" i="1"/>
  <c r="AP973" i="1"/>
  <c r="AN973" i="1"/>
  <c r="AL973" i="1"/>
  <c r="AO965" i="1"/>
  <c r="AP965" i="1"/>
  <c r="AN965" i="1"/>
  <c r="AL965" i="1"/>
  <c r="AO963" i="1"/>
  <c r="AP963" i="1"/>
  <c r="AN963" i="1"/>
  <c r="AL963" i="1"/>
  <c r="AP989" i="1"/>
  <c r="AN989" i="1"/>
  <c r="AO989" i="1"/>
  <c r="AM989" i="1"/>
  <c r="AP985" i="1"/>
  <c r="AN985" i="1"/>
  <c r="AL985" i="1"/>
  <c r="AO985" i="1"/>
  <c r="AP983" i="1"/>
  <c r="AN983" i="1"/>
  <c r="AL983" i="1"/>
  <c r="AO983" i="1"/>
  <c r="AP981" i="1"/>
  <c r="AN981" i="1"/>
  <c r="AL981" i="1"/>
  <c r="AO981" i="1"/>
  <c r="AP979" i="1"/>
  <c r="AN979" i="1"/>
  <c r="AL979" i="1"/>
  <c r="AO979" i="1"/>
  <c r="AP977" i="1"/>
  <c r="AN977" i="1"/>
  <c r="AL977" i="1"/>
  <c r="AO977" i="1"/>
  <c r="AP975" i="1"/>
  <c r="AN975" i="1"/>
  <c r="AL975" i="1"/>
  <c r="AO975" i="1"/>
  <c r="AP995" i="1"/>
  <c r="AN995" i="1"/>
  <c r="AO995" i="1"/>
  <c r="AM995" i="1"/>
  <c r="AP993" i="1"/>
  <c r="AN993" i="1"/>
  <c r="AL993" i="1"/>
  <c r="AO993" i="1"/>
  <c r="AP991" i="1"/>
  <c r="AN991" i="1"/>
  <c r="AL991" i="1"/>
  <c r="AO991" i="1"/>
  <c r="AP987" i="1"/>
  <c r="AN987" i="1"/>
  <c r="AO987" i="1"/>
  <c r="AM987" i="1"/>
  <c r="AP972" i="1"/>
  <c r="AN972" i="1"/>
  <c r="AL972" i="1"/>
  <c r="AO972" i="1"/>
  <c r="AP970" i="1"/>
  <c r="AN970" i="1"/>
  <c r="AL970" i="1"/>
  <c r="AO970" i="1"/>
  <c r="AP968" i="1"/>
  <c r="AN968" i="1"/>
  <c r="AL968" i="1"/>
  <c r="AO968" i="1"/>
  <c r="AP966" i="1"/>
  <c r="AN966" i="1"/>
  <c r="AL966" i="1"/>
  <c r="AO966" i="1"/>
  <c r="AP964" i="1"/>
  <c r="AN964" i="1"/>
  <c r="AL964" i="1"/>
  <c r="AO964" i="1"/>
  <c r="AP962" i="1"/>
  <c r="AN962" i="1"/>
  <c r="AL962" i="1"/>
  <c r="AO962" i="1"/>
  <c r="AP960" i="1"/>
  <c r="AN960" i="1"/>
  <c r="AL960" i="1"/>
  <c r="AO960" i="1"/>
  <c r="AP958" i="1"/>
  <c r="AN958" i="1"/>
  <c r="AL958" i="1"/>
  <c r="AO958" i="1"/>
  <c r="AP956" i="1"/>
  <c r="AN956" i="1"/>
  <c r="AL956" i="1"/>
  <c r="AO956" i="1"/>
  <c r="AP954" i="1"/>
  <c r="AN954" i="1"/>
  <c r="AL954" i="1"/>
  <c r="AO954" i="1"/>
  <c r="AP952" i="1"/>
  <c r="AN952" i="1"/>
  <c r="AL952" i="1"/>
  <c r="AO952" i="1"/>
  <c r="AP950" i="1"/>
  <c r="AN950" i="1"/>
  <c r="AL950" i="1"/>
  <c r="AO950" i="1"/>
  <c r="AP948" i="1"/>
  <c r="AN948" i="1"/>
  <c r="AL948" i="1"/>
  <c r="AO948" i="1"/>
  <c r="AP946" i="1"/>
  <c r="AN946" i="1"/>
  <c r="AL946" i="1"/>
  <c r="AO946" i="1"/>
  <c r="AP944" i="1"/>
  <c r="AN944" i="1"/>
  <c r="AL944" i="1"/>
  <c r="AO944" i="1"/>
  <c r="AP942" i="1"/>
  <c r="AN942" i="1"/>
  <c r="AL942" i="1"/>
  <c r="AO942" i="1"/>
  <c r="AP940" i="1"/>
  <c r="AN940" i="1"/>
  <c r="AL940" i="1"/>
  <c r="AO940" i="1"/>
  <c r="AP938" i="1"/>
  <c r="AN938" i="1"/>
  <c r="AL938" i="1"/>
  <c r="AO938" i="1"/>
  <c r="AP936" i="1"/>
  <c r="AN936" i="1"/>
  <c r="AL936" i="1"/>
  <c r="AO936" i="1"/>
  <c r="AP934" i="1"/>
  <c r="AN934" i="1"/>
  <c r="AL934" i="1"/>
  <c r="AO934" i="1"/>
  <c r="AP932" i="1"/>
  <c r="AN932" i="1"/>
  <c r="AL932" i="1"/>
  <c r="AO932" i="1"/>
  <c r="AP930" i="1"/>
  <c r="AN930" i="1"/>
  <c r="AL930" i="1"/>
  <c r="AO930" i="1"/>
  <c r="AP928" i="1"/>
  <c r="AN928" i="1"/>
  <c r="AL928" i="1"/>
  <c r="AO928" i="1"/>
  <c r="AP926" i="1"/>
  <c r="AN926" i="1"/>
  <c r="AL926" i="1"/>
  <c r="AO926" i="1"/>
  <c r="AP924" i="1"/>
  <c r="AN924" i="1"/>
  <c r="AL924" i="1"/>
  <c r="AO924" i="1"/>
  <c r="AP922" i="1"/>
  <c r="AN922" i="1"/>
  <c r="AL922" i="1"/>
  <c r="AO922" i="1"/>
  <c r="AP920" i="1"/>
  <c r="AN920" i="1"/>
  <c r="AL920" i="1"/>
  <c r="AO920" i="1"/>
  <c r="AP918" i="1"/>
  <c r="AN918" i="1"/>
  <c r="AL918" i="1"/>
  <c r="AO918" i="1"/>
  <c r="AP916" i="1"/>
  <c r="AN916" i="1"/>
  <c r="AL916" i="1"/>
  <c r="AO916" i="1"/>
  <c r="AP914" i="1"/>
  <c r="AN914" i="1"/>
  <c r="AL914" i="1"/>
  <c r="AO914" i="1"/>
  <c r="AP910" i="1"/>
  <c r="AN910" i="1"/>
  <c r="AL910" i="1"/>
  <c r="AO910" i="1"/>
  <c r="AP912" i="1"/>
  <c r="AN912" i="1"/>
  <c r="AL912" i="1"/>
  <c r="AO912" i="1"/>
  <c r="AP908" i="1"/>
  <c r="AN908" i="1"/>
  <c r="AL908" i="1"/>
  <c r="AO908" i="1"/>
  <c r="AP906" i="1"/>
  <c r="AN906" i="1"/>
  <c r="AL906" i="1"/>
  <c r="AO906" i="1"/>
  <c r="AP903" i="1"/>
  <c r="AN903" i="1"/>
  <c r="AO903" i="1"/>
  <c r="AM903" i="1"/>
  <c r="AP901" i="1"/>
  <c r="AN901" i="1"/>
  <c r="AL901" i="1"/>
  <c r="AO901" i="1"/>
  <c r="AP899" i="1"/>
  <c r="AN899" i="1"/>
  <c r="AL899" i="1"/>
  <c r="AO899" i="1"/>
  <c r="AP897" i="1"/>
  <c r="AN897" i="1"/>
  <c r="AL897" i="1"/>
  <c r="AO897" i="1"/>
  <c r="AP871" i="1"/>
  <c r="AN871" i="1"/>
  <c r="AO871" i="1"/>
  <c r="AM871" i="1"/>
  <c r="AP869" i="1"/>
  <c r="AN869" i="1"/>
  <c r="AO869" i="1"/>
  <c r="AM869" i="1"/>
  <c r="AP861" i="1"/>
  <c r="AN861" i="1"/>
  <c r="AO861" i="1"/>
  <c r="AM861" i="1"/>
  <c r="AP895" i="1"/>
  <c r="AN895" i="1"/>
  <c r="AO895" i="1"/>
  <c r="AM895" i="1"/>
  <c r="AP893" i="1"/>
  <c r="AN893" i="1"/>
  <c r="AL893" i="1"/>
  <c r="AO893" i="1"/>
  <c r="AP891" i="1"/>
  <c r="AN891" i="1"/>
  <c r="AL891" i="1"/>
  <c r="AO891" i="1"/>
  <c r="AP889" i="1"/>
  <c r="AN889" i="1"/>
  <c r="AL889" i="1"/>
  <c r="AO889" i="1"/>
  <c r="AP887" i="1"/>
  <c r="AN887" i="1"/>
  <c r="AL887" i="1"/>
  <c r="AO887" i="1"/>
  <c r="AP885" i="1"/>
  <c r="AN885" i="1"/>
  <c r="AL885" i="1"/>
  <c r="AO885" i="1"/>
  <c r="AP883" i="1"/>
  <c r="AN883" i="1"/>
  <c r="AL883" i="1"/>
  <c r="AO883" i="1"/>
  <c r="AP881" i="1"/>
  <c r="AN881" i="1"/>
  <c r="AL881" i="1"/>
  <c r="AO881" i="1"/>
  <c r="AP879" i="1"/>
  <c r="AN879" i="1"/>
  <c r="AL879" i="1"/>
  <c r="AO879" i="1"/>
  <c r="AP877" i="1"/>
  <c r="AN877" i="1"/>
  <c r="AL877" i="1"/>
  <c r="AO877" i="1"/>
  <c r="AP875" i="1"/>
  <c r="AN875" i="1"/>
  <c r="AL875" i="1"/>
  <c r="AO875" i="1"/>
  <c r="AP873" i="1"/>
  <c r="AN873" i="1"/>
  <c r="AL873" i="1"/>
  <c r="AO873" i="1"/>
  <c r="AP867" i="1"/>
  <c r="AN867" i="1"/>
  <c r="AL867" i="1"/>
  <c r="AO867" i="1"/>
  <c r="AP865" i="1"/>
  <c r="AN865" i="1"/>
  <c r="AL865" i="1"/>
  <c r="AO865" i="1"/>
  <c r="AP863" i="1"/>
  <c r="AN863" i="1"/>
  <c r="AL863" i="1"/>
  <c r="AO863" i="1"/>
  <c r="AP859" i="1"/>
  <c r="AN859" i="1"/>
  <c r="AL859" i="1"/>
  <c r="AO859" i="1"/>
  <c r="AP857" i="1"/>
  <c r="AN857" i="1"/>
  <c r="AL857" i="1"/>
  <c r="AO857" i="1"/>
  <c r="AP855" i="1"/>
  <c r="AN855" i="1"/>
  <c r="AL855" i="1"/>
  <c r="AO855" i="1"/>
  <c r="AP849" i="1"/>
  <c r="AN849" i="1"/>
  <c r="AO849" i="1"/>
  <c r="AM849" i="1"/>
  <c r="AP847" i="1"/>
  <c r="AN847" i="1"/>
  <c r="AO847" i="1"/>
  <c r="AM847" i="1"/>
  <c r="AP845" i="1"/>
  <c r="AN845" i="1"/>
  <c r="AO845" i="1"/>
  <c r="AM845" i="1"/>
  <c r="AP843" i="1"/>
  <c r="AN843" i="1"/>
  <c r="AL843" i="1"/>
  <c r="AO843" i="1"/>
  <c r="AP839" i="1"/>
  <c r="AN839" i="1"/>
  <c r="AO839" i="1"/>
  <c r="AM839" i="1"/>
  <c r="AP837" i="1"/>
  <c r="AN837" i="1"/>
  <c r="AO837" i="1"/>
  <c r="AM837" i="1"/>
  <c r="AP833" i="1"/>
  <c r="AN833" i="1"/>
  <c r="AL833" i="1"/>
  <c r="AO833" i="1"/>
  <c r="AP831" i="1"/>
  <c r="AN831" i="1"/>
  <c r="AL831" i="1"/>
  <c r="AO831" i="1"/>
  <c r="AP829" i="1"/>
  <c r="AN829" i="1"/>
  <c r="AO829" i="1"/>
  <c r="AM829" i="1"/>
  <c r="AP827" i="1"/>
  <c r="AN827" i="1"/>
  <c r="AO827" i="1"/>
  <c r="AM827" i="1"/>
  <c r="AP825" i="1"/>
  <c r="AN825" i="1"/>
  <c r="AL825" i="1"/>
  <c r="AO825" i="1"/>
  <c r="AP819" i="1"/>
  <c r="AN819" i="1"/>
  <c r="AL819" i="1"/>
  <c r="AO819" i="1"/>
  <c r="AP813" i="1"/>
  <c r="AN813" i="1"/>
  <c r="AL813" i="1"/>
  <c r="AO813" i="1"/>
  <c r="AP811" i="1"/>
  <c r="AN811" i="1"/>
  <c r="AL811" i="1"/>
  <c r="AO811" i="1"/>
  <c r="AP809" i="1"/>
  <c r="AN809" i="1"/>
  <c r="AL809" i="1"/>
  <c r="AO809" i="1"/>
  <c r="AP807" i="1"/>
  <c r="AN807" i="1"/>
  <c r="AL807" i="1"/>
  <c r="AO807" i="1"/>
  <c r="AP805" i="1"/>
  <c r="AN805" i="1"/>
  <c r="AL805" i="1"/>
  <c r="AO805" i="1"/>
  <c r="AP803" i="1"/>
  <c r="AN803" i="1"/>
  <c r="AL803" i="1"/>
  <c r="AO803" i="1"/>
  <c r="AP801" i="1"/>
  <c r="AN801" i="1"/>
  <c r="AL801" i="1"/>
  <c r="AO801" i="1"/>
  <c r="AP799" i="1"/>
  <c r="AN799" i="1"/>
  <c r="AL799" i="1"/>
  <c r="AO799" i="1"/>
  <c r="AP797" i="1"/>
  <c r="AN797" i="1"/>
  <c r="AL797" i="1"/>
  <c r="AO797" i="1"/>
  <c r="AP795" i="1"/>
  <c r="AN795" i="1"/>
  <c r="AL795" i="1"/>
  <c r="AO795" i="1"/>
  <c r="AP793" i="1"/>
  <c r="AN793" i="1"/>
  <c r="AL793" i="1"/>
  <c r="AO793" i="1"/>
  <c r="AP791" i="1"/>
  <c r="AN791" i="1"/>
  <c r="AL791" i="1"/>
  <c r="AO791" i="1"/>
  <c r="AP789" i="1"/>
  <c r="AN789" i="1"/>
  <c r="AL789" i="1"/>
  <c r="AO789" i="1"/>
  <c r="AP787" i="1"/>
  <c r="AN787" i="1"/>
  <c r="AO787" i="1"/>
  <c r="AM787" i="1"/>
  <c r="AP781" i="1"/>
  <c r="AN781" i="1"/>
  <c r="AL781" i="1"/>
  <c r="AO781" i="1"/>
  <c r="AP779" i="1"/>
  <c r="AN779" i="1"/>
  <c r="AL779" i="1"/>
  <c r="AO779" i="1"/>
  <c r="AP853" i="1"/>
  <c r="AN853" i="1"/>
  <c r="AL853" i="1"/>
  <c r="AO853" i="1"/>
  <c r="AP851" i="1"/>
  <c r="AN851" i="1"/>
  <c r="AO851" i="1"/>
  <c r="AM851" i="1"/>
  <c r="AP841" i="1"/>
  <c r="AN841" i="1"/>
  <c r="AO841" i="1"/>
  <c r="AM841" i="1"/>
  <c r="AP835" i="1"/>
  <c r="AN835" i="1"/>
  <c r="AO835" i="1"/>
  <c r="AM835" i="1"/>
  <c r="AP823" i="1"/>
  <c r="AN823" i="1"/>
  <c r="AL823" i="1"/>
  <c r="AO823" i="1"/>
  <c r="AP821" i="1"/>
  <c r="AN821" i="1"/>
  <c r="AL821" i="1"/>
  <c r="AO821" i="1"/>
  <c r="AP817" i="1"/>
  <c r="AN817" i="1"/>
  <c r="AO817" i="1"/>
  <c r="AM817" i="1"/>
  <c r="AP815" i="1"/>
  <c r="AN815" i="1"/>
  <c r="AO815" i="1"/>
  <c r="AM815" i="1"/>
  <c r="AP785" i="1"/>
  <c r="AN785" i="1"/>
  <c r="AL785" i="1"/>
  <c r="AO785" i="1"/>
  <c r="AP783" i="1"/>
  <c r="AN783" i="1"/>
  <c r="AL783" i="1"/>
  <c r="AO783" i="1"/>
  <c r="AP777" i="1"/>
  <c r="AN777" i="1"/>
  <c r="AO777" i="1"/>
  <c r="AM777" i="1"/>
  <c r="AP775" i="1"/>
  <c r="AN775" i="1"/>
  <c r="AL775" i="1"/>
  <c r="AO775" i="1"/>
  <c r="AP773" i="1"/>
  <c r="AN773" i="1"/>
  <c r="AL773" i="1"/>
  <c r="AO773" i="1"/>
  <c r="AP771" i="1"/>
  <c r="AN771" i="1"/>
  <c r="AL771" i="1"/>
  <c r="AO771" i="1"/>
  <c r="AP769" i="1"/>
  <c r="AN769" i="1"/>
  <c r="AL769" i="1"/>
  <c r="AO769" i="1"/>
  <c r="AP754" i="1"/>
  <c r="AN754" i="1"/>
  <c r="AO754" i="1"/>
  <c r="AM754" i="1"/>
  <c r="AP748" i="1"/>
  <c r="AN748" i="1"/>
  <c r="AO748" i="1"/>
  <c r="AM748" i="1"/>
  <c r="AP746" i="1"/>
  <c r="AN746" i="1"/>
  <c r="AL746" i="1"/>
  <c r="AO746" i="1"/>
  <c r="AP744" i="1"/>
  <c r="AN744" i="1"/>
  <c r="AL744" i="1"/>
  <c r="AO744" i="1"/>
  <c r="AP742" i="1"/>
  <c r="AN742" i="1"/>
  <c r="AL742" i="1"/>
  <c r="AO742" i="1"/>
  <c r="AP732" i="1"/>
  <c r="AN732" i="1"/>
  <c r="AO732" i="1"/>
  <c r="AM732" i="1"/>
  <c r="AP728" i="1"/>
  <c r="AN728" i="1"/>
  <c r="AL728" i="1"/>
  <c r="AO728" i="1"/>
  <c r="AP726" i="1"/>
  <c r="AN726" i="1"/>
  <c r="AO726" i="1"/>
  <c r="AM726" i="1"/>
  <c r="AP724" i="1"/>
  <c r="AN724" i="1"/>
  <c r="AO724" i="1"/>
  <c r="AM724" i="1"/>
  <c r="AP722" i="1"/>
  <c r="AN722" i="1"/>
  <c r="AO722" i="1"/>
  <c r="AM722" i="1"/>
  <c r="AP718" i="1"/>
  <c r="AN718" i="1"/>
  <c r="AO718" i="1"/>
  <c r="AM718" i="1"/>
  <c r="AP716" i="1"/>
  <c r="AN716" i="1"/>
  <c r="AL716" i="1"/>
  <c r="AO716" i="1"/>
  <c r="AP714" i="1"/>
  <c r="AN714" i="1"/>
  <c r="AL714" i="1"/>
  <c r="AO714" i="1"/>
  <c r="AP690" i="1"/>
  <c r="AN690" i="1"/>
  <c r="AO690" i="1"/>
  <c r="AM690" i="1"/>
  <c r="AO765" i="1"/>
  <c r="AP765" i="1"/>
  <c r="AN765" i="1"/>
  <c r="AL765" i="1"/>
  <c r="AO763" i="1"/>
  <c r="AP763" i="1"/>
  <c r="AN763" i="1"/>
  <c r="AL763" i="1"/>
  <c r="AO761" i="1"/>
  <c r="AP761" i="1"/>
  <c r="AN761" i="1"/>
  <c r="AL761" i="1"/>
  <c r="AO759" i="1"/>
  <c r="AP759" i="1"/>
  <c r="AN759" i="1"/>
  <c r="AL759" i="1"/>
  <c r="AO757" i="1"/>
  <c r="AP757" i="1"/>
  <c r="AN757" i="1"/>
  <c r="AL757" i="1"/>
  <c r="AO755" i="1"/>
  <c r="AP755" i="1"/>
  <c r="AN755" i="1"/>
  <c r="AL755" i="1"/>
  <c r="AO751" i="1"/>
  <c r="AP751" i="1"/>
  <c r="AN751" i="1"/>
  <c r="AL751" i="1"/>
  <c r="AO749" i="1"/>
  <c r="AP749" i="1"/>
  <c r="AN749" i="1"/>
  <c r="AL749" i="1"/>
  <c r="AO735" i="1"/>
  <c r="AP735" i="1"/>
  <c r="AN735" i="1"/>
  <c r="AL735" i="1"/>
  <c r="AO733" i="1"/>
  <c r="AP733" i="1"/>
  <c r="AN733" i="1"/>
  <c r="AL733" i="1"/>
  <c r="AO727" i="1"/>
  <c r="AM727" i="1"/>
  <c r="AP727" i="1"/>
  <c r="AN727" i="1"/>
  <c r="AO725" i="1"/>
  <c r="AM725" i="1"/>
  <c r="AP725" i="1"/>
  <c r="AN725" i="1"/>
  <c r="AO723" i="1"/>
  <c r="AM723" i="1"/>
  <c r="AP723" i="1"/>
  <c r="AN723" i="1"/>
  <c r="AO719" i="1"/>
  <c r="AP719" i="1"/>
  <c r="AN719" i="1"/>
  <c r="AL719" i="1"/>
  <c r="AO713" i="1"/>
  <c r="AM713" i="1"/>
  <c r="AP713" i="1"/>
  <c r="AN713" i="1"/>
  <c r="AO711" i="1"/>
  <c r="AP711" i="1"/>
  <c r="AN711" i="1"/>
  <c r="AL711" i="1"/>
  <c r="AO709" i="1"/>
  <c r="AP709" i="1"/>
  <c r="AN709" i="1"/>
  <c r="AL709" i="1"/>
  <c r="AO707" i="1"/>
  <c r="AP707" i="1"/>
  <c r="AN707" i="1"/>
  <c r="AL707" i="1"/>
  <c r="AO705" i="1"/>
  <c r="AP705" i="1"/>
  <c r="AN705" i="1"/>
  <c r="AL705" i="1"/>
  <c r="AO703" i="1"/>
  <c r="AP703" i="1"/>
  <c r="AN703" i="1"/>
  <c r="AL703" i="1"/>
  <c r="AO701" i="1"/>
  <c r="AP701" i="1"/>
  <c r="AN701" i="1"/>
  <c r="AL701" i="1"/>
  <c r="AO699" i="1"/>
  <c r="AP699" i="1"/>
  <c r="AN699" i="1"/>
  <c r="AL699" i="1"/>
  <c r="AO697" i="1"/>
  <c r="AP697" i="1"/>
  <c r="AN697" i="1"/>
  <c r="AL697" i="1"/>
  <c r="AO695" i="1"/>
  <c r="AP695" i="1"/>
  <c r="AN695" i="1"/>
  <c r="AL695" i="1"/>
  <c r="AO693" i="1"/>
  <c r="AP693" i="1"/>
  <c r="AN693" i="1"/>
  <c r="AL693" i="1"/>
  <c r="AO691" i="1"/>
  <c r="AP691" i="1"/>
  <c r="AN691" i="1"/>
  <c r="AL691" i="1"/>
  <c r="AO689" i="1"/>
  <c r="AM689" i="1"/>
  <c r="AP689" i="1"/>
  <c r="AN689" i="1"/>
  <c r="AO687" i="1"/>
  <c r="AP687" i="1"/>
  <c r="AN687" i="1"/>
  <c r="AL687" i="1"/>
  <c r="AO685" i="1"/>
  <c r="AP685" i="1"/>
  <c r="AN685" i="1"/>
  <c r="AL685" i="1"/>
  <c r="AO683" i="1"/>
  <c r="AP683" i="1"/>
  <c r="AN683" i="1"/>
  <c r="AL683" i="1"/>
  <c r="AO681" i="1"/>
  <c r="AP681" i="1"/>
  <c r="AN681" i="1"/>
  <c r="AL681" i="1"/>
  <c r="AP677" i="1"/>
  <c r="AN677" i="1"/>
  <c r="AO677" i="1"/>
  <c r="AM677" i="1"/>
  <c r="AP675" i="1"/>
  <c r="AN675" i="1"/>
  <c r="AL675" i="1"/>
  <c r="AO675" i="1"/>
  <c r="AP673" i="1"/>
  <c r="AN673" i="1"/>
  <c r="AO673" i="1"/>
  <c r="AM673" i="1"/>
  <c r="AP671" i="1"/>
  <c r="AN671" i="1"/>
  <c r="AO671" i="1"/>
  <c r="AM671" i="1"/>
  <c r="AP659" i="1"/>
  <c r="AN659" i="1"/>
  <c r="AO659" i="1"/>
  <c r="AM659" i="1"/>
  <c r="AP651" i="1"/>
  <c r="AN651" i="1"/>
  <c r="AL651" i="1"/>
  <c r="AO651" i="1"/>
  <c r="AP649" i="1"/>
  <c r="AN649" i="1"/>
  <c r="AL649" i="1"/>
  <c r="AO649" i="1"/>
  <c r="AP647" i="1"/>
  <c r="AN647" i="1"/>
  <c r="AL647" i="1"/>
  <c r="AO647" i="1"/>
  <c r="AP645" i="1"/>
  <c r="AN645" i="1"/>
  <c r="AL645" i="1"/>
  <c r="AO645" i="1"/>
  <c r="AP643" i="1"/>
  <c r="AN643" i="1"/>
  <c r="AL643" i="1"/>
  <c r="AO643" i="1"/>
  <c r="AP641" i="1"/>
  <c r="AN641" i="1"/>
  <c r="AL641" i="1"/>
  <c r="AO641" i="1"/>
  <c r="AP639" i="1"/>
  <c r="AN639" i="1"/>
  <c r="AL639" i="1"/>
  <c r="AO639" i="1"/>
  <c r="AP637" i="1"/>
  <c r="AN637" i="1"/>
  <c r="AL637" i="1"/>
  <c r="AO637" i="1"/>
  <c r="AP635" i="1"/>
  <c r="AN635" i="1"/>
  <c r="AO635" i="1"/>
  <c r="AM635" i="1"/>
  <c r="AP633" i="1"/>
  <c r="AN633" i="1"/>
  <c r="AO633" i="1"/>
  <c r="AM633" i="1"/>
  <c r="AP631" i="1"/>
  <c r="AN631" i="1"/>
  <c r="AL631" i="1"/>
  <c r="AO631" i="1"/>
  <c r="AP629" i="1"/>
  <c r="AN629" i="1"/>
  <c r="AO629" i="1"/>
  <c r="AM629" i="1"/>
  <c r="AP627" i="1"/>
  <c r="AN627" i="1"/>
  <c r="AO627" i="1"/>
  <c r="AM627" i="1"/>
  <c r="AP625" i="1"/>
  <c r="AN625" i="1"/>
  <c r="AO625" i="1"/>
  <c r="AM625" i="1"/>
  <c r="AP623" i="1"/>
  <c r="AN623" i="1"/>
  <c r="AO623" i="1"/>
  <c r="AM623" i="1"/>
  <c r="AP621" i="1"/>
  <c r="AN621" i="1"/>
  <c r="AO621" i="1"/>
  <c r="AM621" i="1"/>
  <c r="AP619" i="1"/>
  <c r="AN619" i="1"/>
  <c r="AO619" i="1"/>
  <c r="AM619" i="1"/>
  <c r="AP617" i="1"/>
  <c r="AN617" i="1"/>
  <c r="AO617" i="1"/>
  <c r="AM617" i="1"/>
  <c r="AP613" i="1"/>
  <c r="AN613" i="1"/>
  <c r="AL613" i="1"/>
  <c r="AO613" i="1"/>
  <c r="AP611" i="1"/>
  <c r="AN611" i="1"/>
  <c r="AL611" i="1"/>
  <c r="AO611" i="1"/>
  <c r="AP609" i="1"/>
  <c r="AN609" i="1"/>
  <c r="AL609" i="1"/>
  <c r="AO609" i="1"/>
  <c r="AP603" i="1"/>
  <c r="AN603" i="1"/>
  <c r="AL603" i="1"/>
  <c r="AO603" i="1"/>
  <c r="AP581" i="1"/>
  <c r="AN581" i="1"/>
  <c r="AL581" i="1"/>
  <c r="AO581" i="1"/>
  <c r="AP579" i="1"/>
  <c r="AN579" i="1"/>
  <c r="AL579" i="1"/>
  <c r="AO579" i="1"/>
  <c r="AP577" i="1"/>
  <c r="AN577" i="1"/>
  <c r="AL577" i="1"/>
  <c r="AO577" i="1"/>
  <c r="AP567" i="1"/>
  <c r="AN567" i="1"/>
  <c r="AO567" i="1"/>
  <c r="AM567" i="1"/>
  <c r="AP565" i="1"/>
  <c r="AN565" i="1"/>
  <c r="AO565" i="1"/>
  <c r="AM565" i="1"/>
  <c r="AP563" i="1"/>
  <c r="AN563" i="1"/>
  <c r="AO563" i="1"/>
  <c r="AM563" i="1"/>
  <c r="AP559" i="1"/>
  <c r="AN559" i="1"/>
  <c r="AO559" i="1"/>
  <c r="AM559" i="1"/>
  <c r="AP557" i="1"/>
  <c r="AN557" i="1"/>
  <c r="AL557" i="1"/>
  <c r="AO557" i="1"/>
  <c r="AP553" i="1"/>
  <c r="AN553" i="1"/>
  <c r="AL553" i="1"/>
  <c r="AO553" i="1"/>
  <c r="AP547" i="1"/>
  <c r="AN547" i="1"/>
  <c r="AL547" i="1"/>
  <c r="AO547" i="1"/>
  <c r="AP545" i="1"/>
  <c r="AN545" i="1"/>
  <c r="AL545" i="1"/>
  <c r="AO545" i="1"/>
  <c r="AP543" i="1"/>
  <c r="AN543" i="1"/>
  <c r="AL543" i="1"/>
  <c r="AO543" i="1"/>
  <c r="AP519" i="1"/>
  <c r="AN519" i="1"/>
  <c r="AL519" i="1"/>
  <c r="AO519" i="1"/>
  <c r="AP513" i="1"/>
  <c r="AN513" i="1"/>
  <c r="AL513" i="1"/>
  <c r="AO513" i="1"/>
  <c r="AP511" i="1"/>
  <c r="AN511" i="1"/>
  <c r="AL511" i="1"/>
  <c r="AO511" i="1"/>
  <c r="AP509" i="1"/>
  <c r="AN509" i="1"/>
  <c r="AL509" i="1"/>
  <c r="AO509" i="1"/>
  <c r="AP507" i="1"/>
  <c r="AN507" i="1"/>
  <c r="AL507" i="1"/>
  <c r="AO507" i="1"/>
  <c r="AP505" i="1"/>
  <c r="AN505" i="1"/>
  <c r="AL505" i="1"/>
  <c r="AO505" i="1"/>
  <c r="AP680" i="1"/>
  <c r="AN680" i="1"/>
  <c r="AL680" i="1"/>
  <c r="AO680" i="1"/>
  <c r="AP678" i="1"/>
  <c r="AN678" i="1"/>
  <c r="AL678" i="1"/>
  <c r="AO678" i="1"/>
  <c r="AP669" i="1"/>
  <c r="AN669" i="1"/>
  <c r="AO669" i="1"/>
  <c r="AM669" i="1"/>
  <c r="AP667" i="1"/>
  <c r="AN667" i="1"/>
  <c r="AO667" i="1"/>
  <c r="AM667" i="1"/>
  <c r="AP665" i="1"/>
  <c r="AN665" i="1"/>
  <c r="AO665" i="1"/>
  <c r="AM665" i="1"/>
  <c r="AP663" i="1"/>
  <c r="AN663" i="1"/>
  <c r="AO663" i="1"/>
  <c r="AM663" i="1"/>
  <c r="AP661" i="1"/>
  <c r="AN661" i="1"/>
  <c r="AO661" i="1"/>
  <c r="AM661" i="1"/>
  <c r="AP657" i="1"/>
  <c r="AN657" i="1"/>
  <c r="AO657" i="1"/>
  <c r="AM657" i="1"/>
  <c r="AP655" i="1"/>
  <c r="AN655" i="1"/>
  <c r="AL655" i="1"/>
  <c r="AO655" i="1"/>
  <c r="AP653" i="1"/>
  <c r="AN653" i="1"/>
  <c r="AL653" i="1"/>
  <c r="AO653" i="1"/>
  <c r="AP615" i="1"/>
  <c r="AN615" i="1"/>
  <c r="AL615" i="1"/>
  <c r="AO615" i="1"/>
  <c r="AP607" i="1"/>
  <c r="AN607" i="1"/>
  <c r="AL607" i="1"/>
  <c r="AO607" i="1"/>
  <c r="AP605" i="1"/>
  <c r="AN605" i="1"/>
  <c r="AL605" i="1"/>
  <c r="AO605" i="1"/>
  <c r="AP601" i="1"/>
  <c r="AN601" i="1"/>
  <c r="AO601" i="1"/>
  <c r="AM601" i="1"/>
  <c r="AP599" i="1"/>
  <c r="AN599" i="1"/>
  <c r="AL599" i="1"/>
  <c r="AO599" i="1"/>
  <c r="AP597" i="1"/>
  <c r="AN597" i="1"/>
  <c r="AL597" i="1"/>
  <c r="AO597" i="1"/>
  <c r="AP595" i="1"/>
  <c r="AN595" i="1"/>
  <c r="AL595" i="1"/>
  <c r="AO595" i="1"/>
  <c r="AP593" i="1"/>
  <c r="AN593" i="1"/>
  <c r="AL593" i="1"/>
  <c r="AO593" i="1"/>
  <c r="AP591" i="1"/>
  <c r="AN591" i="1"/>
  <c r="AL591" i="1"/>
  <c r="AO591" i="1"/>
  <c r="AP589" i="1"/>
  <c r="AN589" i="1"/>
  <c r="AL589" i="1"/>
  <c r="AO589" i="1"/>
  <c r="AP587" i="1"/>
  <c r="AN587" i="1"/>
  <c r="AL587" i="1"/>
  <c r="AO587" i="1"/>
  <c r="AP585" i="1"/>
  <c r="AN585" i="1"/>
  <c r="AO585" i="1"/>
  <c r="AM585" i="1"/>
  <c r="AP583" i="1"/>
  <c r="AN583" i="1"/>
  <c r="AL583" i="1"/>
  <c r="AO583" i="1"/>
  <c r="AP575" i="1"/>
  <c r="AN575" i="1"/>
  <c r="AO575" i="1"/>
  <c r="AM575" i="1"/>
  <c r="AP573" i="1"/>
  <c r="AN573" i="1"/>
  <c r="AO573" i="1"/>
  <c r="AM573" i="1"/>
  <c r="AP571" i="1"/>
  <c r="AN571" i="1"/>
  <c r="AL571" i="1"/>
  <c r="AM571" i="1" s="1"/>
  <c r="AO571" i="1"/>
  <c r="AP569" i="1"/>
  <c r="AN569" i="1"/>
  <c r="AO569" i="1"/>
  <c r="AM569" i="1"/>
  <c r="AP561" i="1"/>
  <c r="AN561" i="1"/>
  <c r="AL561" i="1"/>
  <c r="AO561" i="1"/>
  <c r="AP555" i="1"/>
  <c r="AN555" i="1"/>
  <c r="AO555" i="1"/>
  <c r="AM555" i="1"/>
  <c r="AP551" i="1"/>
  <c r="AN551" i="1"/>
  <c r="AL551" i="1"/>
  <c r="AO551" i="1"/>
  <c r="AP549" i="1"/>
  <c r="AN549" i="1"/>
  <c r="AL549" i="1"/>
  <c r="AO549" i="1"/>
  <c r="AP541" i="1"/>
  <c r="AN541" i="1"/>
  <c r="AO541" i="1"/>
  <c r="AM541" i="1"/>
  <c r="AP539" i="1"/>
  <c r="AN539" i="1"/>
  <c r="AO539" i="1"/>
  <c r="AM539" i="1"/>
  <c r="AP537" i="1"/>
  <c r="AN537" i="1"/>
  <c r="AO537" i="1"/>
  <c r="AM537" i="1"/>
  <c r="AP535" i="1"/>
  <c r="AN535" i="1"/>
  <c r="AO535" i="1"/>
  <c r="AM535" i="1"/>
  <c r="AP533" i="1"/>
  <c r="AN533" i="1"/>
  <c r="AO533" i="1"/>
  <c r="AM533" i="1"/>
  <c r="AP531" i="1"/>
  <c r="AN531" i="1"/>
  <c r="AO531" i="1"/>
  <c r="AM531" i="1"/>
  <c r="AP529" i="1"/>
  <c r="AN529" i="1"/>
  <c r="AL529" i="1"/>
  <c r="AO529" i="1"/>
  <c r="AP527" i="1"/>
  <c r="AN527" i="1"/>
  <c r="AO527" i="1"/>
  <c r="AM527" i="1"/>
  <c r="AP525" i="1"/>
  <c r="AN525" i="1"/>
  <c r="AO525" i="1"/>
  <c r="AM525" i="1"/>
  <c r="AP523" i="1"/>
  <c r="AN523" i="1"/>
  <c r="AO523" i="1"/>
  <c r="AM523" i="1"/>
  <c r="AP521" i="1"/>
  <c r="AN521" i="1"/>
  <c r="AO521" i="1"/>
  <c r="AM521" i="1"/>
  <c r="AP517" i="1"/>
  <c r="AN517" i="1"/>
  <c r="AO517" i="1"/>
  <c r="AM517" i="1"/>
  <c r="AP515" i="1"/>
  <c r="AN515" i="1"/>
  <c r="AL515" i="1"/>
  <c r="AO515" i="1"/>
  <c r="AP504" i="1"/>
  <c r="AN504" i="1"/>
  <c r="AL504" i="1"/>
  <c r="AO504" i="1"/>
  <c r="AP502" i="1"/>
  <c r="AN502" i="1"/>
  <c r="AL502" i="1"/>
  <c r="AO502" i="1"/>
  <c r="AP500" i="1"/>
  <c r="AN500" i="1"/>
  <c r="AL500" i="1"/>
  <c r="AO500" i="1"/>
  <c r="AP498" i="1"/>
  <c r="AN498" i="1"/>
  <c r="AL498" i="1"/>
  <c r="AO498" i="1"/>
  <c r="AP496" i="1"/>
  <c r="AN496" i="1"/>
  <c r="AL496" i="1"/>
  <c r="AO496" i="1"/>
  <c r="AP494" i="1"/>
  <c r="AN494" i="1"/>
  <c r="AO494" i="1"/>
  <c r="AM494" i="1"/>
  <c r="AP480" i="1"/>
  <c r="AN480" i="1"/>
  <c r="AL480" i="1"/>
  <c r="AO480" i="1"/>
  <c r="AP478" i="1"/>
  <c r="AN478" i="1"/>
  <c r="AL478" i="1"/>
  <c r="AO478" i="1"/>
  <c r="AP472" i="1"/>
  <c r="AN472" i="1"/>
  <c r="AL472" i="1"/>
  <c r="AO472" i="1"/>
  <c r="AP470" i="1"/>
  <c r="AN470" i="1"/>
  <c r="AL470" i="1"/>
  <c r="AO470" i="1"/>
  <c r="AP468" i="1"/>
  <c r="AN468" i="1"/>
  <c r="AL468" i="1"/>
  <c r="AO468" i="1"/>
  <c r="AP466" i="1"/>
  <c r="AN466" i="1"/>
  <c r="AO466" i="1"/>
  <c r="AM466" i="1"/>
  <c r="AP464" i="1"/>
  <c r="AN464" i="1"/>
  <c r="AL464" i="1"/>
  <c r="AO464" i="1"/>
  <c r="AP450" i="1"/>
  <c r="AN450" i="1"/>
  <c r="AO450" i="1"/>
  <c r="AM450" i="1"/>
  <c r="AP448" i="1"/>
  <c r="AN448" i="1"/>
  <c r="AL448" i="1"/>
  <c r="AO448" i="1"/>
  <c r="AP446" i="1"/>
  <c r="AN446" i="1"/>
  <c r="AL446" i="1"/>
  <c r="AO446" i="1"/>
  <c r="AP444" i="1"/>
  <c r="AN444" i="1"/>
  <c r="AL444" i="1"/>
  <c r="AO444" i="1"/>
  <c r="AP442" i="1"/>
  <c r="AN442" i="1"/>
  <c r="AL442" i="1"/>
  <c r="AO442" i="1"/>
  <c r="AP440" i="1"/>
  <c r="AN440" i="1"/>
  <c r="AL440" i="1"/>
  <c r="AO440" i="1"/>
  <c r="AP438" i="1"/>
  <c r="AN438" i="1"/>
  <c r="AL438" i="1"/>
  <c r="AO438" i="1"/>
  <c r="AP436" i="1"/>
  <c r="AN436" i="1"/>
  <c r="AL436" i="1"/>
  <c r="AO436" i="1"/>
  <c r="AP434" i="1"/>
  <c r="AN434" i="1"/>
  <c r="AO434" i="1"/>
  <c r="AM434" i="1"/>
  <c r="AP420" i="1"/>
  <c r="AN420" i="1"/>
  <c r="AO420" i="1"/>
  <c r="AM420" i="1"/>
  <c r="AP416" i="1"/>
  <c r="AN416" i="1"/>
  <c r="AL416" i="1"/>
  <c r="AO416" i="1"/>
  <c r="AP414" i="1"/>
  <c r="AN414" i="1"/>
  <c r="AO414" i="1"/>
  <c r="AM414" i="1"/>
  <c r="AP412" i="1"/>
  <c r="AN412" i="1"/>
  <c r="AO412" i="1"/>
  <c r="AM412" i="1"/>
  <c r="AP388" i="1"/>
  <c r="AN388" i="1"/>
  <c r="AO388" i="1"/>
  <c r="AM388" i="1"/>
  <c r="AP384" i="1"/>
  <c r="AN384" i="1"/>
  <c r="AO384" i="1"/>
  <c r="AM384" i="1"/>
  <c r="AP378" i="1"/>
  <c r="AN378" i="1"/>
  <c r="AL378" i="1"/>
  <c r="AO378" i="1"/>
  <c r="AP374" i="1"/>
  <c r="AN374" i="1"/>
  <c r="AO374" i="1"/>
  <c r="AM374" i="1"/>
  <c r="AP370" i="1"/>
  <c r="AN370" i="1"/>
  <c r="AL370" i="1"/>
  <c r="AO370" i="1"/>
  <c r="AP368" i="1"/>
  <c r="AN368" i="1"/>
  <c r="AL368" i="1"/>
  <c r="AO368" i="1"/>
  <c r="AO250" i="1"/>
  <c r="AP250" i="1"/>
  <c r="AN250" i="1"/>
  <c r="AL250" i="1"/>
  <c r="AO232" i="1"/>
  <c r="AP232" i="1"/>
  <c r="AN232" i="1"/>
  <c r="AL232" i="1"/>
  <c r="AO222" i="1"/>
  <c r="AP222" i="1"/>
  <c r="AN222" i="1"/>
  <c r="AL222" i="1"/>
  <c r="AO218" i="1"/>
  <c r="AP218" i="1"/>
  <c r="AN218" i="1"/>
  <c r="AL218" i="1"/>
  <c r="AO214" i="1"/>
  <c r="AP214" i="1"/>
  <c r="AN214" i="1"/>
  <c r="AL214" i="1"/>
  <c r="AO202" i="1"/>
  <c r="AP202" i="1"/>
  <c r="AN202" i="1"/>
  <c r="AL202" i="1"/>
  <c r="AO192" i="1"/>
  <c r="AM192" i="1"/>
  <c r="AN192" i="1"/>
  <c r="AP192" i="1"/>
  <c r="AO184" i="1"/>
  <c r="AP184" i="1"/>
  <c r="AN184" i="1"/>
  <c r="AL184" i="1"/>
  <c r="AO180" i="1"/>
  <c r="AP180" i="1"/>
  <c r="AN180" i="1"/>
  <c r="AL180" i="1"/>
  <c r="AO176" i="1"/>
  <c r="AP176" i="1"/>
  <c r="AN176" i="1"/>
  <c r="AL176" i="1"/>
  <c r="AP492" i="1"/>
  <c r="AN492" i="1"/>
  <c r="AL492" i="1"/>
  <c r="AO492" i="1"/>
  <c r="AP490" i="1"/>
  <c r="AN490" i="1"/>
  <c r="AL490" i="1"/>
  <c r="AO490" i="1"/>
  <c r="AP488" i="1"/>
  <c r="AN488" i="1"/>
  <c r="AL488" i="1"/>
  <c r="AO488" i="1"/>
  <c r="AP486" i="1"/>
  <c r="AN486" i="1"/>
  <c r="AL486" i="1"/>
  <c r="AO486" i="1"/>
  <c r="AP484" i="1"/>
  <c r="AN484" i="1"/>
  <c r="AO484" i="1"/>
  <c r="AM484" i="1"/>
  <c r="AP482" i="1"/>
  <c r="AN482" i="1"/>
  <c r="AL482" i="1"/>
  <c r="AO482" i="1"/>
  <c r="AP476" i="1"/>
  <c r="AN476" i="1"/>
  <c r="AO476" i="1"/>
  <c r="AM476" i="1"/>
  <c r="AP474" i="1"/>
  <c r="AN474" i="1"/>
  <c r="AO474" i="1"/>
  <c r="AM474" i="1"/>
  <c r="AP462" i="1"/>
  <c r="AN462" i="1"/>
  <c r="AO462" i="1"/>
  <c r="AM462" i="1"/>
  <c r="AP460" i="1"/>
  <c r="AN460" i="1"/>
  <c r="AL460" i="1"/>
  <c r="AO460" i="1"/>
  <c r="AP458" i="1"/>
  <c r="AN458" i="1"/>
  <c r="AL458" i="1"/>
  <c r="AO458" i="1"/>
  <c r="AP456" i="1"/>
  <c r="AN456" i="1"/>
  <c r="AO456" i="1"/>
  <c r="AM456" i="1"/>
  <c r="AP454" i="1"/>
  <c r="AN454" i="1"/>
  <c r="AL454" i="1"/>
  <c r="AO454" i="1"/>
  <c r="AP452" i="1"/>
  <c r="AN452" i="1"/>
  <c r="AO452" i="1"/>
  <c r="AM452" i="1"/>
  <c r="AP432" i="1"/>
  <c r="AN432" i="1"/>
  <c r="AO432" i="1"/>
  <c r="AM432" i="1"/>
  <c r="AP430" i="1"/>
  <c r="AN430" i="1"/>
  <c r="AO430" i="1"/>
  <c r="AM430" i="1"/>
  <c r="AP428" i="1"/>
  <c r="AN428" i="1"/>
  <c r="AO428" i="1"/>
  <c r="AM428" i="1"/>
  <c r="AP426" i="1"/>
  <c r="AN426" i="1"/>
  <c r="AL426" i="1"/>
  <c r="AO426" i="1"/>
  <c r="AP424" i="1"/>
  <c r="AN424" i="1"/>
  <c r="AL424" i="1"/>
  <c r="AO424" i="1"/>
  <c r="AP422" i="1"/>
  <c r="AN422" i="1"/>
  <c r="AL422" i="1"/>
  <c r="AO422" i="1"/>
  <c r="AP418" i="1"/>
  <c r="AN418" i="1"/>
  <c r="AO418" i="1"/>
  <c r="AM418" i="1"/>
  <c r="AP410" i="1"/>
  <c r="AN410" i="1"/>
  <c r="AO410" i="1"/>
  <c r="AM410" i="1"/>
  <c r="AP408" i="1"/>
  <c r="AN408" i="1"/>
  <c r="AO408" i="1"/>
  <c r="AM408" i="1"/>
  <c r="AP406" i="1"/>
  <c r="AN406" i="1"/>
  <c r="AO406" i="1"/>
  <c r="AM406" i="1"/>
  <c r="AP404" i="1"/>
  <c r="AN404" i="1"/>
  <c r="AO404" i="1"/>
  <c r="AM404" i="1"/>
  <c r="AP402" i="1"/>
  <c r="AN402" i="1"/>
  <c r="AO402" i="1"/>
  <c r="AM402" i="1"/>
  <c r="AP400" i="1"/>
  <c r="AN400" i="1"/>
  <c r="AO400" i="1"/>
  <c r="AM400" i="1"/>
  <c r="AP398" i="1"/>
  <c r="AN398" i="1"/>
  <c r="AO398" i="1"/>
  <c r="AM398" i="1"/>
  <c r="AP396" i="1"/>
  <c r="AN396" i="1"/>
  <c r="AO396" i="1"/>
  <c r="AM396" i="1"/>
  <c r="AP394" i="1"/>
  <c r="AN394" i="1"/>
  <c r="AO394" i="1"/>
  <c r="AM394" i="1"/>
  <c r="AP392" i="1"/>
  <c r="AN392" i="1"/>
  <c r="AO392" i="1"/>
  <c r="AM392" i="1"/>
  <c r="AP390" i="1"/>
  <c r="AN390" i="1"/>
  <c r="AL390" i="1"/>
  <c r="AO390" i="1"/>
  <c r="AP386" i="1"/>
  <c r="AN386" i="1"/>
  <c r="AL386" i="1"/>
  <c r="AO386" i="1"/>
  <c r="AP382" i="1"/>
  <c r="AN382" i="1"/>
  <c r="AO382" i="1"/>
  <c r="AM382" i="1"/>
  <c r="AP380" i="1"/>
  <c r="AN380" i="1"/>
  <c r="AL380" i="1"/>
  <c r="AO380" i="1"/>
  <c r="AP376" i="1"/>
  <c r="AN376" i="1"/>
  <c r="AL376" i="1"/>
  <c r="AO376" i="1"/>
  <c r="AP372" i="1"/>
  <c r="AN372" i="1"/>
  <c r="AO372" i="1"/>
  <c r="AM372" i="1"/>
  <c r="AO136" i="1"/>
  <c r="AP136" i="1"/>
  <c r="AN136" i="1"/>
  <c r="AL136" i="1"/>
  <c r="AO134" i="1"/>
  <c r="AP134" i="1"/>
  <c r="AN134" i="1"/>
  <c r="AL134" i="1"/>
  <c r="AO124" i="1"/>
  <c r="AP124" i="1"/>
  <c r="AN124" i="1"/>
  <c r="AL124" i="1"/>
  <c r="AO118" i="1"/>
  <c r="AM118" i="1"/>
  <c r="AP118" i="1"/>
  <c r="AN118" i="1"/>
  <c r="AO116" i="1"/>
  <c r="AP116" i="1"/>
  <c r="AN116" i="1"/>
  <c r="AL116" i="1"/>
  <c r="AO114" i="1"/>
  <c r="AP114" i="1"/>
  <c r="AN114" i="1"/>
  <c r="AL114" i="1"/>
  <c r="AO112" i="1"/>
  <c r="AP112" i="1"/>
  <c r="AN112" i="1"/>
  <c r="AL112" i="1"/>
  <c r="AO110" i="1"/>
  <c r="AP110" i="1"/>
  <c r="AN110" i="1"/>
  <c r="AL110" i="1"/>
  <c r="AO106" i="1"/>
  <c r="AM106" i="1"/>
  <c r="AP106" i="1"/>
  <c r="AN106" i="1"/>
  <c r="AO104" i="1"/>
  <c r="AM104" i="1"/>
  <c r="AP104" i="1"/>
  <c r="AN104" i="1"/>
  <c r="AO90" i="1"/>
  <c r="AP90" i="1"/>
  <c r="AN90" i="1"/>
  <c r="AL90" i="1"/>
  <c r="AO88" i="1"/>
  <c r="AP88" i="1"/>
  <c r="AN88" i="1"/>
  <c r="AL88" i="1"/>
  <c r="AO138" i="1"/>
  <c r="AP138" i="1"/>
  <c r="AN138" i="1"/>
  <c r="AL138" i="1"/>
  <c r="AO132" i="1"/>
  <c r="AM132" i="1"/>
  <c r="AP132" i="1"/>
  <c r="AN132" i="1"/>
  <c r="AO130" i="1"/>
  <c r="AP130" i="1"/>
  <c r="AN130" i="1"/>
  <c r="AL130" i="1"/>
  <c r="AO128" i="1"/>
  <c r="AP128" i="1"/>
  <c r="AN128" i="1"/>
  <c r="AL128" i="1"/>
  <c r="AO126" i="1"/>
  <c r="AM126" i="1"/>
  <c r="AP126" i="1"/>
  <c r="AN126" i="1"/>
  <c r="AO122" i="1"/>
  <c r="AP122" i="1"/>
  <c r="AN122" i="1"/>
  <c r="AL122" i="1"/>
  <c r="AO120" i="1"/>
  <c r="AM120" i="1"/>
  <c r="AP120" i="1"/>
  <c r="AN120" i="1"/>
  <c r="AO108" i="1"/>
  <c r="AM108" i="1"/>
  <c r="AP108" i="1"/>
  <c r="AN108" i="1"/>
  <c r="AO102" i="1"/>
  <c r="AP102" i="1"/>
  <c r="AN102" i="1"/>
  <c r="AL102" i="1"/>
  <c r="AO100" i="1"/>
  <c r="AP100" i="1"/>
  <c r="AN100" i="1"/>
  <c r="AL100" i="1"/>
  <c r="AO98" i="1"/>
  <c r="AM98" i="1"/>
  <c r="AP98" i="1"/>
  <c r="AN98" i="1"/>
  <c r="AO96" i="1"/>
  <c r="AM96" i="1"/>
  <c r="AP96" i="1"/>
  <c r="AN96" i="1"/>
  <c r="AO94" i="1"/>
  <c r="AM94" i="1"/>
  <c r="AP94" i="1"/>
  <c r="AN94" i="1"/>
  <c r="AO92" i="1"/>
  <c r="AM92" i="1"/>
  <c r="AP92" i="1"/>
  <c r="AN92" i="1"/>
  <c r="AO86" i="1"/>
  <c r="AP86" i="1"/>
  <c r="AN86" i="1"/>
  <c r="AL86" i="1"/>
  <c r="AO84" i="1"/>
  <c r="AP84" i="1"/>
  <c r="AN84" i="1"/>
  <c r="AL84" i="1"/>
  <c r="AO82" i="1"/>
  <c r="AP82" i="1"/>
  <c r="AN82" i="1"/>
  <c r="AL82" i="1"/>
  <c r="AO80" i="1"/>
  <c r="AP80" i="1"/>
  <c r="AN80" i="1"/>
  <c r="AL80" i="1"/>
  <c r="AO78" i="1"/>
  <c r="AP78" i="1"/>
  <c r="AN78" i="1"/>
  <c r="AL78" i="1"/>
  <c r="AO76" i="1"/>
  <c r="AP76" i="1"/>
  <c r="AN76" i="1"/>
  <c r="AL76" i="1"/>
  <c r="AO66" i="1"/>
  <c r="AP66" i="1"/>
  <c r="AN66" i="1"/>
  <c r="AL66" i="1"/>
  <c r="AO64" i="1"/>
  <c r="AP64" i="1"/>
  <c r="AN64" i="1"/>
  <c r="AL64" i="1"/>
  <c r="AO62" i="1"/>
  <c r="AP62" i="1"/>
  <c r="AN62" i="1"/>
  <c r="AL62" i="1"/>
  <c r="AO28" i="1"/>
  <c r="AM28" i="1"/>
  <c r="AP28" i="1"/>
  <c r="AN28" i="1"/>
  <c r="AO26" i="1"/>
  <c r="AP26" i="1"/>
  <c r="AN26" i="1"/>
  <c r="AL26" i="1"/>
  <c r="AO24" i="1"/>
  <c r="AM24" i="1"/>
  <c r="AP24" i="1"/>
  <c r="AN24" i="1"/>
  <c r="AO20" i="1"/>
  <c r="AM20" i="1"/>
  <c r="AP20" i="1"/>
  <c r="AN20" i="1"/>
  <c r="AO18" i="1"/>
  <c r="AM18" i="1"/>
  <c r="AP18" i="1"/>
  <c r="AN18" i="1"/>
  <c r="AO14" i="1"/>
  <c r="AP14" i="1"/>
  <c r="AN14" i="1"/>
  <c r="AL14" i="1"/>
  <c r="AO12" i="1"/>
  <c r="AP12" i="1"/>
  <c r="AN12" i="1"/>
  <c r="AL12" i="1"/>
  <c r="AO10" i="1"/>
  <c r="AP10" i="1"/>
  <c r="AN10" i="1"/>
  <c r="AL10" i="1"/>
  <c r="AO8" i="1"/>
  <c r="AM8" i="1"/>
  <c r="AP8" i="1"/>
  <c r="AN8" i="1"/>
  <c r="AO4" i="1"/>
  <c r="AP4" i="1"/>
  <c r="AN4" i="1"/>
  <c r="AL4" i="1"/>
  <c r="AO16" i="1"/>
  <c r="AM16" i="1"/>
  <c r="AP16" i="1"/>
  <c r="AN16" i="1"/>
  <c r="AO6" i="1"/>
  <c r="AM6" i="1"/>
  <c r="AP6" i="1"/>
  <c r="AN6" i="1"/>
  <c r="AO60" i="1"/>
  <c r="AM60" i="1"/>
  <c r="AP60" i="1"/>
  <c r="AN60" i="1"/>
  <c r="AO58" i="1"/>
  <c r="AP58" i="1"/>
  <c r="AN58" i="1"/>
  <c r="AL58" i="1"/>
  <c r="AO56" i="1"/>
  <c r="AP56" i="1"/>
  <c r="AN56" i="1"/>
  <c r="AL56" i="1"/>
  <c r="AO54" i="1"/>
  <c r="AP54" i="1"/>
  <c r="AN54" i="1"/>
  <c r="AL54" i="1"/>
  <c r="AO52" i="1"/>
  <c r="AP52" i="1"/>
  <c r="AN52" i="1"/>
  <c r="AL52" i="1"/>
  <c r="AO50" i="1"/>
  <c r="AP50" i="1"/>
  <c r="AN50" i="1"/>
  <c r="AL50" i="1"/>
  <c r="AO48" i="1"/>
  <c r="AP48" i="1"/>
  <c r="AN48" i="1"/>
  <c r="AL48" i="1"/>
  <c r="AO46" i="1"/>
  <c r="AP46" i="1"/>
  <c r="AN46" i="1"/>
  <c r="AL46" i="1"/>
  <c r="AO44" i="1"/>
  <c r="AP44" i="1"/>
  <c r="AN44" i="1"/>
  <c r="AL44" i="1"/>
  <c r="AO42" i="1"/>
  <c r="AP42" i="1"/>
  <c r="AN42" i="1"/>
  <c r="AL42" i="1"/>
  <c r="AO40" i="1"/>
  <c r="AP40" i="1"/>
  <c r="AN40" i="1"/>
  <c r="AL40" i="1"/>
  <c r="AO38" i="1"/>
  <c r="AP38" i="1"/>
  <c r="AN38" i="1"/>
  <c r="AL38" i="1"/>
  <c r="AO36" i="1"/>
  <c r="AP36" i="1"/>
  <c r="AN36" i="1"/>
  <c r="AL36" i="1"/>
  <c r="AO34" i="1"/>
  <c r="AM34" i="1"/>
  <c r="AP34" i="1"/>
  <c r="AN34" i="1"/>
  <c r="AO32" i="1"/>
  <c r="AP32" i="1"/>
  <c r="AN32" i="1"/>
  <c r="AL32" i="1"/>
  <c r="AO30" i="1"/>
  <c r="AM30" i="1"/>
  <c r="AP30" i="1"/>
  <c r="AN30" i="1"/>
  <c r="AO22" i="1"/>
  <c r="AM22" i="1"/>
  <c r="AP22" i="1"/>
  <c r="AN22" i="1"/>
</calcChain>
</file>

<file path=xl/comments1.xml><?xml version="1.0" encoding="utf-8"?>
<comments xmlns="http://schemas.openxmlformats.org/spreadsheetml/2006/main">
  <authors>
    <author>Windows 用户</author>
  </authors>
  <commentList>
    <comment ref="AM3" authorId="0">
      <text>
        <r>
          <rPr>
            <sz val="9"/>
            <color indexed="81"/>
            <rFont val="宋体"/>
            <family val="3"/>
            <charset val="134"/>
          </rPr>
          <t>集采未中选的药品，原研药、通过评价、参比制剂，挂网价是差比价2倍以上的，第一年降40%，第二年降40%，第三年降20%。2倍（含）以下的直接降为集采支付标准。
非原研，或是未通过评价，或非参比制剂的，直接降为集采支付标准。</t>
        </r>
      </text>
    </comment>
    <comment ref="AN3" authorId="0">
      <text>
        <r>
          <rPr>
            <sz val="9"/>
            <color indexed="81"/>
            <rFont val="宋体"/>
            <family val="3"/>
            <charset val="134"/>
          </rPr>
          <t>集采未中选的药品，原研药、通过评价、参比制剂，挂网价是差比价2倍以上的，第一年降40%，第二年降40%，第三年降20%。2倍（含）以下的直接降为集采支付标准。
非原研，或是未通过评价，或非参比制剂的，直接降为集采支付标准。</t>
        </r>
      </text>
    </comment>
    <comment ref="AO3" authorId="0">
      <text>
        <r>
          <rPr>
            <sz val="9"/>
            <color indexed="81"/>
            <rFont val="宋体"/>
            <family val="3"/>
            <charset val="134"/>
          </rPr>
          <t>集采未中选的药品，原研药、通过评价、参比制剂，挂网价是差比价2倍以上的，第一年降40%，第二年降40%，第三年降20%。2倍（含）以下的直接降为集采支付标准。
非原研，或是未通过评价，或非参比制剂的，直接降为集采支付标准。</t>
        </r>
      </text>
    </comment>
    <comment ref="AP3" authorId="0">
      <text>
        <r>
          <rPr>
            <sz val="9"/>
            <color indexed="81"/>
            <rFont val="宋体"/>
            <family val="3"/>
            <charset val="134"/>
          </rPr>
          <t>集采未中选的药品，原研药、通过评价、参比制剂，挂网价是差比价2倍以上的，第一年降40%，第二年降40%，第三年降20%。2倍（含）以下的直接降为集采支付标准。
非原研，或是未通过评价，或非参比制剂的，直接降为集采支付标准。</t>
        </r>
      </text>
    </comment>
  </commentList>
</comments>
</file>

<file path=xl/sharedStrings.xml><?xml version="1.0" encoding="utf-8"?>
<sst xmlns="http://schemas.openxmlformats.org/spreadsheetml/2006/main" count="25751" uniqueCount="4617">
  <si>
    <t>全国第五批药品集中采购（海南）未中选药品支付标准</t>
  </si>
  <si>
    <t>中选品种</t>
  </si>
  <si>
    <t>未中选品种</t>
  </si>
  <si>
    <t>序号</t>
  </si>
  <si>
    <t>药品通用名</t>
  </si>
  <si>
    <t>匹配关键字（新系统）</t>
  </si>
  <si>
    <t>剂型</t>
  </si>
  <si>
    <t>纠正
剂型</t>
  </si>
  <si>
    <t>规格包装</t>
  </si>
  <si>
    <t>代表品
规格</t>
  </si>
  <si>
    <t>代表品
包装</t>
  </si>
  <si>
    <t>计价单位</t>
  </si>
  <si>
    <t>中选企业</t>
  </si>
  <si>
    <t>按包装中选价格（元）</t>
  </si>
  <si>
    <t>每片或每支单价</t>
  </si>
  <si>
    <t>中选企业数/家</t>
  </si>
  <si>
    <t>协议采购量比例</t>
  </si>
  <si>
    <t>医保编码</t>
  </si>
  <si>
    <t>药品名称</t>
  </si>
  <si>
    <t>包装</t>
  </si>
  <si>
    <t>未中选药品
规格</t>
  </si>
  <si>
    <t>未中选药品
包装</t>
  </si>
  <si>
    <t>计价单位（交易）</t>
  </si>
  <si>
    <t>生产企业编码</t>
  </si>
  <si>
    <t>生产企业</t>
  </si>
  <si>
    <t>申报企业编码</t>
  </si>
  <si>
    <t>申报企业</t>
  </si>
  <si>
    <t>挂网价</t>
  </si>
  <si>
    <t>制剂价</t>
  </si>
  <si>
    <t>是否通过一致性评价药品 1 是 0 否</t>
  </si>
  <si>
    <t>是否原研（药品类型 1：原研；2：中选；3：其他）</t>
  </si>
  <si>
    <t>参比制剂</t>
  </si>
  <si>
    <t>国药准字</t>
  </si>
  <si>
    <t>本位码</t>
  </si>
  <si>
    <t>属性</t>
  </si>
  <si>
    <t>规格
比对结果</t>
  </si>
  <si>
    <t>按差比价计算
未中选药每片
价格的方法</t>
  </si>
  <si>
    <t>差比价
(元/片)</t>
  </si>
  <si>
    <t>未中选药品
最小剂量价
与差比价比</t>
  </si>
  <si>
    <t>降价规则</t>
  </si>
  <si>
    <t>2021.10.1-2022.9.30支付标准（每片或每支单价）</t>
  </si>
  <si>
    <t>2022.10.1-2023.9.30支付标准（每片或每支单价）</t>
  </si>
  <si>
    <t>2023.10.1之后的支付标准（每片或每支单价）</t>
  </si>
  <si>
    <t>ω-3鱼油中/长链脂肪乳注射液</t>
  </si>
  <si>
    <t>长链脂肪乳</t>
  </si>
  <si>
    <t>注射液</t>
  </si>
  <si>
    <t>100ml*1瓶</t>
  </si>
  <si>
    <t>瓶</t>
  </si>
  <si>
    <t>B.Braun Melsungen AG</t>
  </si>
  <si>
    <t>XB05BAU006B002010179001</t>
  </si>
  <si>
    <t>ω-3 鱼油中/长链脂肪乳注射液</t>
  </si>
  <si>
    <t>注射剂</t>
  </si>
  <si>
    <t>100ml*1瓶/瓶</t>
  </si>
  <si>
    <t>913100007659709572</t>
  </si>
  <si>
    <t>B.Braun MelSungen AG</t>
  </si>
  <si>
    <t>91310105735422271U</t>
  </si>
  <si>
    <t>上海置基医药有限公司</t>
  </si>
  <si>
    <t>否</t>
  </si>
  <si>
    <t>H20140969</t>
  </si>
  <si>
    <t>86979001000701</t>
  </si>
  <si>
    <t>同厂</t>
  </si>
  <si>
    <t>XB05BAU006B002010300454</t>
  </si>
  <si>
    <t>91440200618357941C</t>
  </si>
  <si>
    <t>丽珠集团利民制药厂</t>
  </si>
  <si>
    <t>91440300618855174Y</t>
  </si>
  <si>
    <t>深圳市海滨制药有限公司</t>
  </si>
  <si>
    <t>是</t>
  </si>
  <si>
    <t>国药准字H20203672</t>
  </si>
  <si>
    <t>86900454001892</t>
  </si>
  <si>
    <t>XB05BAU006B002010102180</t>
  </si>
  <si>
    <t>9151010020260067X4</t>
  </si>
  <si>
    <t>四川科伦药业股份有限公司</t>
  </si>
  <si>
    <t>国药准字H20213048</t>
  </si>
  <si>
    <t xml:space="preserve">86902180002419 </t>
  </si>
  <si>
    <t>250ml*1瓶</t>
  </si>
  <si>
    <t>XB05BAU006B002020179001</t>
  </si>
  <si>
    <t>250ml*1瓶/瓶</t>
  </si>
  <si>
    <t>H20140970</t>
  </si>
  <si>
    <t>86979001000718</t>
  </si>
  <si>
    <t>XB05BAU006BO02020300454</t>
  </si>
  <si>
    <t>国药准字H20203671</t>
  </si>
  <si>
    <t>86900454001885</t>
  </si>
  <si>
    <t>XB05BAU006B002020102180</t>
  </si>
  <si>
    <t>国药准字H20213049</t>
  </si>
  <si>
    <t>86902180002402</t>
  </si>
  <si>
    <t>阿法骨化醇软胶囊</t>
  </si>
  <si>
    <t>阿法骨化醇</t>
  </si>
  <si>
    <t>软胶囊</t>
  </si>
  <si>
    <t>0.25μg*10粒/板*2板/盒</t>
  </si>
  <si>
    <t>盒</t>
  </si>
  <si>
    <t>Teva Pharmaceutical Industries Ltd.（昆明贝克诺顿制药有限公司分包装）</t>
  </si>
  <si>
    <t>XA11CCA017E002010179051</t>
  </si>
  <si>
    <t>0.25μg*30粒/盒</t>
  </si>
  <si>
    <t>91120116596141487U</t>
  </si>
  <si>
    <t>LEOPharmaceuticalProductsLtd.A/S（LEOPharmaA/S）</t>
  </si>
  <si>
    <t>天津青松华药医药有限公司</t>
  </si>
  <si>
    <t>H20130513</t>
  </si>
  <si>
    <t>86979051000393</t>
  </si>
  <si>
    <t>XA11CCA017E002010100805</t>
  </si>
  <si>
    <t>0.25μg*20粒/盒</t>
  </si>
  <si>
    <t>91310116753162119M</t>
  </si>
  <si>
    <t>上海信谊延安药业有限公司</t>
  </si>
  <si>
    <t>国药准字H20010618</t>
  </si>
  <si>
    <t>86900805000017</t>
  </si>
  <si>
    <t>XA11CCA017E002020100423</t>
  </si>
  <si>
    <t>0.5μg*10粒/盒</t>
  </si>
  <si>
    <t>9144010119051196XF</t>
  </si>
  <si>
    <t>广州白云山星群(药业)股份有限公司</t>
  </si>
  <si>
    <t>国药准字H20051861</t>
  </si>
  <si>
    <t>86900423000024</t>
  </si>
  <si>
    <t>XA11CCA017E002020200805</t>
  </si>
  <si>
    <t>0.5μg*20粒/盒</t>
  </si>
  <si>
    <t>国药准字H20010619</t>
  </si>
  <si>
    <t>86900805000024</t>
  </si>
  <si>
    <t>XA11CCA017E001010103904</t>
  </si>
  <si>
    <t>阿法骨化醇胶囊</t>
  </si>
  <si>
    <t>胶囊剂</t>
  </si>
  <si>
    <t>0.5μg*8粒/盒</t>
  </si>
  <si>
    <t>91150522783012103C</t>
  </si>
  <si>
    <t>康臣药业(内蒙古)有限责任公司</t>
  </si>
  <si>
    <t>国药准字H20041837</t>
  </si>
  <si>
    <t>86903904000018</t>
  </si>
  <si>
    <t>XA11CCA017A001020279006</t>
  </si>
  <si>
    <t>阿法骨化醇片</t>
  </si>
  <si>
    <t>片剂</t>
  </si>
  <si>
    <t>0.5μg*10片/盒</t>
  </si>
  <si>
    <t>91440300192190653H</t>
  </si>
  <si>
    <t>帝人制药株式会社医药岩国制造所</t>
  </si>
  <si>
    <t>H20160261</t>
  </si>
  <si>
    <t>86979006000102</t>
  </si>
  <si>
    <t>XA11CCA017A001010301066</t>
  </si>
  <si>
    <t>0.25ug*30片/盒</t>
  </si>
  <si>
    <t>91500000202851807X</t>
  </si>
  <si>
    <t>重庆药友制药有限责任公司</t>
  </si>
  <si>
    <t>国药准字H10950135</t>
  </si>
  <si>
    <t>86901066000068</t>
  </si>
  <si>
    <t>XA11CCA017E001010203904</t>
  </si>
  <si>
    <t>0.5μg*16粒/盒</t>
  </si>
  <si>
    <t>XA11CCA017A001020101066</t>
  </si>
  <si>
    <t>0.5ug*10片/盒</t>
  </si>
  <si>
    <t>通过质量和疗效一致性评价的药品</t>
  </si>
  <si>
    <t>国药准字H10950134</t>
  </si>
  <si>
    <t>86901066000075</t>
  </si>
  <si>
    <t>XA11CCA017A001020201066</t>
  </si>
  <si>
    <t>0.5ug*20片/盒</t>
  </si>
  <si>
    <t>XA11CCA017A001020301066</t>
  </si>
  <si>
    <t>0.5ug*30片/盒</t>
  </si>
  <si>
    <t>XA11CCA017E002010100423</t>
  </si>
  <si>
    <t>国药准字H20020501</t>
  </si>
  <si>
    <t>86900423000017</t>
  </si>
  <si>
    <t>XA11CCA017A001010101066</t>
  </si>
  <si>
    <t>0.25ug*10片/盒</t>
  </si>
  <si>
    <t>136548</t>
  </si>
  <si>
    <t>素片</t>
  </si>
  <si>
    <t>0.25ug*20片/盒</t>
  </si>
  <si>
    <t>XA11CCA017A001010201066</t>
  </si>
  <si>
    <t>XA11CCA017E002010105580</t>
  </si>
  <si>
    <t>软胶囊剂</t>
  </si>
  <si>
    <t>915300006226003939</t>
  </si>
  <si>
    <t>Teva Pharmaceutical Industries Ltd.(SJ4444)</t>
  </si>
  <si>
    <t>昆明贝克诺顿制药有限公司</t>
  </si>
  <si>
    <t>国药准字J20171090</t>
  </si>
  <si>
    <t>86905580000504</t>
  </si>
  <si>
    <t>阿立哌唑片</t>
  </si>
  <si>
    <t>阿立哌唑</t>
  </si>
  <si>
    <t>5mg*30片/盒</t>
  </si>
  <si>
    <t>浙江华海药业股份有限公司</t>
  </si>
  <si>
    <t>XN05AXA028E001010100834</t>
  </si>
  <si>
    <t>阿立哌唑胶囊</t>
  </si>
  <si>
    <t>5mg*28粒/盒</t>
  </si>
  <si>
    <t>9131011413362209XY</t>
  </si>
  <si>
    <t>上海上药中西制药有限公司</t>
  </si>
  <si>
    <t>国药准字H20090315</t>
  </si>
  <si>
    <t>86900834000637</t>
  </si>
  <si>
    <t>XN05AXA028A001020100834</t>
  </si>
  <si>
    <t>5mg*14片/盒</t>
  </si>
  <si>
    <t>国药准字H20041506</t>
  </si>
  <si>
    <t>86900834000019</t>
  </si>
  <si>
    <t>XN05AXA028A001020104619</t>
  </si>
  <si>
    <t>5mg*10片/盒</t>
  </si>
  <si>
    <t>91330100609129453D</t>
  </si>
  <si>
    <t>浙江大冢制药有限公司</t>
  </si>
  <si>
    <t>国药准字H20061304</t>
  </si>
  <si>
    <t>86904619000010</t>
  </si>
  <si>
    <t>XN05AXA028A001010102016</t>
  </si>
  <si>
    <t>5mg*20片/盒</t>
  </si>
  <si>
    <t>91510100633116839D</t>
  </si>
  <si>
    <t>成都康弘药业集团股份有限公司</t>
  </si>
  <si>
    <t>国药准字H20041501</t>
  </si>
  <si>
    <t>86902016000039</t>
  </si>
  <si>
    <t>XN05AXA028A001010504647</t>
  </si>
  <si>
    <t>91330000147968817N</t>
  </si>
  <si>
    <t>按化学药品新注册分类批准的仿制药</t>
  </si>
  <si>
    <t>国药准字H20203074</t>
  </si>
  <si>
    <t>86904647000792</t>
  </si>
  <si>
    <t>10mg*20片/盒</t>
  </si>
  <si>
    <t>XN05AXA028A001010104619</t>
  </si>
  <si>
    <t>10mg*10片/盒</t>
  </si>
  <si>
    <t>国药准字H20061305</t>
  </si>
  <si>
    <t>86904619000034</t>
  </si>
  <si>
    <t>XN05AXA028A001010200834</t>
  </si>
  <si>
    <t>10mg*14片/盒</t>
  </si>
  <si>
    <t>国药准字H20041507</t>
  </si>
  <si>
    <t>86900834000026</t>
  </si>
  <si>
    <t>XN05AXA028A001010101435</t>
  </si>
  <si>
    <t>10mg*24片/盒</t>
  </si>
  <si>
    <t>913203001363846728</t>
  </si>
  <si>
    <t>江苏恩华药业股份有限公司</t>
  </si>
  <si>
    <t>国药准字H20140121</t>
  </si>
  <si>
    <t>86901435000262</t>
  </si>
  <si>
    <t>XN05AXA028A001020304647</t>
  </si>
  <si>
    <t>国药准字H20203075</t>
  </si>
  <si>
    <t>86904647000808</t>
  </si>
  <si>
    <t>15mg*10片/盒</t>
  </si>
  <si>
    <t>XN05AXA028A001030204647</t>
  </si>
  <si>
    <t>国药准字H20203076</t>
  </si>
  <si>
    <t>86904647000785</t>
  </si>
  <si>
    <t>阿昔洛韦片</t>
  </si>
  <si>
    <t>阿昔洛韦</t>
  </si>
  <si>
    <t>0.2g*12片/板*2板/盒</t>
  </si>
  <si>
    <t>山东齐都药业有限公司</t>
  </si>
  <si>
    <t>XJ05ABA075A001010200107</t>
  </si>
  <si>
    <t>0.1g*20片/盒</t>
  </si>
  <si>
    <t>91110000103044655Y</t>
  </si>
  <si>
    <t>同方药业集团有限公司</t>
  </si>
  <si>
    <t>国药准字H20067702</t>
  </si>
  <si>
    <t>86900107000012</t>
  </si>
  <si>
    <t>XJ05ABA075A001010102292</t>
  </si>
  <si>
    <t>0.1g*24片/盒</t>
  </si>
  <si>
    <t>国药准字H10983103</t>
  </si>
  <si>
    <t>86902292000068</t>
  </si>
  <si>
    <t>XJ05ABA075A001020102292</t>
  </si>
  <si>
    <t>0.2g*24片/盒</t>
  </si>
  <si>
    <t>国药准字H20057410</t>
  </si>
  <si>
    <t>86902292000044</t>
  </si>
  <si>
    <t>XJ05ABA075A001010300107</t>
  </si>
  <si>
    <t>XJ05ABA075A001010100931</t>
  </si>
  <si>
    <t>91120111600584134N</t>
  </si>
  <si>
    <t>天津太平洋制药有限公司</t>
  </si>
  <si>
    <t>国药准字H12020290</t>
  </si>
  <si>
    <t>86900931000042</t>
  </si>
  <si>
    <t>XJ05ABA075A001010104945</t>
  </si>
  <si>
    <t>91430000616770249R</t>
  </si>
  <si>
    <t>康普药业股份有限公司</t>
  </si>
  <si>
    <t>国药准字H43020286</t>
  </si>
  <si>
    <t>86904945000043</t>
  </si>
  <si>
    <t>XJ05ABA075A001010104744</t>
  </si>
  <si>
    <t>91330000146008822C</t>
  </si>
  <si>
    <t>浙江亚太药业股份有限公司</t>
  </si>
  <si>
    <t>国药准字H20059927</t>
  </si>
  <si>
    <t>86904744000077</t>
  </si>
  <si>
    <t>XJ05ABA075A001010104735</t>
  </si>
  <si>
    <t>913300007047892221</t>
  </si>
  <si>
    <t>浙江仙琚制药股份有限公司</t>
  </si>
  <si>
    <t>国药准字H33020530</t>
  </si>
  <si>
    <t>86904735000017</t>
  </si>
  <si>
    <t>XJ05ABA075A001010201007</t>
  </si>
  <si>
    <t>0.2g*36片/盒</t>
  </si>
  <si>
    <t>915002262038944463</t>
  </si>
  <si>
    <t>重庆华森制药股份有限公司</t>
  </si>
  <si>
    <t>国药准字H50021219</t>
  </si>
  <si>
    <t>86901007000027</t>
  </si>
  <si>
    <t>XJ05ABA075A001010100453</t>
  </si>
  <si>
    <t>91440400617489061P</t>
  </si>
  <si>
    <t>丽珠集团丽珠制药厂</t>
  </si>
  <si>
    <t>国药准字H44023592</t>
  </si>
  <si>
    <t>86900453000155</t>
  </si>
  <si>
    <t>XJ05ABA075A001020100453</t>
  </si>
  <si>
    <t>0.2g*30片/盒</t>
  </si>
  <si>
    <t>国药准字H20013195</t>
  </si>
  <si>
    <t>86900453000124</t>
  </si>
  <si>
    <t>XJ05ABA075A001010104141</t>
  </si>
  <si>
    <t>0.1g*24片/瓶</t>
  </si>
  <si>
    <t>913700002658705037</t>
  </si>
  <si>
    <t>山东罗欣药业集团股份有限公司</t>
  </si>
  <si>
    <t>国药准字H20003177</t>
  </si>
  <si>
    <t>86904141000038</t>
  </si>
  <si>
    <t>XJ05ABA075A001010504152</t>
  </si>
  <si>
    <t>0.1g*30片/盒</t>
  </si>
  <si>
    <t>913703001686121827</t>
  </si>
  <si>
    <t>瑞阳制药有限公司</t>
  </si>
  <si>
    <t>国药准字H19994052</t>
  </si>
  <si>
    <t>86904152000096</t>
  </si>
  <si>
    <t>XJ05ABA075A001010100677</t>
  </si>
  <si>
    <t>91310120563054643T</t>
  </si>
  <si>
    <t>上海腾瑞制药有限公司</t>
  </si>
  <si>
    <t>国药准字H31022891</t>
  </si>
  <si>
    <t>86900677000023</t>
  </si>
  <si>
    <t>XJ05ABA075A001010100600</t>
  </si>
  <si>
    <t>91442000X180811958</t>
  </si>
  <si>
    <t>珠海联邦制药股份有限公司中山分公司</t>
  </si>
  <si>
    <t>国药准字H19983136</t>
  </si>
  <si>
    <t>86900600000113</t>
  </si>
  <si>
    <t>XJ05ABA075A001020100269</t>
  </si>
  <si>
    <t>91440700617754849P</t>
  </si>
  <si>
    <t>广东彼迪药业有限公司</t>
  </si>
  <si>
    <t>国药准字H20056067</t>
  </si>
  <si>
    <t>86900269000097</t>
  </si>
  <si>
    <t>XJ05ABA075A001010100269</t>
  </si>
  <si>
    <t>国药准字H44021367</t>
  </si>
  <si>
    <t>86900269000080</t>
  </si>
  <si>
    <t>XJ05ABA075A001010102770</t>
  </si>
  <si>
    <t>91130100601289268L</t>
  </si>
  <si>
    <t>石药集团欧意药业有限公司</t>
  </si>
  <si>
    <t>国药准字H20058862</t>
  </si>
  <si>
    <t>86902770000191</t>
  </si>
  <si>
    <t>XJ05ABA075A001010100818</t>
  </si>
  <si>
    <t>0.2g*25片/瓶</t>
  </si>
  <si>
    <t>91310000133742534B</t>
  </si>
  <si>
    <t>上海上药信谊药厂有限公司</t>
  </si>
  <si>
    <t>国药准字H10890044</t>
  </si>
  <si>
    <t>86900818000042</t>
  </si>
  <si>
    <t>XJ05ABA075A025010103205</t>
  </si>
  <si>
    <t>片剂(素片)</t>
  </si>
  <si>
    <t>914108237156088969</t>
  </si>
  <si>
    <t>国药集团容生制药有限公司</t>
  </si>
  <si>
    <t>国药准字H20093887</t>
  </si>
  <si>
    <t>86903205001912</t>
  </si>
  <si>
    <t>XJ05ABA075A001010105755</t>
  </si>
  <si>
    <t>914601002939678125</t>
  </si>
  <si>
    <t>海口奇力制药股份有限公司</t>
  </si>
  <si>
    <t>国药准字H46020227</t>
  </si>
  <si>
    <t>86905755000094</t>
  </si>
  <si>
    <t>XJ05ABA075E001010101123</t>
  </si>
  <si>
    <t>阿昔洛韦胶囊</t>
  </si>
  <si>
    <t>硬胶囊</t>
  </si>
  <si>
    <t>0.2g*24粒/盒</t>
  </si>
  <si>
    <t>91210200716917738B</t>
  </si>
  <si>
    <t>大连美罗中药厂有限公司</t>
  </si>
  <si>
    <t>国药准字H21023840</t>
  </si>
  <si>
    <t>86901123000017</t>
  </si>
  <si>
    <t>XJ05ABA075A001010200503</t>
  </si>
  <si>
    <t>914403006188508328</t>
  </si>
  <si>
    <t>深圳海王药业有限公司</t>
  </si>
  <si>
    <t>国药准字H44021631</t>
  </si>
  <si>
    <t>86900503000098</t>
  </si>
  <si>
    <t>XJ05ABA075A001010101828</t>
  </si>
  <si>
    <t>91420000726103295U</t>
  </si>
  <si>
    <t>湖北科益药业股份有限公司</t>
  </si>
  <si>
    <t>国药准字H10900094</t>
  </si>
  <si>
    <t>86901828000077</t>
  </si>
  <si>
    <t>XJ05ABA075A001010104145</t>
  </si>
  <si>
    <t>91370305164323842H</t>
  </si>
  <si>
    <t>国药准字H20056584</t>
  </si>
  <si>
    <t>86904145000027</t>
  </si>
  <si>
    <t>XJ05ABA075A001010102892</t>
  </si>
  <si>
    <t>91140500725906918N</t>
  </si>
  <si>
    <t>山西皇城相府药业股份有限公司</t>
  </si>
  <si>
    <t>国药准字H14021999</t>
  </si>
  <si>
    <t>86902892000024</t>
  </si>
  <si>
    <t>XJ05ABA075A006010103204</t>
  </si>
  <si>
    <t>阿昔洛韦分散片</t>
  </si>
  <si>
    <t>分散片</t>
  </si>
  <si>
    <t>91410100712635557P</t>
  </si>
  <si>
    <t>遂成药业股份有限公司</t>
  </si>
  <si>
    <t>国药准字H20066859</t>
  </si>
  <si>
    <t>86903204000039</t>
  </si>
  <si>
    <t>XJ05ABA075E001010104684</t>
  </si>
  <si>
    <t>0.2g*10粒/盒</t>
  </si>
  <si>
    <t>91330727704547709N</t>
  </si>
  <si>
    <t>浙江优胜美特中药有限公司</t>
  </si>
  <si>
    <t>国药准字H10940031</t>
  </si>
  <si>
    <t>86904684000021</t>
  </si>
  <si>
    <t>130934</t>
  </si>
  <si>
    <t>91210100764362386F</t>
  </si>
  <si>
    <t>辽宁格林生物药业集团股份有限公司</t>
  </si>
  <si>
    <t>XJ05ABA075A001010104914</t>
  </si>
  <si>
    <t>91430181183808626X</t>
  </si>
  <si>
    <t>湖南迪诺制药股份有限公司</t>
  </si>
  <si>
    <t>国药准字H43020657</t>
  </si>
  <si>
    <t>86904914000036</t>
  </si>
  <si>
    <t>150677</t>
  </si>
  <si>
    <t>▲注射用艾司奥美拉唑钠</t>
  </si>
  <si>
    <t>奥美拉唑</t>
  </si>
  <si>
    <t>冻干粉针</t>
  </si>
  <si>
    <t>40mg*10支/盒</t>
  </si>
  <si>
    <t>苏州特瑞药业有限公司(苏州二叶制药有限公司受托生产）</t>
  </si>
  <si>
    <t>XA02BCA211B001010201359</t>
  </si>
  <si>
    <t>注射用奥美拉唑钠(静脉滴注)</t>
  </si>
  <si>
    <t>注射剂(本品为白色或类白色疏松块状物或粉末)</t>
  </si>
  <si>
    <t>40mg*1瓶/盒</t>
  </si>
  <si>
    <t>91320214607915071G</t>
  </si>
  <si>
    <t>阿斯利康制药有限公司</t>
  </si>
  <si>
    <t>国药准字H20033394</t>
  </si>
  <si>
    <t>86901359000270</t>
  </si>
  <si>
    <t>XA02BCA211B001010204127</t>
  </si>
  <si>
    <t>注射用奥美拉唑钠</t>
  </si>
  <si>
    <t>40mg*1瓶/瓶</t>
  </si>
  <si>
    <t>91370800706117999P</t>
  </si>
  <si>
    <t>辰欣药业股份有限公司</t>
  </si>
  <si>
    <t>国药准字H20083922</t>
  </si>
  <si>
    <t>86904127003770</t>
  </si>
  <si>
    <t>XA02BCA081B001010101359</t>
  </si>
  <si>
    <t>注射用艾司奥美拉唑钠</t>
  </si>
  <si>
    <t>40mg(按C17H19N303S计算)*1支/盒</t>
  </si>
  <si>
    <t>国药准字H20093314</t>
  </si>
  <si>
    <t>86901359000287</t>
  </si>
  <si>
    <t>XA02BCA081B001020101523</t>
  </si>
  <si>
    <t>40mg(以埃索美拉唑计)*1支/盒</t>
  </si>
  <si>
    <t>91320000608398264T</t>
  </si>
  <si>
    <t>正大天晴药业集团股份有限公司</t>
  </si>
  <si>
    <t>国药准字H20163103</t>
  </si>
  <si>
    <t>86901523001997</t>
  </si>
  <si>
    <t>XA02BCA081B001020101425</t>
  </si>
  <si>
    <t>40mg(以埃索美拉唑计)*1瓶/盒</t>
  </si>
  <si>
    <t>91320100745398965U</t>
  </si>
  <si>
    <t>江苏奥赛康药业有限公司</t>
  </si>
  <si>
    <t>国药准字H20163100</t>
  </si>
  <si>
    <t>86901425000890</t>
  </si>
  <si>
    <t>XA02BCA211B001010100487</t>
  </si>
  <si>
    <t>20mg(以奥美拉唑计)*2瓶/盒</t>
  </si>
  <si>
    <t>91441900281801356U</t>
  </si>
  <si>
    <t>广东众生药业股份有限公司</t>
  </si>
  <si>
    <t>国药准字H20067513</t>
  </si>
  <si>
    <t>86900487000053</t>
  </si>
  <si>
    <t>XA02BCA211B001020104339</t>
  </si>
  <si>
    <t>60mg(以奥美拉唑计)*1瓶/瓶</t>
  </si>
  <si>
    <t>91340100758501263P</t>
  </si>
  <si>
    <t>安徽省先锋制药有限公司</t>
  </si>
  <si>
    <t>国药准字H20113264</t>
  </si>
  <si>
    <t>86904339000635</t>
  </si>
  <si>
    <t>XA02BCA211B001020104995</t>
  </si>
  <si>
    <t>60mg(以奥美拉唑计)*10瓶/盒</t>
  </si>
  <si>
    <t>914303001846834827</t>
  </si>
  <si>
    <t>湖南一格制药有限公司</t>
  </si>
  <si>
    <t>国药准字H20153068</t>
  </si>
  <si>
    <t>86904995000857</t>
  </si>
  <si>
    <t>XA02BCA211B001020101651</t>
  </si>
  <si>
    <t>60mg(以奥美拉唑计)*1瓶/盒</t>
  </si>
  <si>
    <t>913205001377026284</t>
  </si>
  <si>
    <t>苏州二叶制药有限公司</t>
  </si>
  <si>
    <t>国药准字H20103381</t>
  </si>
  <si>
    <t>86901651001609</t>
  </si>
  <si>
    <t>同厂不同规</t>
  </si>
  <si>
    <t>XA02BCA211B001030105793</t>
  </si>
  <si>
    <t>60mg*1瓶/盒</t>
  </si>
  <si>
    <t>91460000062331438Q</t>
  </si>
  <si>
    <t>海南灵康制药有限公司</t>
  </si>
  <si>
    <t>国药准字H20067707</t>
  </si>
  <si>
    <t>86905793000278</t>
  </si>
  <si>
    <t>XA02BCA211B001020179280</t>
  </si>
  <si>
    <t>91460000671078941A</t>
  </si>
  <si>
    <t>海南锦瑞制药有限公司</t>
  </si>
  <si>
    <t>国药准字H20113317</t>
  </si>
  <si>
    <t>86979280000171</t>
  </si>
  <si>
    <t>XA02BCA211B001020101956</t>
  </si>
  <si>
    <t>91420000707090425F</t>
  </si>
  <si>
    <t>武汉普生制药有限公司</t>
  </si>
  <si>
    <t>国药准字H20073284</t>
  </si>
  <si>
    <t>86901956000444</t>
  </si>
  <si>
    <t>XA02BCA211B014030100239</t>
  </si>
  <si>
    <t>按C17H19N303S计60mg*1支/盒</t>
  </si>
  <si>
    <t>911100007263731643</t>
  </si>
  <si>
    <t>悦康药业集团股份有限公司</t>
  </si>
  <si>
    <t>国药准字H20093941</t>
  </si>
  <si>
    <t>86900239000997</t>
  </si>
  <si>
    <t>XA02BCA211B001020104744</t>
  </si>
  <si>
    <t>国药准字H20123397</t>
  </si>
  <si>
    <t>86904744001012</t>
  </si>
  <si>
    <t>XA02BCA211B001010103134</t>
  </si>
  <si>
    <t>42.6mg*1瓶/盒</t>
  </si>
  <si>
    <t>91410200753894686D</t>
  </si>
  <si>
    <t>开封康诺药业有限公司</t>
  </si>
  <si>
    <t>国药准字H20065825</t>
  </si>
  <si>
    <t>86903134000635</t>
  </si>
  <si>
    <t>XA02BCA211B001020201651</t>
  </si>
  <si>
    <t>XA02BCA211B001010103708</t>
  </si>
  <si>
    <t>40mg（以C17H19N303S）计*10支/盒</t>
  </si>
  <si>
    <t>91230111128024298B</t>
  </si>
  <si>
    <t>哈药集团生物工程有限公司</t>
  </si>
  <si>
    <t>国药准字H20066226</t>
  </si>
  <si>
    <t>86903708000047</t>
  </si>
  <si>
    <t>XA02BCA211B001010301938</t>
  </si>
  <si>
    <t>60mg*10瓶/盒</t>
  </si>
  <si>
    <t>91420100724667038L</t>
  </si>
  <si>
    <t>武汉海特生物制药股份有限公司</t>
  </si>
  <si>
    <t>国药准字H20123044</t>
  </si>
  <si>
    <t>86901938000257</t>
  </si>
  <si>
    <t>XA02BCA211B001010105789</t>
  </si>
  <si>
    <t>91460100774262258E</t>
  </si>
  <si>
    <t>海南葫芦娃药业集团股份有限公司</t>
  </si>
  <si>
    <t>国药准字H20123034</t>
  </si>
  <si>
    <t>86905789000435</t>
  </si>
  <si>
    <t>XA02BCA211B001040105843</t>
  </si>
  <si>
    <t>冻干粉针剂</t>
  </si>
  <si>
    <t>91460100754396590D</t>
  </si>
  <si>
    <t>双鹤药业(海南)有限责任公司</t>
  </si>
  <si>
    <t>国药准字H20090233</t>
  </si>
  <si>
    <t>86905843001446</t>
  </si>
  <si>
    <t>XA02BCA211B001020101425</t>
  </si>
  <si>
    <t>国药准字H20059053</t>
  </si>
  <si>
    <t>86901425000456</t>
  </si>
  <si>
    <t>XA02BCA081B001010281252</t>
  </si>
  <si>
    <t>91460100MA5RD0M01X</t>
  </si>
  <si>
    <t>海南卓泰制药有限公司</t>
  </si>
  <si>
    <t>国药准字H20203085</t>
  </si>
  <si>
    <t>86981252000065</t>
  </si>
  <si>
    <t>XA02BCA081B001010109622</t>
  </si>
  <si>
    <t>40mg（按C17H19N3O3S计）*1支/盒</t>
  </si>
  <si>
    <t>91469025780730521Q</t>
  </si>
  <si>
    <t>海南中玉药业有限公司</t>
  </si>
  <si>
    <t>国药准字H20183387</t>
  </si>
  <si>
    <t>86909622000040</t>
  </si>
  <si>
    <t>XA02BCA081B001010101425</t>
  </si>
  <si>
    <t>20mg*1瓶/盒</t>
  </si>
  <si>
    <t>国药准字H20174090</t>
  </si>
  <si>
    <t>86901425000913</t>
  </si>
  <si>
    <t>XA02BCA211B001010101425</t>
  </si>
  <si>
    <t>国药准字H20059052</t>
  </si>
  <si>
    <t>86901425000449</t>
  </si>
  <si>
    <t>XA02BCA081B001010209592</t>
  </si>
  <si>
    <t>20mg*1支/支</t>
  </si>
  <si>
    <t>支</t>
  </si>
  <si>
    <t>914202007641391760</t>
  </si>
  <si>
    <t>朗天药业(湖北)有限公司</t>
  </si>
  <si>
    <t>国药准字H20183081</t>
  </si>
  <si>
    <t>86909592000095</t>
  </si>
  <si>
    <t>XA02BCA081B001020209592</t>
  </si>
  <si>
    <t>40mg*1支/支</t>
  </si>
  <si>
    <t>国药准字H20183080</t>
  </si>
  <si>
    <t>86909592000088</t>
  </si>
  <si>
    <t>XA02BCA081B001010101017</t>
  </si>
  <si>
    <t>915000006219193432</t>
  </si>
  <si>
    <t>重庆莱美药业股份有限公司</t>
  </si>
  <si>
    <t>国药准字H20203633</t>
  </si>
  <si>
    <t>86901017001243</t>
  </si>
  <si>
    <t>XA02BCA081B001010101521</t>
  </si>
  <si>
    <t>91320982134753235X</t>
  </si>
  <si>
    <t>江苏正大丰海制药有限公司</t>
  </si>
  <si>
    <t>国药准字H20193317</t>
  </si>
  <si>
    <t>86901521001142</t>
  </si>
  <si>
    <t>XA02BCA081B001010101523</t>
  </si>
  <si>
    <t>20mg*1支/盒</t>
  </si>
  <si>
    <t>国药准字H20163102</t>
  </si>
  <si>
    <t>86901523001980</t>
  </si>
  <si>
    <t>XA02BCA081B001010179286</t>
  </si>
  <si>
    <t>91430623799139395J</t>
  </si>
  <si>
    <t>湖南赛隆药业有限公司</t>
  </si>
  <si>
    <t>国药准字H20203720</t>
  </si>
  <si>
    <t>86979286000205</t>
  </si>
  <si>
    <t>XA02BCA081B001010109703</t>
  </si>
  <si>
    <t xml:space="preserve"> 40mg(按C17H19N3O3S计)*1支/盒</t>
  </si>
  <si>
    <t>91371300567713650P</t>
  </si>
  <si>
    <t>山东裕欣药业有限公司</t>
  </si>
  <si>
    <t>国药准字H20213099</t>
  </si>
  <si>
    <t>86909703000136</t>
  </si>
  <si>
    <t>XA02BCA211B001010105791</t>
  </si>
  <si>
    <t>914600007603794713</t>
  </si>
  <si>
    <t>海南倍特药业有限公司</t>
  </si>
  <si>
    <t>国药准字H20093289</t>
  </si>
  <si>
    <t>86905791000461</t>
  </si>
  <si>
    <t>XA02BCA211B014010104188</t>
  </si>
  <si>
    <t>9137130072755352X1</t>
  </si>
  <si>
    <t>山东新时代药业有限公司</t>
  </si>
  <si>
    <t>XA02BCA211B001020200356</t>
  </si>
  <si>
    <t>40mg(以奥美拉唑计)×1瓶/瓶</t>
  </si>
  <si>
    <t>914401015583834183</t>
  </si>
  <si>
    <t>广州一品红制药有限公司</t>
  </si>
  <si>
    <t>XA02BCA211B001010100356</t>
  </si>
  <si>
    <t>20mg×1瓶/盒</t>
  </si>
  <si>
    <t>XA02BCA211B001010279286</t>
  </si>
  <si>
    <t>40mg(以C17H19N3O3S计）*1瓶/瓶</t>
  </si>
  <si>
    <t>国药准字H20173315</t>
  </si>
  <si>
    <t>86979286000120</t>
  </si>
  <si>
    <t>盐酸奥洛他定片</t>
  </si>
  <si>
    <t>奥洛他定</t>
  </si>
  <si>
    <t>2.5mg*12片/板*2板/盒</t>
  </si>
  <si>
    <t>仁合益康集团有限公司(河北创健药业有限公司受托生产）</t>
  </si>
  <si>
    <t>XR01ACA210A001010310364</t>
  </si>
  <si>
    <t>2.5mg*12片/盒</t>
  </si>
  <si>
    <t>91130101MA0CE1L6XH</t>
  </si>
  <si>
    <t>仁合益康集团有限公司</t>
  </si>
  <si>
    <t>国药准字H20203695</t>
  </si>
  <si>
    <t>86910364000021</t>
  </si>
  <si>
    <t>5mg*12片/板*2板/盒</t>
  </si>
  <si>
    <t>XR01ACA210A001010201076</t>
  </si>
  <si>
    <t>912101066046138951</t>
  </si>
  <si>
    <t>NiproPharmaCorporationKagamiishiPlant</t>
  </si>
  <si>
    <t>安斯泰来制药(中国)有限公司</t>
  </si>
  <si>
    <t>国药准字J20170021</t>
  </si>
  <si>
    <t>86901076000188</t>
  </si>
  <si>
    <t>XR01ACA210A001010101503</t>
  </si>
  <si>
    <t>薄膜衣片</t>
  </si>
  <si>
    <t>5mg*12片/盒</t>
  </si>
  <si>
    <t>9111010869637240X0</t>
  </si>
  <si>
    <t>江苏万高药业股份有限公司</t>
  </si>
  <si>
    <t>北京爱力佳医药科技有限公司</t>
  </si>
  <si>
    <t>国药准字H20193146</t>
  </si>
  <si>
    <t>86901503000323</t>
  </si>
  <si>
    <t>XR01ACA210E001010181625</t>
  </si>
  <si>
    <t>盐酸奥洛他定胶囊</t>
  </si>
  <si>
    <t>5mg*10粒/盒</t>
  </si>
  <si>
    <t>91500116768890223Y</t>
  </si>
  <si>
    <t>重庆西南制药二厂有限责任公司</t>
  </si>
  <si>
    <t>国药准字H20174034</t>
  </si>
  <si>
    <t>86981625000029</t>
  </si>
  <si>
    <t>XR01ACA210A001020310364</t>
  </si>
  <si>
    <t>911311220799887781</t>
  </si>
  <si>
    <t>河北创健药业有限公司</t>
  </si>
  <si>
    <t>国药准字H20203694</t>
  </si>
  <si>
    <t>86910364000014</t>
  </si>
  <si>
    <t>XR01ACA210A001010200151</t>
  </si>
  <si>
    <t>91110106700101574K</t>
  </si>
  <si>
    <t>北京四环科宝制药有限公司</t>
  </si>
  <si>
    <t>国药准字H20143415</t>
  </si>
  <si>
    <t>86900151001027</t>
  </si>
  <si>
    <t>注射用奥沙利铂</t>
  </si>
  <si>
    <t>奥沙利铂</t>
  </si>
  <si>
    <t>50mg*1瓶/盒</t>
  </si>
  <si>
    <t>Sanofi-Aventis France（CENEXI-Laboratoires THISSEN S.A.）（赛诺菲（杭州）制药有限公司分包装）</t>
  </si>
  <si>
    <t>XL01XAA215B001020101425</t>
  </si>
  <si>
    <t>国药准字H20064296</t>
  </si>
  <si>
    <t>86901425000395</t>
  </si>
  <si>
    <t>XL01XAA215B001010101425</t>
  </si>
  <si>
    <t>100mg*1瓶/盒</t>
  </si>
  <si>
    <t>国药准字H20064297</t>
  </si>
  <si>
    <t>86901425000401</t>
  </si>
  <si>
    <t>XL01XAA215B001010179280</t>
  </si>
  <si>
    <t>国药准字H20143024</t>
  </si>
  <si>
    <t>86979280000263</t>
  </si>
  <si>
    <t>XL01XAA215B001010103708</t>
  </si>
  <si>
    <t>50mg*1支/盒</t>
  </si>
  <si>
    <t>国药准字H20133094</t>
  </si>
  <si>
    <t>86903708000511</t>
  </si>
  <si>
    <t>XL01XAA254B002010104127</t>
  </si>
  <si>
    <t>奥沙利铂甘露醇注射液</t>
  </si>
  <si>
    <t>100ml:奥沙利铂50mg与甘露醇5.1g*1瓶/瓶</t>
  </si>
  <si>
    <t>国药准字H20052531</t>
  </si>
  <si>
    <t>86904127000144</t>
  </si>
  <si>
    <t>XL01XAA215B002010200503</t>
  </si>
  <si>
    <t>奥沙利铂注射液</t>
  </si>
  <si>
    <t>20ml:40mg*1支/支</t>
  </si>
  <si>
    <t>国药准字H20031048</t>
  </si>
  <si>
    <t>86900503000135</t>
  </si>
  <si>
    <t>XL01XAA254B002010101445</t>
  </si>
  <si>
    <t>100ml:0.1g*1瓶/瓶</t>
  </si>
  <si>
    <t>9132070070404786XB</t>
  </si>
  <si>
    <t>江苏恒瑞医药股份有限公司</t>
  </si>
  <si>
    <t>国药准字H20050962</t>
  </si>
  <si>
    <t>86901445000078</t>
  </si>
  <si>
    <t>XL01XAA254B002010102189</t>
  </si>
  <si>
    <t>100ml:奥沙利铂0.1g与甘露醇5.1g*1瓶/瓶</t>
  </si>
  <si>
    <t>915101007302226095</t>
  </si>
  <si>
    <t>四川美大康佳乐药业有限公司</t>
  </si>
  <si>
    <t>国药准字H20050141</t>
  </si>
  <si>
    <t>86902189000010</t>
  </si>
  <si>
    <t>XL01XAA215B002010205847</t>
  </si>
  <si>
    <t>10ml:50mg*1支/支</t>
  </si>
  <si>
    <t>91460000780701210W</t>
  </si>
  <si>
    <t>齐鲁制药(海南)有限公司</t>
  </si>
  <si>
    <t>国药准字H20203216</t>
  </si>
  <si>
    <t>86900503000186</t>
  </si>
  <si>
    <t>XL01XAA215B001010180426</t>
  </si>
  <si>
    <t>91330100609136127P</t>
  </si>
  <si>
    <t>赛诺菲（杭州）制药有限公司</t>
  </si>
  <si>
    <t>国药准字J20150117</t>
  </si>
  <si>
    <t>86980426000023</t>
  </si>
  <si>
    <t>XL01XAA215B002030105847</t>
  </si>
  <si>
    <t>40ml:0.2g*1支/盒</t>
  </si>
  <si>
    <t>国药准字H20203218</t>
  </si>
  <si>
    <t>86900503000188</t>
  </si>
  <si>
    <t>XL01XAA215B002020105847</t>
  </si>
  <si>
    <t>20ml:0.1g*1支/盒</t>
  </si>
  <si>
    <t>国药准字H20203217</t>
  </si>
  <si>
    <t>86900503000187</t>
  </si>
  <si>
    <t>XL01XAA215B001010104141</t>
  </si>
  <si>
    <t>国药准字H20123347</t>
  </si>
  <si>
    <t>86904141002872</t>
  </si>
  <si>
    <t>XL01XAA215B002010102317</t>
  </si>
  <si>
    <t>10ml：50mg*1瓶/盒</t>
  </si>
  <si>
    <t>91511000563254776P</t>
  </si>
  <si>
    <t>四川汇宇制药股份有限公司</t>
  </si>
  <si>
    <t>国药准字H20213060</t>
  </si>
  <si>
    <t>86902317000226</t>
  </si>
  <si>
    <t>XL01XAA215B001010101523</t>
  </si>
  <si>
    <t>国药准字H20143263</t>
  </si>
  <si>
    <t>86901523001942</t>
  </si>
  <si>
    <t>XL01XAA215B002020102317</t>
  </si>
  <si>
    <t>20ml：100mg*1瓶/盒</t>
  </si>
  <si>
    <t>国药准字H20213061</t>
  </si>
  <si>
    <t>86902317000219</t>
  </si>
  <si>
    <t>XL01XAA215B002010101445</t>
  </si>
  <si>
    <t>国药准字H20213312</t>
  </si>
  <si>
    <t>86901445003192</t>
  </si>
  <si>
    <t>XL01XAA215B002020101445</t>
  </si>
  <si>
    <t>国药准字H20213313</t>
  </si>
  <si>
    <t>86901445003185</t>
  </si>
  <si>
    <t>盐酸贝那普利片</t>
  </si>
  <si>
    <t>贝那普利</t>
  </si>
  <si>
    <t>10mg*14片/板*2板/盒</t>
  </si>
  <si>
    <t>上海新亚药业闵行有限公司</t>
  </si>
  <si>
    <t>XC09AAB034A001010200100</t>
  </si>
  <si>
    <t>9111000060001684X1</t>
  </si>
  <si>
    <t>北京诺华制药有限公司</t>
  </si>
  <si>
    <t>国药准字H20030514</t>
  </si>
  <si>
    <t>86900100000149</t>
  </si>
  <si>
    <t>XC09AAB034A017010102019</t>
  </si>
  <si>
    <t>片剂(薄膜衣片)</t>
  </si>
  <si>
    <t>915101002019391454</t>
  </si>
  <si>
    <t>成都地奥制药集团有限公司</t>
  </si>
  <si>
    <t>国药准字H20053390</t>
  </si>
  <si>
    <t>86902019000012</t>
  </si>
  <si>
    <t>XC09BBA189A001010102019</t>
  </si>
  <si>
    <t>氨氯地平贝那普利片(Ⅱ)</t>
  </si>
  <si>
    <t>10mg:5mg（盐酸贝那普利:氨氯地平）*10片/盒</t>
  </si>
  <si>
    <t>国药准字H20090309</t>
  </si>
  <si>
    <t>86902019000128</t>
  </si>
  <si>
    <t>XC09BBA266A001010100568</t>
  </si>
  <si>
    <t>氨氯地平贝那普利片(Ⅰ)</t>
  </si>
  <si>
    <t>12.5mg（盐酸贝那普利10mg，氨氯地平2.5mg）*7片/盒</t>
  </si>
  <si>
    <t>914401167594322396</t>
  </si>
  <si>
    <t>扬子江药业集团广州海瑞药业有限公司</t>
  </si>
  <si>
    <t>国药准字H20110072</t>
  </si>
  <si>
    <t>86900568000088</t>
  </si>
  <si>
    <t>XC09AAB034A001020200100</t>
  </si>
  <si>
    <t>国药准字H20000292</t>
  </si>
  <si>
    <t>86900100000057</t>
  </si>
  <si>
    <t>XC09BAB035A001010200407</t>
  </si>
  <si>
    <t>贝那普利氢氯噻嗪片</t>
  </si>
  <si>
    <t>每片含盐酸贝那普利10mg，氢氯噻嗪12.5mg*14片/盒</t>
  </si>
  <si>
    <t>91440101618440809W</t>
  </si>
  <si>
    <t>广州南新制药有限公司</t>
  </si>
  <si>
    <t>国药准字H20090004</t>
  </si>
  <si>
    <t>86900407000545</t>
  </si>
  <si>
    <t>XC09AAB034A001010100795</t>
  </si>
  <si>
    <t>91310112133354160Q</t>
  </si>
  <si>
    <t>国药准字H20044840</t>
  </si>
  <si>
    <t>86900795000158</t>
  </si>
  <si>
    <t>XC09AAB034A001020100553</t>
  </si>
  <si>
    <t>5mg*28片/盒</t>
  </si>
  <si>
    <t>91440300708453259J</t>
  </si>
  <si>
    <t>深圳信立泰药业股份有限公司</t>
  </si>
  <si>
    <t>国药准字H20054771</t>
  </si>
  <si>
    <t>86900553000130</t>
  </si>
  <si>
    <t>XC09AAB034A017010202019</t>
  </si>
  <si>
    <t>苯磺贝他斯汀片</t>
  </si>
  <si>
    <t>贝他斯汀</t>
  </si>
  <si>
    <t>10mg*14片/板/盒</t>
  </si>
  <si>
    <t>重庆华邦制药有限公司</t>
  </si>
  <si>
    <t>XR06AXB217A001010101003</t>
  </si>
  <si>
    <t>10mg *14片/盒</t>
  </si>
  <si>
    <t>915000005992299001</t>
  </si>
  <si>
    <t>国药准字H20193370</t>
  </si>
  <si>
    <t>86901003001004</t>
  </si>
  <si>
    <t>XR06AXB217A001010100945</t>
  </si>
  <si>
    <t>91120116600576732H</t>
  </si>
  <si>
    <t>天津田边制药有限公司</t>
  </si>
  <si>
    <t>国药准字J20150093</t>
  </si>
  <si>
    <t>86900945000120</t>
  </si>
  <si>
    <t>XR06AXB217A001010204494</t>
  </si>
  <si>
    <t>苯磺贝他斯汀</t>
  </si>
  <si>
    <t>10mg*12片/盒</t>
  </si>
  <si>
    <t>91330101793671532Y</t>
  </si>
  <si>
    <t>杭州和泽医药科技有限公司</t>
  </si>
  <si>
    <t>苯磺顺阿曲库铵注射液</t>
  </si>
  <si>
    <t>阿曲库铵</t>
  </si>
  <si>
    <t>5ml:10mg*10瓶/盒</t>
  </si>
  <si>
    <t>南京健友生化制药股份有限公司</t>
  </si>
  <si>
    <t>XM03ACB211B001040101404</t>
  </si>
  <si>
    <t>注射用苯磺顺阿曲库铵</t>
  </si>
  <si>
    <t>10mg（按C53H72N2O12计）*1瓶/瓶</t>
  </si>
  <si>
    <t>913206911387386491</t>
  </si>
  <si>
    <t>上药东英(江苏)药业有限公司</t>
  </si>
  <si>
    <t>国药准字H20123332</t>
  </si>
  <si>
    <t>86901404000149</t>
  </si>
  <si>
    <t>XM03ACB211B001030201404</t>
  </si>
  <si>
    <t>5mg（按C53H72N2O12计）*1瓶/瓶</t>
  </si>
  <si>
    <t>国药准字H20060927</t>
  </si>
  <si>
    <t>86901404000033</t>
  </si>
  <si>
    <t>XM03ACB211B001020101445</t>
  </si>
  <si>
    <t>20mg（按C53H72N2O12计）*1瓶/盒</t>
  </si>
  <si>
    <t>国药准字H20174008</t>
  </si>
  <si>
    <t>86901445002904</t>
  </si>
  <si>
    <t>XM03ACB211B001010201404</t>
  </si>
  <si>
    <t>20mg（按C53H72N2O12计）*1瓶/瓶</t>
  </si>
  <si>
    <t>国药准字H20133373</t>
  </si>
  <si>
    <t>86901404000170</t>
  </si>
  <si>
    <t>XM03ACB211B002010180476</t>
  </si>
  <si>
    <t>5ml:10mg*5支/盒</t>
  </si>
  <si>
    <t>91110000700221103Q</t>
  </si>
  <si>
    <t>GLAXOSMITHKLINEMANUFACTURINGSPA</t>
  </si>
  <si>
    <t>北京科园信海医药经营有限公司</t>
  </si>
  <si>
    <t>H20181158</t>
  </si>
  <si>
    <t>86980476000103</t>
  </si>
  <si>
    <t>XM03ACA052B001010100675</t>
  </si>
  <si>
    <t>注射用苯磺酸阿曲库铵</t>
  </si>
  <si>
    <t>25mg*10瓶/盒</t>
  </si>
  <si>
    <t>9131000073336184XW</t>
  </si>
  <si>
    <t>上海恒瑞医药有限公司</t>
  </si>
  <si>
    <t>国药准字H20061298</t>
  </si>
  <si>
    <t>86900675000018</t>
  </si>
  <si>
    <t>XM03ACB211B001010101445</t>
  </si>
  <si>
    <t>10mg（按C53H72N2O12计）*10瓶/盒</t>
  </si>
  <si>
    <t>国药准字H20060869</t>
  </si>
  <si>
    <t>86901445001099</t>
  </si>
  <si>
    <t>XM03ACB211B002010201445</t>
  </si>
  <si>
    <t>5ml:10mg*1瓶/盒</t>
  </si>
  <si>
    <t>国药准字H20183042</t>
  </si>
  <si>
    <t>86901445002935</t>
  </si>
  <si>
    <t>XM03ACB211B002010100156</t>
  </si>
  <si>
    <t>5ml:10mg (按C53H72N2O12计)*1瓶/盒</t>
  </si>
  <si>
    <t>911103026000314683</t>
  </si>
  <si>
    <t>北京泰德制药股份有限公司</t>
  </si>
  <si>
    <t>国药准字H20203696</t>
  </si>
  <si>
    <t>86900156000209</t>
  </si>
  <si>
    <t>XM03ACB211B002010101570</t>
  </si>
  <si>
    <t>5ml:10mg(按C53H72N2O12计)*10瓶/盒</t>
  </si>
  <si>
    <t>91320100726054999R</t>
  </si>
  <si>
    <t>国药准字H20203700</t>
  </si>
  <si>
    <t>86901570000127</t>
  </si>
  <si>
    <t>XM03ACB211B001010204735</t>
  </si>
  <si>
    <t>5mg(以顺阿曲库铵计)*1瓶/瓶</t>
  </si>
  <si>
    <t>国药准字H20090202</t>
  </si>
  <si>
    <t>86904735001113</t>
  </si>
  <si>
    <t>比卡鲁胺胶囊</t>
  </si>
  <si>
    <t>比卡鲁胺</t>
  </si>
  <si>
    <t>50mg*30粒/瓶</t>
  </si>
  <si>
    <t>山西振东制药股份有限公司</t>
  </si>
  <si>
    <t>XL02BBB085E001010202970</t>
  </si>
  <si>
    <t>50mg*30粒/盒</t>
  </si>
  <si>
    <t>91140400729655415C</t>
  </si>
  <si>
    <t>国药准字H20060983</t>
  </si>
  <si>
    <t>86902970000052</t>
  </si>
  <si>
    <t>XL02BBB085A001010101359</t>
  </si>
  <si>
    <t>比卡鲁胺片</t>
  </si>
  <si>
    <t>50mg*28片/盒</t>
  </si>
  <si>
    <t>CORDENPHARMAGMBH（德国）</t>
  </si>
  <si>
    <t>国药准字J20150050</t>
  </si>
  <si>
    <t>86901359000317</t>
  </si>
  <si>
    <t>XL02BBB085A001010200665</t>
  </si>
  <si>
    <t>913101131332324468</t>
  </si>
  <si>
    <t>上海朝晖药业有限公司</t>
  </si>
  <si>
    <t>国药准字H20064085</t>
  </si>
  <si>
    <t>86900665000042</t>
  </si>
  <si>
    <t>XL02BBB085A001010104641</t>
  </si>
  <si>
    <t>50mg*20片/盒</t>
  </si>
  <si>
    <t>91330000704676287N</t>
  </si>
  <si>
    <t>浙江海正药业股份有限公司</t>
  </si>
  <si>
    <t>国药准字H20073877</t>
  </si>
  <si>
    <t>86904641002433</t>
  </si>
  <si>
    <t>达比加群酯胶囊</t>
  </si>
  <si>
    <t>达比加群</t>
  </si>
  <si>
    <t>150mg*5粒/板*6板/盒</t>
  </si>
  <si>
    <t>成都倍特药业股份有限公司</t>
  </si>
  <si>
    <t>XB01AED251E001020100638</t>
  </si>
  <si>
    <t>150mg*10粒/盒</t>
  </si>
  <si>
    <t>91310000607346147W</t>
  </si>
  <si>
    <t>BoehringerIngelheimPharmaGmbH&amp;Co.KG（德国）</t>
  </si>
  <si>
    <t>上海勃林格殷格翰药业有限公司</t>
  </si>
  <si>
    <t>国药准字J20171036</t>
  </si>
  <si>
    <t>86900638000185</t>
  </si>
  <si>
    <t>XB01AED251E001020201523</t>
  </si>
  <si>
    <t>75mg*30粒/瓶</t>
  </si>
  <si>
    <t>国药准字H20203097</t>
  </si>
  <si>
    <t>86901523002345</t>
  </si>
  <si>
    <t>XB01AED251E001020301444</t>
  </si>
  <si>
    <t>150mg*30粒/盒</t>
  </si>
  <si>
    <t>913207006083959289</t>
  </si>
  <si>
    <t>江苏豪森药业集团有限公司</t>
  </si>
  <si>
    <t>国药准字H20213088</t>
  </si>
  <si>
    <t>86901444001243</t>
  </si>
  <si>
    <t>XB01AED251E001020102181</t>
  </si>
  <si>
    <t>150mg（以达比加群酯计）*30粒/盒</t>
  </si>
  <si>
    <t>91510100689030428K</t>
  </si>
  <si>
    <t>成都苑东生物制药股份有限公司</t>
  </si>
  <si>
    <t>国药准字H20213282</t>
  </si>
  <si>
    <t>86902181000759</t>
  </si>
  <si>
    <t>XB01AED251E001020102013</t>
  </si>
  <si>
    <t>150mg(以达比加群酯计)*5粒/盒</t>
  </si>
  <si>
    <t>91510100633104205M</t>
  </si>
  <si>
    <t>国药准字H20213235</t>
  </si>
  <si>
    <t>86902013001107</t>
  </si>
  <si>
    <t>XB01AED251E001020202013</t>
  </si>
  <si>
    <t>150mg(以达比加群酯计)*30粒/盒</t>
  </si>
  <si>
    <t>110mg*30粒/瓶</t>
  </si>
  <si>
    <t>XB01AED251E001010100638</t>
  </si>
  <si>
    <t>110mg*10粒/盒</t>
  </si>
  <si>
    <t>国药准字J20171035</t>
  </si>
  <si>
    <t>86900638000178</t>
  </si>
  <si>
    <t>XB01AED251E001010201523</t>
  </si>
  <si>
    <t>国药准字H20203098</t>
  </si>
  <si>
    <t>86901523002338</t>
  </si>
  <si>
    <t>XB01AED251E001010201444</t>
  </si>
  <si>
    <t>110mg*20粒/盒</t>
  </si>
  <si>
    <t>国药准字H20213087</t>
  </si>
  <si>
    <t>86901444001250</t>
  </si>
  <si>
    <t>XB01AED251E001010301444</t>
  </si>
  <si>
    <t>110mg*30粒/盒</t>
  </si>
  <si>
    <t>XB01AED251E001010102181</t>
  </si>
  <si>
    <t>110mg（以达比加群酯计）*30粒/盒</t>
  </si>
  <si>
    <t>国药准字H20213281</t>
  </si>
  <si>
    <t>86902181000742</t>
  </si>
  <si>
    <t>XB01AED251E001010202013</t>
  </si>
  <si>
    <t>110mg(以达比加群酯计)*30粒/盒</t>
  </si>
  <si>
    <t>国药准字H20213234</t>
  </si>
  <si>
    <t>86902013001091</t>
  </si>
  <si>
    <t>XB01AED251E001010102013</t>
  </si>
  <si>
    <t>110mg(以达比加群酯计)*5粒/盒</t>
  </si>
  <si>
    <t>▲单硝酸异山梨酯缓释胶囊</t>
  </si>
  <si>
    <t>异山梨酯</t>
  </si>
  <si>
    <t>缓释胶囊</t>
  </si>
  <si>
    <t>40mg*10粒*3板/盒</t>
  </si>
  <si>
    <t>珠海润都制药股份有限公司</t>
  </si>
  <si>
    <t>XC01DAD024A010010304166</t>
  </si>
  <si>
    <t>单硝酸异山梨酯缓释片</t>
  </si>
  <si>
    <t>缓释片</t>
  </si>
  <si>
    <t>40mg*20片/盒</t>
  </si>
  <si>
    <t>91370982863087914N</t>
  </si>
  <si>
    <t>山东鲁抗医药集团赛特有限责任公司</t>
  </si>
  <si>
    <t>国药准字H20083838</t>
  </si>
  <si>
    <t>86904166001133</t>
  </si>
  <si>
    <t>XC01DAD024A010010304120</t>
  </si>
  <si>
    <t>91370100739258448G</t>
  </si>
  <si>
    <t>山东力诺制药有限公司</t>
  </si>
  <si>
    <t>国药准字H19991115</t>
  </si>
  <si>
    <t>86904120000059</t>
  </si>
  <si>
    <t>XC01DAD024A010010200795</t>
  </si>
  <si>
    <t>片剂(缓释)</t>
  </si>
  <si>
    <t>40mg*14片/盒</t>
  </si>
  <si>
    <t>国药准字H20010005</t>
  </si>
  <si>
    <t>86900795000448</t>
  </si>
  <si>
    <t>XC01DAD226E003020100620</t>
  </si>
  <si>
    <t>单硝酸异山梨酯缓释胶囊(Ⅲ)</t>
  </si>
  <si>
    <t>40mg*20粒/盒</t>
  </si>
  <si>
    <t>913100006073339796</t>
  </si>
  <si>
    <t>上海爱的发制药有限公司</t>
  </si>
  <si>
    <t>国药准字H19991020</t>
  </si>
  <si>
    <t>86900620000308</t>
  </si>
  <si>
    <t>XC01DAD024E003010207320</t>
  </si>
  <si>
    <t>单硝酸异山梨酯缓释胶囊</t>
  </si>
  <si>
    <t>91440400192520640G</t>
  </si>
  <si>
    <t>国药准字H20073915</t>
  </si>
  <si>
    <t>86907320000027</t>
  </si>
  <si>
    <t>XC01DAD024A010010203094</t>
  </si>
  <si>
    <t>40mg*24片/盒</t>
  </si>
  <si>
    <t>914116005664681555</t>
  </si>
  <si>
    <t>乐普药业股份有限公司</t>
  </si>
  <si>
    <t>国药准字H20066203</t>
  </si>
  <si>
    <t>86903094000331</t>
  </si>
  <si>
    <t>XC01DAD024A01001020401</t>
  </si>
  <si>
    <t>91371300756399007K</t>
  </si>
  <si>
    <t>鲁南贝特制药有限公司</t>
  </si>
  <si>
    <t>国药准字H19991039</t>
  </si>
  <si>
    <t>86904012000310</t>
  </si>
  <si>
    <t>50mg*10粒*3板/盒</t>
  </si>
  <si>
    <t>XC01DAX078A010010105149</t>
  </si>
  <si>
    <t>硝酸异山梨酯缓释片</t>
  </si>
  <si>
    <t>20mg*20片/盒</t>
  </si>
  <si>
    <t>91450100735169966T</t>
  </si>
  <si>
    <t>广西万寿堂药业有限公司</t>
  </si>
  <si>
    <t>国药准字H45021137</t>
  </si>
  <si>
    <t>86905149000228</t>
  </si>
  <si>
    <t>XC01DAX078A010010101815</t>
  </si>
  <si>
    <t>20mg*30片/盒</t>
  </si>
  <si>
    <t>9142060017931210XL</t>
  </si>
  <si>
    <t>华中药业股份有限公司</t>
  </si>
  <si>
    <t>国药准字H42022359</t>
  </si>
  <si>
    <t>86901815000523</t>
  </si>
  <si>
    <t>XC01DAX078A010010404043</t>
  </si>
  <si>
    <t>20mg*30片/瓶</t>
  </si>
  <si>
    <t>91370200163567984Y</t>
  </si>
  <si>
    <t>青岛黄海制药有限责任公司</t>
  </si>
  <si>
    <t>国药准字H37023441</t>
  </si>
  <si>
    <t>86904043000389</t>
  </si>
  <si>
    <t>XC01DAD024A010010202680</t>
  </si>
  <si>
    <t>50mg*24片/盒</t>
  </si>
  <si>
    <t>9113010180441898XY</t>
  </si>
  <si>
    <t>河北医科大学制药厂</t>
  </si>
  <si>
    <t>国药准字H20020266</t>
  </si>
  <si>
    <t>86902680000533</t>
  </si>
  <si>
    <t>XC01DAD024A010010204145</t>
  </si>
  <si>
    <t>60mg*14片/盒</t>
  </si>
  <si>
    <t>国药准字H20083577</t>
  </si>
  <si>
    <t>86904145001512</t>
  </si>
  <si>
    <t>XC01DAD024A010010101556</t>
  </si>
  <si>
    <t>60mg*10片/盒</t>
  </si>
  <si>
    <t>913201926089285606</t>
  </si>
  <si>
    <t>南京臣功制药股份有限公司</t>
  </si>
  <si>
    <t>国药准字H20010247</t>
  </si>
  <si>
    <t>86901556000042</t>
  </si>
  <si>
    <t>XC01DAD024E003020207320</t>
  </si>
  <si>
    <t>50mg*20粒/盒</t>
  </si>
  <si>
    <t>国药准字H20073914</t>
  </si>
  <si>
    <t>86907320000010</t>
  </si>
  <si>
    <t>XC01DAD224E003010100296</t>
  </si>
  <si>
    <t>单硝酸异山梨酯缓释胶囊(Ⅰ)</t>
  </si>
  <si>
    <t>胶囊剂(缓释)</t>
  </si>
  <si>
    <t>914407047229157044</t>
  </si>
  <si>
    <t>广东隆信制药有限公司</t>
  </si>
  <si>
    <t>国药准字H20000258</t>
  </si>
  <si>
    <t>86900296000091</t>
  </si>
  <si>
    <t>XC01DAD227E003010100610</t>
  </si>
  <si>
    <t>单硝酸异山梨酯缓释胶囊(Ⅳ)</t>
  </si>
  <si>
    <t>胶囊剂(缓释胶囊)</t>
  </si>
  <si>
    <t>50mg*10粒/盒</t>
  </si>
  <si>
    <t>914404006328157267</t>
  </si>
  <si>
    <t>优时比(珠海)制药有限公司</t>
  </si>
  <si>
    <t>国药准字H20031224</t>
  </si>
  <si>
    <t>86900610000011</t>
  </si>
  <si>
    <t>XC01DAD024A010010102987</t>
  </si>
  <si>
    <t>30mg*21片/盒</t>
  </si>
  <si>
    <t>91140100757250466G</t>
  </si>
  <si>
    <t>亚宝药业太原制药有限公司</t>
  </si>
  <si>
    <t>国药准字H20113427</t>
  </si>
  <si>
    <t>86902987000625</t>
  </si>
  <si>
    <t>XC01DAD024A010010101359</t>
  </si>
  <si>
    <t>30mg*7片/盒</t>
  </si>
  <si>
    <t>国药准字H20030417</t>
  </si>
  <si>
    <t>86901359000195</t>
  </si>
  <si>
    <t>XC01DAD024A010010104021</t>
  </si>
  <si>
    <t>30mg*24片/盒</t>
  </si>
  <si>
    <t>91370000614073351Q</t>
  </si>
  <si>
    <t>齐鲁制药有限公司</t>
  </si>
  <si>
    <t>国药准字H20066716</t>
  </si>
  <si>
    <t>86904021001810</t>
  </si>
  <si>
    <t>XC01DAF224A010010104021</t>
  </si>
  <si>
    <t>复方单硝酸异山梨酯缓释片</t>
  </si>
  <si>
    <t>每片含单硝酸异山梨酯60mg与阿司匹林75mg*12片/盒</t>
  </si>
  <si>
    <t>国药准字H20050037</t>
  </si>
  <si>
    <t>86904021002169</t>
  </si>
  <si>
    <t>XC01DAF224A010010105848</t>
  </si>
  <si>
    <t>每片含单硝酸异山梨酯60mg与阿司匹林75mg*10片/盒</t>
  </si>
  <si>
    <t>914601007543894388</t>
  </si>
  <si>
    <t>万特制药(海南)有限公司</t>
  </si>
  <si>
    <t>国药准字H20060999</t>
  </si>
  <si>
    <t>86905848000178</t>
  </si>
  <si>
    <t>XC01DAD024A010010102680</t>
  </si>
  <si>
    <t>50mg*14片/盒</t>
  </si>
  <si>
    <t>XC01DAD227E003010200610</t>
  </si>
  <si>
    <t>XC01DAX078E003010100620</t>
  </si>
  <si>
    <t>硝酸异山梨酯缓释胶囊</t>
  </si>
  <si>
    <t>20mg*40粒/盒</t>
  </si>
  <si>
    <t>国药准字H19990008</t>
  </si>
  <si>
    <t>86900620000018</t>
  </si>
  <si>
    <t>XC01DAD024A010020101359</t>
  </si>
  <si>
    <t>60mg*7片/盒</t>
  </si>
  <si>
    <t>国药准字H20030418</t>
  </si>
  <si>
    <t>86901359000201</t>
  </si>
  <si>
    <t>XC01DAD024E003010109541</t>
  </si>
  <si>
    <t>50mg*24粒/盒</t>
  </si>
  <si>
    <t>91340100793562889D</t>
  </si>
  <si>
    <t>合肥合源药业有限公司</t>
  </si>
  <si>
    <t>国药准字H20203673</t>
  </si>
  <si>
    <t>86909541000091</t>
  </si>
  <si>
    <t>注射用地西他滨</t>
  </si>
  <si>
    <t>地西他滨</t>
  </si>
  <si>
    <t>25mg*1瓶/盒</t>
  </si>
  <si>
    <t>XL01BCD089B001010101425</t>
  </si>
  <si>
    <t>25mg/瓶*1瓶/盒</t>
  </si>
  <si>
    <t>国药准字H20153037</t>
  </si>
  <si>
    <t>86901425000869</t>
  </si>
  <si>
    <t>XL01BCD089B001020205847</t>
  </si>
  <si>
    <t>25mg*1支/支</t>
  </si>
  <si>
    <t>国药准字H20163224</t>
  </si>
  <si>
    <t>86905847000261</t>
  </si>
  <si>
    <t>XL01BCD089B001020101523</t>
  </si>
  <si>
    <t>国药准字H20120067</t>
  </si>
  <si>
    <t>86901523001843</t>
  </si>
  <si>
    <t>XL01BCD089B001010178537</t>
  </si>
  <si>
    <t>91610000623100825C</t>
  </si>
  <si>
    <t>荷兰Swensweg5,2031GAHaarlem,TheNetherlands</t>
  </si>
  <si>
    <t>西安杨森制药有限公司</t>
  </si>
  <si>
    <t>H20181217</t>
  </si>
  <si>
    <t>86978537000445</t>
  </si>
  <si>
    <t>XL01BCD089B001030205847</t>
  </si>
  <si>
    <t>50mg*1支/支</t>
  </si>
  <si>
    <t>国药准字H20140051</t>
  </si>
  <si>
    <t>86905847000230</t>
  </si>
  <si>
    <t>XL01BCD089B001020101425</t>
  </si>
  <si>
    <t>国药准字H20133080</t>
  </si>
  <si>
    <t>86901425000746</t>
  </si>
  <si>
    <t>XL01BCD089B001010205847</t>
  </si>
  <si>
    <t>10mg*1支/支</t>
  </si>
  <si>
    <t>国药准字H20163271</t>
  </si>
  <si>
    <t>86905847000285</t>
  </si>
  <si>
    <t>XL01BCD089B001020104520</t>
  </si>
  <si>
    <t>91330100609120774J</t>
  </si>
  <si>
    <t>杭州中美华东制药有限公司</t>
  </si>
  <si>
    <t>国药准字H20163249</t>
  </si>
  <si>
    <t>86904520000741</t>
  </si>
  <si>
    <t>XL01BCD089B001010101444</t>
  </si>
  <si>
    <t>10mg*1瓶/盒</t>
  </si>
  <si>
    <t>国药准字H20153045</t>
  </si>
  <si>
    <t>86901444000888</t>
  </si>
  <si>
    <t>XL01BCD089B001020101444</t>
  </si>
  <si>
    <t>国药准字H20130067</t>
  </si>
  <si>
    <t>86901444000819</t>
  </si>
  <si>
    <t>XL01BCD089B001030104188</t>
  </si>
  <si>
    <t>国药准字H20123294</t>
  </si>
  <si>
    <t>86904188000800</t>
  </si>
  <si>
    <t>147125</t>
  </si>
  <si>
    <t>50mg*1瓶/瓶</t>
  </si>
  <si>
    <t>913207007635748894</t>
  </si>
  <si>
    <t>连云港杰瑞药业有限公司</t>
  </si>
  <si>
    <t>国药准字H20143040</t>
  </si>
  <si>
    <t>86906716000061</t>
  </si>
  <si>
    <t>▲碘海醇注射液</t>
  </si>
  <si>
    <t>碘海醇</t>
  </si>
  <si>
    <t>100ml:30g（I）*10瓶/盒</t>
  </si>
  <si>
    <t>上海司太立制药有限公司</t>
  </si>
  <si>
    <t>XV08ABD107B002120100839</t>
  </si>
  <si>
    <t>碘海醇注射液</t>
  </si>
  <si>
    <t>9131011560730828X7</t>
  </si>
  <si>
    <t>通用电气药业(上海)有限公司</t>
  </si>
  <si>
    <t>国药准字H20000595</t>
  </si>
  <si>
    <t>86900839000090</t>
  </si>
  <si>
    <t>XV08ABD107B002010104127</t>
  </si>
  <si>
    <t>100ml:30g（I）*1瓶/瓶</t>
  </si>
  <si>
    <t>国药准字H20063128</t>
  </si>
  <si>
    <t>86904127003251</t>
  </si>
  <si>
    <t>XV08ABD107B002010101749</t>
  </si>
  <si>
    <t>100ml:30g(I)*1瓶/瓶</t>
  </si>
  <si>
    <t>913212007286987632</t>
  </si>
  <si>
    <t>扬子江药业集团有限公司</t>
  </si>
  <si>
    <t>国药准字H10970358</t>
  </si>
  <si>
    <t>86901749001252</t>
  </si>
  <si>
    <t>XV08ABD107B002020104075</t>
  </si>
  <si>
    <t>100ml：30g（I)*1瓶/瓶</t>
  </si>
  <si>
    <t>91371102732618201L</t>
  </si>
  <si>
    <t>华仁药业(日照)有限公司</t>
  </si>
  <si>
    <t>国药准字H20066468</t>
  </si>
  <si>
    <t>86904075000579</t>
  </si>
  <si>
    <t>XV08ABD107B002010100621</t>
  </si>
  <si>
    <t>9131011659810839XL</t>
  </si>
  <si>
    <t>国药准字H20203258</t>
  </si>
  <si>
    <t>86900621000109</t>
  </si>
  <si>
    <t>100ml:35g（I）*10瓶/盒</t>
  </si>
  <si>
    <t>XV08ABD107B002040300839</t>
  </si>
  <si>
    <t>20ml:6g（I）*10瓶/盒</t>
  </si>
  <si>
    <t>国药准字H20000592</t>
  </si>
  <si>
    <t>86900839000021</t>
  </si>
  <si>
    <t>XV08ABD107B002030100014</t>
  </si>
  <si>
    <t>20ml:6g(I)*1瓶/瓶</t>
  </si>
  <si>
    <t>91110000102017145R</t>
  </si>
  <si>
    <t>北京北陆药业股份有限公司</t>
  </si>
  <si>
    <t>国药准字H19980037</t>
  </si>
  <si>
    <t>86900014000068</t>
  </si>
  <si>
    <t>XV08ABD107B002050100014</t>
  </si>
  <si>
    <t>50ml:15g(I)*1瓶/瓶</t>
  </si>
  <si>
    <t>国药准字H19980219</t>
  </si>
  <si>
    <t>86900014000082</t>
  </si>
  <si>
    <t>XV08ABD107B002030104561</t>
  </si>
  <si>
    <t>50ml：15g(I)*1瓶/瓶</t>
  </si>
  <si>
    <t>91330211144072003N</t>
  </si>
  <si>
    <t>福安药业集团宁波天衡制药有限公司</t>
  </si>
  <si>
    <t>国药准字H10980321</t>
  </si>
  <si>
    <t>86904561000564</t>
  </si>
  <si>
    <t>XV08ABD107B002010100839</t>
  </si>
  <si>
    <t>100ml:35g(I)*1瓶/盒</t>
  </si>
  <si>
    <t>国药准字H20000599</t>
  </si>
  <si>
    <t>86900839000014</t>
  </si>
  <si>
    <t>XV08ABD107B002020100014</t>
  </si>
  <si>
    <t>100ml:35g(I)*1瓶/瓶</t>
  </si>
  <si>
    <t>国药准字H20053800</t>
  </si>
  <si>
    <t>86900014000112</t>
  </si>
  <si>
    <t>XV08ABD107B002020100839</t>
  </si>
  <si>
    <t>10ml:3g(I)*1瓶/盒</t>
  </si>
  <si>
    <t>国药准字H20000591</t>
  </si>
  <si>
    <t>86900839000083</t>
  </si>
  <si>
    <t>XV08ABD107B002030100839</t>
  </si>
  <si>
    <t>200ml:70g(I)*1瓶/盒</t>
  </si>
  <si>
    <t>国药准字H20000600</t>
  </si>
  <si>
    <t>86900839000076</t>
  </si>
  <si>
    <t>XV08ABD107B002040100014</t>
  </si>
  <si>
    <t>20ml:7g(I)*1瓶/瓶</t>
  </si>
  <si>
    <t>国药准字H20053799</t>
  </si>
  <si>
    <t>86900014000105</t>
  </si>
  <si>
    <t>XV08ABD107B002100100839</t>
  </si>
  <si>
    <t>75ml:22.5g(I)*1瓶/盒</t>
  </si>
  <si>
    <t>国药准字H20000594</t>
  </si>
  <si>
    <t>86900839000038</t>
  </si>
  <si>
    <t>XV08ABD107B002060100014</t>
  </si>
  <si>
    <t>50ml:17.5g(I)*1瓶/瓶</t>
  </si>
  <si>
    <t>国药准字H20031168</t>
  </si>
  <si>
    <t>86900014000129</t>
  </si>
  <si>
    <t>XV08ABD107B002040101749</t>
  </si>
  <si>
    <t>国药准字H10970327</t>
  </si>
  <si>
    <t>86901749001313</t>
  </si>
  <si>
    <t>XV08ABD107B002020104127</t>
  </si>
  <si>
    <t>国药准字H20063129</t>
  </si>
  <si>
    <t>86904127003268</t>
  </si>
  <si>
    <t>XV08ABD107B002040104561</t>
  </si>
  <si>
    <t>国药准字H20083565</t>
  </si>
  <si>
    <t>86904561001059</t>
  </si>
  <si>
    <t>XV08ABD107B002050101749</t>
  </si>
  <si>
    <t>75ml:22.5g(I)*1瓶/瓶</t>
  </si>
  <si>
    <t>国药准字H20000551</t>
  </si>
  <si>
    <t>86901749001245</t>
  </si>
  <si>
    <t>XV08ABD107B002020104936</t>
  </si>
  <si>
    <t>91430700707364983H</t>
  </si>
  <si>
    <t>湖南金健药业有限责任公司</t>
  </si>
  <si>
    <t>国药准字H20084191</t>
  </si>
  <si>
    <t>86904936000403</t>
  </si>
  <si>
    <t>XV08ABD107B002090100839</t>
  </si>
  <si>
    <t>50ml:17.5g(I)*1瓶/盒</t>
  </si>
  <si>
    <t>国药准字H20000597</t>
  </si>
  <si>
    <t>86900839000069</t>
  </si>
  <si>
    <t>XV08ABD107B002070100014</t>
  </si>
  <si>
    <t>国药准字H20031169</t>
  </si>
  <si>
    <t>86900014000136</t>
  </si>
  <si>
    <t>XV08ABD107B002050100839</t>
  </si>
  <si>
    <t>20ml:7g(I)*1瓶/盒</t>
  </si>
  <si>
    <t>国药准字H20000596</t>
  </si>
  <si>
    <t>86900839000052</t>
  </si>
  <si>
    <t>XV08ABD107B002020101749</t>
  </si>
  <si>
    <t>国药准字H20103635</t>
  </si>
  <si>
    <t>86901749002143</t>
  </si>
  <si>
    <t>XV08ABD107B002030101749</t>
  </si>
  <si>
    <t>国药准字H10970326</t>
  </si>
  <si>
    <t>86901749001269</t>
  </si>
  <si>
    <t>XV08ABD107B002080200839</t>
  </si>
  <si>
    <t>50ml:15g（I）*10瓶/盒</t>
  </si>
  <si>
    <t>国药准字H20000593</t>
  </si>
  <si>
    <t>86900839000045</t>
  </si>
  <si>
    <t>XV08ABD107B002010200621</t>
  </si>
  <si>
    <t>▲碘克沙醇注射液</t>
  </si>
  <si>
    <t>碘克沙醇</t>
  </si>
  <si>
    <t>100ml:32g(I)*1瓶/盒</t>
  </si>
  <si>
    <t>GE Healthcare AS（GE Healthcare Ireland Limited）（通用电气药业（上海）有限公司分包装）</t>
  </si>
  <si>
    <t>XV08ABD113B002020178446</t>
  </si>
  <si>
    <t>碘克沙醇注射液</t>
  </si>
  <si>
    <t>32g(I)/100ml*1瓶/盒</t>
  </si>
  <si>
    <t>GEHealthcareIreland</t>
  </si>
  <si>
    <t>国药准字J20140159</t>
  </si>
  <si>
    <t>86978446000918</t>
  </si>
  <si>
    <t>XV08ABD113B002020100014</t>
  </si>
  <si>
    <t>100ml:32g(I)*1瓶/瓶</t>
  </si>
  <si>
    <t>国药准字H20153001</t>
  </si>
  <si>
    <t>86900014000235</t>
  </si>
  <si>
    <t>XV08ABD113B002010101445</t>
  </si>
  <si>
    <t>国药准字H20103675</t>
  </si>
  <si>
    <t>86901445002539</t>
  </si>
  <si>
    <t>XV08ABD113B002010178446</t>
  </si>
  <si>
    <t>27g(I)/100ml*1瓶/盒</t>
  </si>
  <si>
    <t>国药准字J20140158</t>
  </si>
  <si>
    <t>86978446000901</t>
  </si>
  <si>
    <t>XV08ABD113B002020101749</t>
  </si>
  <si>
    <t>100ml：32g（I）*1瓶/盒</t>
  </si>
  <si>
    <t>国药准字H20184002</t>
  </si>
  <si>
    <t>86901749002426</t>
  </si>
  <si>
    <t>XV08ABD113B002010100621</t>
  </si>
  <si>
    <t>国药准字H20203432</t>
  </si>
  <si>
    <t>86900621000116</t>
  </si>
  <si>
    <t>XV08ABD113B002010101749</t>
  </si>
  <si>
    <t>100ml：27g（I）*1瓶/盒</t>
  </si>
  <si>
    <t>国药准字H20184001</t>
  </si>
  <si>
    <t>86901749002419</t>
  </si>
  <si>
    <t>XV08ABD113B002020101523</t>
  </si>
  <si>
    <t>100ml：32g（Ⅰ）*1瓶/盒</t>
  </si>
  <si>
    <t>国药准字H20203629</t>
  </si>
  <si>
    <t>86901523002420</t>
  </si>
  <si>
    <t>50ml:16g(I)*1瓶/盒</t>
  </si>
  <si>
    <t>XV08ABD113B002030100014</t>
  </si>
  <si>
    <t>50ml：16g（I）*1瓶/瓶</t>
  </si>
  <si>
    <t>国药准字H20113465</t>
  </si>
  <si>
    <t>86900014000228</t>
  </si>
  <si>
    <t>XV08ABD113B002030101749</t>
  </si>
  <si>
    <t>50ml:13.5g(I)*1瓶/盒</t>
  </si>
  <si>
    <t>国药准字H20143310</t>
  </si>
  <si>
    <t>86901749002235</t>
  </si>
  <si>
    <t>XV08ABD113B002040178446</t>
  </si>
  <si>
    <t>国药准字J20140157</t>
  </si>
  <si>
    <t>86978446000895</t>
  </si>
  <si>
    <t>XV08ABD113B002040101749</t>
  </si>
  <si>
    <t>50ml：16g（I）*1瓶/盒</t>
  </si>
  <si>
    <t>国药准字H20143309</t>
  </si>
  <si>
    <t>86901749002228</t>
  </si>
  <si>
    <t>XV08ABD113B002030178446</t>
  </si>
  <si>
    <t>国药准字J20140156</t>
  </si>
  <si>
    <t>86978446000888</t>
  </si>
  <si>
    <t>XV08ABD113B002010101523</t>
  </si>
  <si>
    <t>50ml：16mg（Ⅰ）*1瓶/盒</t>
  </si>
  <si>
    <t>国药准字H20203628</t>
  </si>
  <si>
    <t>86901523002437</t>
  </si>
  <si>
    <t>度他雄胺软胶囊</t>
  </si>
  <si>
    <t>度他雄胺</t>
  </si>
  <si>
    <t>0.5mg*10粒*1板/盒</t>
  </si>
  <si>
    <t>成都盛迪医药有限公司</t>
  </si>
  <si>
    <t>XG04CBD247E002010180937</t>
  </si>
  <si>
    <t>0.5mg*10粒/盒</t>
  </si>
  <si>
    <t>91511402575264955M</t>
  </si>
  <si>
    <t>四川国为制药有限公司</t>
  </si>
  <si>
    <t>国药准字H20203007</t>
  </si>
  <si>
    <t>86980937000048</t>
  </si>
  <si>
    <t>XG04CBD247E002010180435</t>
  </si>
  <si>
    <t>915101005696858096</t>
  </si>
  <si>
    <t>国药准字H20213003</t>
  </si>
  <si>
    <t>86980435000090</t>
  </si>
  <si>
    <t>多西他赛注射液</t>
  </si>
  <si>
    <t>多西他赛</t>
  </si>
  <si>
    <t>0.5ml:20mg*1支/盒,另附1支溶剂1.5ml</t>
  </si>
  <si>
    <t>XL01CDD194B002020204021</t>
  </si>
  <si>
    <t>1ml:40mg*1支/支</t>
  </si>
  <si>
    <t>国药准字H20041129</t>
  </si>
  <si>
    <t>86904021001773</t>
  </si>
  <si>
    <t>XL01CDD194B002030101425</t>
  </si>
  <si>
    <t>1ml:40mg*1瓶/盒</t>
  </si>
  <si>
    <t>国药准字H20080443</t>
  </si>
  <si>
    <t>86901425000517</t>
  </si>
  <si>
    <t>XL01CDD194B002010178248</t>
  </si>
  <si>
    <t>0.5ml:20mg*1支/盒</t>
  </si>
  <si>
    <t>91110302600044787G</t>
  </si>
  <si>
    <t>SanofiWinthropIndustrie</t>
  </si>
  <si>
    <t>赛诺菲(杭州)制药有限公司</t>
  </si>
  <si>
    <t>国药准字J20140039</t>
  </si>
  <si>
    <t>86978248000284</t>
  </si>
  <si>
    <t>XL01CDD194B002030101445</t>
  </si>
  <si>
    <t>0.5ml:20mg*1瓶/瓶</t>
  </si>
  <si>
    <t>国药准字H20020543</t>
  </si>
  <si>
    <t>86901445001419</t>
  </si>
  <si>
    <t>XL01CDD194B002010101445</t>
  </si>
  <si>
    <t>1.5ml:60mg*1瓶/瓶</t>
  </si>
  <si>
    <t>国药准字H20080366</t>
  </si>
  <si>
    <t>86901445002324</t>
  </si>
  <si>
    <t>XL01CDD194B002010104641</t>
  </si>
  <si>
    <t>0.5ml:20mg*1瓶/盒</t>
  </si>
  <si>
    <t>91330100053653670B</t>
  </si>
  <si>
    <t>瀚晖制药有限公司</t>
  </si>
  <si>
    <t>国药准字H20093520</t>
  </si>
  <si>
    <t>86904641002839</t>
  </si>
  <si>
    <t>XL01CDD194B002010204021</t>
  </si>
  <si>
    <t>0.5ml:20mg*1支/支</t>
  </si>
  <si>
    <t>国药准字H20031244</t>
  </si>
  <si>
    <t>86904021001759</t>
  </si>
  <si>
    <t>XL01CDD194B002040101445</t>
  </si>
  <si>
    <t>2ml:80mg*1瓶/瓶</t>
  </si>
  <si>
    <t>国药准字H20030561</t>
  </si>
  <si>
    <t>86901445002164</t>
  </si>
  <si>
    <t>XL01CDD194B002020101749</t>
  </si>
  <si>
    <t>2ml:80mg*1瓶/盒</t>
  </si>
  <si>
    <t>国药准字H20174009</t>
  </si>
  <si>
    <t>86901749002396</t>
  </si>
  <si>
    <t>XL01CDD194B002040204127</t>
  </si>
  <si>
    <t>2ml:80mg*1支/支</t>
  </si>
  <si>
    <t>国药准字H20093648</t>
  </si>
  <si>
    <t>86904127004029</t>
  </si>
  <si>
    <t>XL01CDD194B002010101523</t>
  </si>
  <si>
    <t>1ml：20mg*1瓶/盒</t>
  </si>
  <si>
    <t>国药准字H20183209</t>
  </si>
  <si>
    <t>86901523002079</t>
  </si>
  <si>
    <t>XL01CDD194B002020101445</t>
  </si>
  <si>
    <t>1ml:20mg*1支/盒</t>
  </si>
  <si>
    <t>国药准字H20163032</t>
  </si>
  <si>
    <t>86901445002843</t>
  </si>
  <si>
    <t>XL01CDD194B002010101425</t>
  </si>
  <si>
    <t>1ml:20mg*1瓶/盒</t>
  </si>
  <si>
    <t>国药准字H20123404</t>
  </si>
  <si>
    <t>86901425000715</t>
  </si>
  <si>
    <t>XL01CDD194B002020102317</t>
  </si>
  <si>
    <t>4ml：80mg*1支/盒</t>
  </si>
  <si>
    <t>国药准字H20193222</t>
  </si>
  <si>
    <t>86902317000172</t>
  </si>
  <si>
    <t>XL01CDD194B002010102317</t>
  </si>
  <si>
    <t>1ml：20mg*1支/盒</t>
  </si>
  <si>
    <t>国药准字H20193016</t>
  </si>
  <si>
    <t>86902317000165</t>
  </si>
  <si>
    <t>盐酸法舒地尔注射液</t>
  </si>
  <si>
    <t>法舒地尔</t>
  </si>
  <si>
    <t>2ml:30mg*10支/盒</t>
  </si>
  <si>
    <t>XC04AXF007B002010202035</t>
  </si>
  <si>
    <t>2ml:30mg*1支/支</t>
  </si>
  <si>
    <t>国药准字H20123204</t>
  </si>
  <si>
    <t>86902035000225</t>
  </si>
  <si>
    <t>XC04AXF007B002010205847</t>
  </si>
  <si>
    <t>国药准字H20163206</t>
  </si>
  <si>
    <t>86905847000278</t>
  </si>
  <si>
    <t>XC04AXF007B001010201957</t>
  </si>
  <si>
    <t>注射用甲磺酸法舒地尔</t>
  </si>
  <si>
    <t>35mg*1瓶/瓶</t>
  </si>
  <si>
    <t>91420115778176867G</t>
  </si>
  <si>
    <t>武汉启瑞药业有限公司</t>
  </si>
  <si>
    <t>国药准字H20120028</t>
  </si>
  <si>
    <t>86901957000078</t>
  </si>
  <si>
    <t>XC04AXF007B002010102181</t>
  </si>
  <si>
    <t>小容量注射剂</t>
  </si>
  <si>
    <t>2ml:30mg*6支/盒</t>
  </si>
  <si>
    <t>其他药品</t>
  </si>
  <si>
    <t>国药准字H20113249</t>
  </si>
  <si>
    <t>86902181000421</t>
  </si>
  <si>
    <t>XC04AXF007B002010100864</t>
  </si>
  <si>
    <t>2ml：30mg*1支/盒</t>
  </si>
  <si>
    <t>9112000010409702XT</t>
  </si>
  <si>
    <t>天津红日药业股份有限公司</t>
  </si>
  <si>
    <t>国药准字H20040356</t>
  </si>
  <si>
    <t>86900864000225</t>
  </si>
  <si>
    <t>吸入用复方异丙托溴铵溶液</t>
  </si>
  <si>
    <t>复方异丙托溴铵</t>
  </si>
  <si>
    <t>吸入用溶液剂</t>
  </si>
  <si>
    <t>2.5ml:异丙托溴铵0.5mg+沙丁胺醇2.5mg*10支/袋*1袋/盒</t>
  </si>
  <si>
    <t>健康元药业集团股份有限公司(深圳太太药业有限公司，健康元海滨药业有限公司受托生产）</t>
  </si>
  <si>
    <t>XR03BBF576L019010180410</t>
  </si>
  <si>
    <t>2.5ml:异丙托溴铵0.5mg(按C20H30BrNO3计)与沙丁胺醇2.5mg(按C13H21NO3计)*10支/盒</t>
  </si>
  <si>
    <t>913100007362027217</t>
  </si>
  <si>
    <t>LaboratoireUnither</t>
  </si>
  <si>
    <t>国药控股分销中心有限公司</t>
  </si>
  <si>
    <t>H20150173</t>
  </si>
  <si>
    <t>86980410000015</t>
  </si>
  <si>
    <t>XR03BBF576L019010100545</t>
  </si>
  <si>
    <t>吸入溶液</t>
  </si>
  <si>
    <t>2.5ml:含异丙托溴铵0.5mg和沙丁胺醇2.5mg*10支/袋</t>
  </si>
  <si>
    <t>袋</t>
  </si>
  <si>
    <t>91440300618874367T</t>
  </si>
  <si>
    <t>健康元海滨药业有限公司</t>
  </si>
  <si>
    <t>健康元药业集团股份有限公司</t>
  </si>
  <si>
    <t>国药准字H20193086</t>
  </si>
  <si>
    <t>86900545000056</t>
  </si>
  <si>
    <t>XR03BBF576L019010104111</t>
  </si>
  <si>
    <t>2.5ml：异丙托溴铵0.5mg（按C20H30BrNO3计）与沙丁胺醇2.5mg（按C13H21NO3计）*5支/盒</t>
  </si>
  <si>
    <t>91370900613681048D</t>
  </si>
  <si>
    <t>山东京卫制药有限公司</t>
  </si>
  <si>
    <t>国药准字H20213011</t>
  </si>
  <si>
    <t>86904111000358</t>
  </si>
  <si>
    <t>XR03BBF576L019010204111</t>
  </si>
  <si>
    <t>2.5ml：异丙托溴铵0.5mg（按C20H30BrNO3计）与沙丁胺醇2.5mg（按C13H21NO3计）*10支/盒</t>
  </si>
  <si>
    <t>XR03BBF576L019010181590</t>
  </si>
  <si>
    <t xml:space="preserve"> 吸入用溶液剂</t>
  </si>
  <si>
    <t>2.5ml:异丙托溴铵0.5mg(按C20H30BrNO3计)与沙丁胺醇2.5mg(按C13H21NO3计) *10支/盒</t>
  </si>
  <si>
    <t>91510100052514855Q</t>
  </si>
  <si>
    <t>四川普锐特药业有限公司</t>
  </si>
  <si>
    <t>国药准字H20213089</t>
  </si>
  <si>
    <t>86981590000031</t>
  </si>
  <si>
    <t>格列吡嗪控释片</t>
  </si>
  <si>
    <t>格列吡嗪</t>
  </si>
  <si>
    <t>控释片</t>
  </si>
  <si>
    <t>5mg*7片/板*4板/盒</t>
  </si>
  <si>
    <t>北京红林制药有限公司</t>
  </si>
  <si>
    <t>XA10BBG067E003010104489</t>
  </si>
  <si>
    <t>格列吡嗪缓释胶囊</t>
  </si>
  <si>
    <t>10mg*14粒/盒</t>
  </si>
  <si>
    <t>91330108716159914E</t>
  </si>
  <si>
    <t>杭州康恩贝制药有限公司</t>
  </si>
  <si>
    <t>国药准字H20010020</t>
  </si>
  <si>
    <t>86904489000127</t>
  </si>
  <si>
    <t>XA10BBG067E003010204489</t>
  </si>
  <si>
    <t>10mg*21粒/盒</t>
  </si>
  <si>
    <t>XA10BBG067A010010201749</t>
  </si>
  <si>
    <t>格列吡嗪缓释片</t>
  </si>
  <si>
    <t>5mg *24片/盒</t>
  </si>
  <si>
    <t>国药准字H10970356</t>
  </si>
  <si>
    <t>86901749001689</t>
  </si>
  <si>
    <t>XA10BBG067A011010404175</t>
  </si>
  <si>
    <t>5mg*24片/盒</t>
  </si>
  <si>
    <t>91370304688264935A</t>
  </si>
  <si>
    <t>淄博万杰制药有限公司</t>
  </si>
  <si>
    <t>国药准字H20046427</t>
  </si>
  <si>
    <t>86904175000097</t>
  </si>
  <si>
    <t>XA10BBG067A011010200044</t>
  </si>
  <si>
    <t>5mg*21片/盒</t>
  </si>
  <si>
    <t>91110000621702873B</t>
  </si>
  <si>
    <t>国药准字H20084634</t>
  </si>
  <si>
    <t>86900044000106</t>
  </si>
  <si>
    <t>XA10BBG067A011010100044</t>
  </si>
  <si>
    <t>片剂(控释制剂)</t>
  </si>
  <si>
    <t>XA10BBG067A011010300044</t>
  </si>
  <si>
    <t>XA10BBG067A011010178718</t>
  </si>
  <si>
    <t>Pfizer Pharmaceuticals LLC（瀚晖制药有限公司进口分装）</t>
  </si>
  <si>
    <t>国药准字J20160045</t>
  </si>
  <si>
    <t>86901187000381</t>
  </si>
  <si>
    <t>XA10BBG067A011010101605</t>
  </si>
  <si>
    <t>91320111751298514H</t>
  </si>
  <si>
    <t>南京易亨制药有限公司</t>
  </si>
  <si>
    <t>国药准字H20203391</t>
  </si>
  <si>
    <t>86901605000252</t>
  </si>
  <si>
    <t>XA10BBG067A010010101749</t>
  </si>
  <si>
    <t>格列吡嗪片</t>
  </si>
  <si>
    <t>5mg*24片/板*2板/盒</t>
  </si>
  <si>
    <t>XA10BBG067A001010105530</t>
  </si>
  <si>
    <t>91520000750185534P</t>
  </si>
  <si>
    <t>贵州天安药业股份有限公司</t>
  </si>
  <si>
    <t>国药准字H20096325</t>
  </si>
  <si>
    <t>86905530000196</t>
  </si>
  <si>
    <t>XA10BBG067A001010104681</t>
  </si>
  <si>
    <t>91330100566970364L</t>
  </si>
  <si>
    <t>杭州苏泊尔南洋药业有限公司</t>
  </si>
  <si>
    <t>国药准字H20054394</t>
  </si>
  <si>
    <t>86904681000598</t>
  </si>
  <si>
    <t>XA10BBG067A001010104131</t>
  </si>
  <si>
    <t>国药准字H20046471</t>
  </si>
  <si>
    <t>86904131000093</t>
  </si>
  <si>
    <t>XA10BBG067E001010204203</t>
  </si>
  <si>
    <t>格列吡嗪胶囊</t>
  </si>
  <si>
    <t>5mg*24粒*24粒/盒</t>
  </si>
  <si>
    <t>9137030361328152XT</t>
  </si>
  <si>
    <t>山东淄博新达制药有限公司</t>
  </si>
  <si>
    <t>国药准字H20023565</t>
  </si>
  <si>
    <t>86904203000150</t>
  </si>
  <si>
    <t>XA10BBG067A001010300680</t>
  </si>
  <si>
    <t>5mg*60片/盒</t>
  </si>
  <si>
    <t>91310112832231856K</t>
  </si>
  <si>
    <t>上海信谊天平药业有限公司</t>
  </si>
  <si>
    <t>国药准字H31021829</t>
  </si>
  <si>
    <t>86900680000218</t>
  </si>
  <si>
    <t>XA10BBG067A001010104193</t>
  </si>
  <si>
    <t>91370400169901867G</t>
  </si>
  <si>
    <t>山东益康药业股份有限公司</t>
  </si>
  <si>
    <t>国药准字H20033293</t>
  </si>
  <si>
    <t>86904193000703</t>
  </si>
  <si>
    <t>XA10BBG067A001010105911</t>
  </si>
  <si>
    <t>2.5mg*48片/盒</t>
  </si>
  <si>
    <t>916411002277485589</t>
  </si>
  <si>
    <t>宁夏康亚药业股份有限公司</t>
  </si>
  <si>
    <t>国药准字H20123364</t>
  </si>
  <si>
    <t>86905911000524</t>
  </si>
  <si>
    <t>XA10BBG067A001010104152</t>
  </si>
  <si>
    <t>国药准字H20003554</t>
  </si>
  <si>
    <t>86904152002175</t>
  </si>
  <si>
    <t>XA10BBG067A001010101453</t>
  </si>
  <si>
    <t>5mg*60片*60片/盒</t>
  </si>
  <si>
    <t>913212831411793153</t>
  </si>
  <si>
    <t>济川药业集团有限公司</t>
  </si>
  <si>
    <t>国药准字H20055112</t>
  </si>
  <si>
    <t>86901453001678</t>
  </si>
  <si>
    <t>XA10BBG067A001010100600</t>
  </si>
  <si>
    <t>5mg*48片/盒</t>
  </si>
  <si>
    <t>国药准字H10983110</t>
  </si>
  <si>
    <t>86900600000458</t>
  </si>
  <si>
    <t>XA10BBG067A001010103204</t>
  </si>
  <si>
    <t>5mg*30片*30片/盒</t>
  </si>
  <si>
    <t>国药准字H20065945</t>
  </si>
  <si>
    <t>86903204001166</t>
  </si>
  <si>
    <t>XA10BBG067A001010300818</t>
  </si>
  <si>
    <t>国药准字H10930211</t>
  </si>
  <si>
    <t>86900818002251</t>
  </si>
  <si>
    <t>XA10BBG067A001010200543</t>
  </si>
  <si>
    <t>91440300192188676Y</t>
  </si>
  <si>
    <t>深圳市中联制药有限公司</t>
  </si>
  <si>
    <t>国药准字H44021796</t>
  </si>
  <si>
    <t>86900543000447</t>
  </si>
  <si>
    <r>
      <rPr>
        <sz val="11"/>
        <rFont val="Calibri"/>
        <family val="2"/>
      </rPr>
      <t>5mg*24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*2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</si>
  <si>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XA10BBG067A001020103944</t>
  </si>
  <si>
    <t>5mg*40片/盒</t>
  </si>
  <si>
    <t>913710007062493501</t>
  </si>
  <si>
    <t>迪沙药业集团有限公司</t>
  </si>
  <si>
    <t>国药准字H20013363</t>
  </si>
  <si>
    <t>86903944000160</t>
  </si>
  <si>
    <t>XA10BBG067E001010101997</t>
  </si>
  <si>
    <t>5mg*30粒/盒</t>
  </si>
  <si>
    <t>91420000730842584F</t>
  </si>
  <si>
    <t>宜昌东阳光长江药业股份有限公司</t>
  </si>
  <si>
    <t>国药准字H20055104</t>
  </si>
  <si>
    <t>86901997000106</t>
  </si>
  <si>
    <t>XA10BBG067A001010105611</t>
  </si>
  <si>
    <t>91530127719426088A</t>
  </si>
  <si>
    <t>昆明源瑞制药有限公司</t>
  </si>
  <si>
    <t>国药准字H20013429</t>
  </si>
  <si>
    <t>86905611000343</t>
  </si>
  <si>
    <t>XA10BBG067A001010303006</t>
  </si>
  <si>
    <t>914113817374160007</t>
  </si>
  <si>
    <t>北京天衡药物研究院南阳天衡制药厂</t>
  </si>
  <si>
    <t>国药准字H19983109</t>
  </si>
  <si>
    <t>86903006000060</t>
  </si>
  <si>
    <t>XA10BBG067A001010203006</t>
  </si>
  <si>
    <t>XA10BBG067A001010205521</t>
  </si>
  <si>
    <t>5mg*60片/瓶</t>
  </si>
  <si>
    <t>915201006222407117</t>
  </si>
  <si>
    <t>贵州圣济堂制药有限公司</t>
  </si>
  <si>
    <t>国药准字H20003280</t>
  </si>
  <si>
    <t>86905521000181</t>
  </si>
  <si>
    <t>XA10BBG067E001010104620</t>
  </si>
  <si>
    <t>91330624146433722U</t>
  </si>
  <si>
    <t>浙江得恩德制药股份有限公司</t>
  </si>
  <si>
    <t>国药准字H10960025</t>
  </si>
  <si>
    <t>86904620000177</t>
  </si>
  <si>
    <t>XA10BBG067A001010104232</t>
  </si>
  <si>
    <t>91370700613572116C</t>
  </si>
  <si>
    <t>潍坊中狮制药有限公司</t>
  </si>
  <si>
    <t>国药准字H20033276</t>
  </si>
  <si>
    <t>86904232000251</t>
  </si>
  <si>
    <t>XA10BBG067A001010200951</t>
  </si>
  <si>
    <t>2.5mg*80片/盒</t>
  </si>
  <si>
    <t>91120116238991799D</t>
  </si>
  <si>
    <t>天津药物研究院药业有限责任公司</t>
  </si>
  <si>
    <t>国药准字H12020671</t>
  </si>
  <si>
    <t>86900951000152</t>
  </si>
  <si>
    <t>XA10BBG067A001020100951</t>
  </si>
  <si>
    <t>5mg*120片/盒</t>
  </si>
  <si>
    <t>国药准字H12020274</t>
  </si>
  <si>
    <t>86900951000183</t>
  </si>
  <si>
    <t>XA10BBG067A001010203944</t>
  </si>
  <si>
    <t>2.5mg*100片/盒</t>
  </si>
  <si>
    <t>国药准字H37022995</t>
  </si>
  <si>
    <t>86903944000153</t>
  </si>
  <si>
    <t>XA10BDE023A001010204929</t>
  </si>
  <si>
    <t>二甲双胍格列吡嗪片</t>
  </si>
  <si>
    <t>每片含盐酸二甲双胍250mg与格列吡嗪2.5mg*24片/盒</t>
  </si>
  <si>
    <t>914301007279773228</t>
  </si>
  <si>
    <t>湖南华纳大药厂股份有限公司</t>
  </si>
  <si>
    <t>国药准字H20090082</t>
  </si>
  <si>
    <t>86904929000526</t>
  </si>
  <si>
    <t>XA10BDE023A001010104394</t>
  </si>
  <si>
    <t>每片含盐酸二甲双胍250mg与格列吡嗪2.5mg*12片/盒</t>
  </si>
  <si>
    <t>91340100740870052B</t>
  </si>
  <si>
    <t>合肥立方制药股份有限公司</t>
  </si>
  <si>
    <t>国药准字H20090086</t>
  </si>
  <si>
    <t>86904394000304</t>
  </si>
  <si>
    <t>XA10BDE023A001010182147</t>
  </si>
  <si>
    <t>每片含盐酸二甲双胍250mg与格列吡嗪2.5mg*18片/盒</t>
  </si>
  <si>
    <t>913204115866741675</t>
  </si>
  <si>
    <t>扬子江药业集团江苏紫龙药业有限公司</t>
  </si>
  <si>
    <t>国药准字H20120056</t>
  </si>
  <si>
    <t>86901748000256</t>
  </si>
  <si>
    <t>XA10BDE023A001010104929</t>
  </si>
  <si>
    <t>XA10BBG067A001010101679</t>
  </si>
  <si>
    <t>913205056081966464</t>
  </si>
  <si>
    <t>苏州中化药品工业有限公司</t>
  </si>
  <si>
    <t>国药准字H20003147</t>
  </si>
  <si>
    <t>86901679000066</t>
  </si>
  <si>
    <t>XA10BBG067A001010104945</t>
  </si>
  <si>
    <t>国药准字H20046329</t>
  </si>
  <si>
    <t>86904945000425</t>
  </si>
  <si>
    <t>XA10BBG067A001010104161</t>
  </si>
  <si>
    <t>91371327168491405B</t>
  </si>
  <si>
    <t>仁和堂药业有限公司</t>
  </si>
  <si>
    <t>国药准字H20023857</t>
  </si>
  <si>
    <t>86904161000186</t>
  </si>
  <si>
    <t>XA10BBG067A001010101984</t>
  </si>
  <si>
    <t>91420100707162257C</t>
  </si>
  <si>
    <t>远大医药(中国)有限公司</t>
  </si>
  <si>
    <t>国药准字H19983201</t>
  </si>
  <si>
    <t>86901984001628</t>
  </si>
  <si>
    <t>XA10BDE023A001010102503</t>
  </si>
  <si>
    <t>91610132710172659C</t>
  </si>
  <si>
    <t>西安利君制药有限责任公司</t>
  </si>
  <si>
    <t>国药准字H20120089</t>
  </si>
  <si>
    <t>86902503003826</t>
  </si>
  <si>
    <t>XA10BBG067A025010100062</t>
  </si>
  <si>
    <t>片剂(素片、薄膜衣)</t>
  </si>
  <si>
    <t>91110000736469100Q</t>
  </si>
  <si>
    <t>北京京丰制药集团有限公司</t>
  </si>
  <si>
    <t>国药准字H11021516</t>
  </si>
  <si>
    <t>86900062000126</t>
  </si>
  <si>
    <t>XA10BBG067A001010100680</t>
  </si>
  <si>
    <t>XA10BBG067A001010201984</t>
  </si>
  <si>
    <t>5mg*50片/盒</t>
  </si>
  <si>
    <t>XA10BBG067A001010301984</t>
  </si>
  <si>
    <t>5mg*100片/盒</t>
  </si>
  <si>
    <t>XA10BBG067A001010100269</t>
  </si>
  <si>
    <t>国药准字H44021593</t>
  </si>
  <si>
    <t>86900269000264</t>
  </si>
  <si>
    <t>XA10BBG067A001010105838</t>
  </si>
  <si>
    <t>9146000062000917X7</t>
  </si>
  <si>
    <t>海南赞邦制药有限公司</t>
  </si>
  <si>
    <t>国药准字H10930076</t>
  </si>
  <si>
    <t>86905838000102</t>
  </si>
  <si>
    <t>XA10BBG067A001010205530</t>
  </si>
  <si>
    <t>国药准字H20093625</t>
  </si>
  <si>
    <t>136199</t>
  </si>
  <si>
    <t>912102006048147187</t>
  </si>
  <si>
    <t>辉瑞制药有限公司</t>
  </si>
  <si>
    <t>133578</t>
  </si>
  <si>
    <t>911410027136140375</t>
  </si>
  <si>
    <t>云鹏医药集团有限公司</t>
  </si>
  <si>
    <t>国药准字H20103519</t>
  </si>
  <si>
    <t>86902968001801</t>
  </si>
  <si>
    <t>141813</t>
  </si>
  <si>
    <t>国药准字H19993594</t>
  </si>
  <si>
    <t>86905755000414</t>
  </si>
  <si>
    <t>XA10BBG067E001010201529</t>
  </si>
  <si>
    <t>2.5mg*40粒/盒</t>
  </si>
  <si>
    <t>9132019270413930XB</t>
  </si>
  <si>
    <t>金陵药业股份有限公司南京金陵制药厂</t>
  </si>
  <si>
    <t>国药准字H20003630</t>
  </si>
  <si>
    <t>142242</t>
  </si>
  <si>
    <t>91420115737512502A</t>
  </si>
  <si>
    <t>国药集团武汉中联四药药业有限公司</t>
  </si>
  <si>
    <t>国药准字H19999065</t>
  </si>
  <si>
    <t>86901933000559</t>
  </si>
  <si>
    <t>XA10BBG067A001010105755</t>
  </si>
  <si>
    <t>格隆溴铵注射液</t>
  </si>
  <si>
    <t>格隆溴铵</t>
  </si>
  <si>
    <t>1ml:0.2mg*5支/盒</t>
  </si>
  <si>
    <t>XA03ABG032B002010101445</t>
  </si>
  <si>
    <t>1ml:0.2mg*1瓶/瓶</t>
  </si>
  <si>
    <t>国药准字H20203497</t>
  </si>
  <si>
    <t>86901445003093</t>
  </si>
  <si>
    <t>XA03ABG032B002030102181</t>
  </si>
  <si>
    <t>1ml:0.2mg*1支/支</t>
  </si>
  <si>
    <t>国药准字H20203545</t>
  </si>
  <si>
    <t>86902181000681</t>
  </si>
  <si>
    <t>2ml:0.4mg*5支/盒</t>
  </si>
  <si>
    <t>XA03ABG032B002040102181</t>
  </si>
  <si>
    <t>2ml:0.4mg*1支/支</t>
  </si>
  <si>
    <t>国药准字H20203546</t>
  </si>
  <si>
    <t>86902181000674</t>
  </si>
  <si>
    <t>注射用更昔洛韦</t>
  </si>
  <si>
    <t>更昔洛韦</t>
  </si>
  <si>
    <t>0.25g*6瓶/盒</t>
  </si>
  <si>
    <t>XJ05ABG075B001020101828</t>
  </si>
  <si>
    <t>0.25g*20瓶/盒</t>
  </si>
  <si>
    <t>国药准字H10980188</t>
  </si>
  <si>
    <t>86901828000220</t>
  </si>
  <si>
    <t>XJ05ABG075B001010203708</t>
  </si>
  <si>
    <t>0.25g*1支/支</t>
  </si>
  <si>
    <t>国药准字H20057670</t>
  </si>
  <si>
    <t>86903708000245</t>
  </si>
  <si>
    <t>XJ05ABG075B001020505801</t>
  </si>
  <si>
    <t>0.25g*10瓶/盒</t>
  </si>
  <si>
    <t>91460000620000247L</t>
  </si>
  <si>
    <t>海南普利制药股份有限公司</t>
  </si>
  <si>
    <t>国药准字H20045933</t>
  </si>
  <si>
    <t>86905801000146</t>
  </si>
  <si>
    <t>XJ05ABG075B001010204982</t>
  </si>
  <si>
    <t>0.25g*1瓶/瓶</t>
  </si>
  <si>
    <t>91430300740629832Q</t>
  </si>
  <si>
    <t>湖南五洲通药业有限责任公司</t>
  </si>
  <si>
    <t>国药准字H20046369</t>
  </si>
  <si>
    <t>86904982000099</t>
  </si>
  <si>
    <t>XJ05ABG075B002010103204</t>
  </si>
  <si>
    <t>更昔洛韦注射液</t>
  </si>
  <si>
    <t>5ml:0.1g*5支/盒</t>
  </si>
  <si>
    <t>国药准字H20051048</t>
  </si>
  <si>
    <t>86903204000497</t>
  </si>
  <si>
    <t>XJ05ABG075B001020102918</t>
  </si>
  <si>
    <t>91140200602167297K</t>
  </si>
  <si>
    <t>山西普德药业有限公司</t>
  </si>
  <si>
    <t>国药准字H20044141</t>
  </si>
  <si>
    <t>86902918001233</t>
  </si>
  <si>
    <t>XJ05ABG075B014010200112</t>
  </si>
  <si>
    <t>911100007002230889</t>
  </si>
  <si>
    <t>北京赛升药业股份有限公司</t>
  </si>
  <si>
    <t>国药准字H20059391</t>
  </si>
  <si>
    <t>86900112000564</t>
  </si>
  <si>
    <t>XJ05ABG075B001020102092</t>
  </si>
  <si>
    <t>0.25g*1瓶/盒</t>
  </si>
  <si>
    <t>91511181621167487U</t>
  </si>
  <si>
    <t>峨眉山通惠制药有限公司</t>
  </si>
  <si>
    <t>国药准字H20067448</t>
  </si>
  <si>
    <t>86902092000114</t>
  </si>
  <si>
    <t>XJ05ABG075B001010105923</t>
  </si>
  <si>
    <t>91641100227756822X</t>
  </si>
  <si>
    <t>上海华源药业(宁夏)沙赛制药有限公司</t>
  </si>
  <si>
    <t>国药准字H20066223</t>
  </si>
  <si>
    <t>86905923000154</t>
  </si>
  <si>
    <t>XJ05ABG075B014020104141</t>
  </si>
  <si>
    <t>国药准字H20043178</t>
  </si>
  <si>
    <t>86904141001431</t>
  </si>
  <si>
    <t>XJ05ABG075B001010101929</t>
  </si>
  <si>
    <t>91420000761225378J</t>
  </si>
  <si>
    <t>武汉长联来福制药股份有限公司</t>
  </si>
  <si>
    <t>国药准字H20066700</t>
  </si>
  <si>
    <t>86901929000181</t>
  </si>
  <si>
    <t>XJ05ABG075B003010102066</t>
  </si>
  <si>
    <t>注射用无菌粉末</t>
  </si>
  <si>
    <t>915101832024104543</t>
  </si>
  <si>
    <t>成都天台山制药有限公司</t>
  </si>
  <si>
    <t>国药准字H20054123</t>
  </si>
  <si>
    <t>86902066000713</t>
  </si>
  <si>
    <t>XJ05ABG075B001010103010</t>
  </si>
  <si>
    <t>0.25g*1支/盒</t>
  </si>
  <si>
    <t>9141000017569469XJ</t>
  </si>
  <si>
    <t>辅仁药业集团有限公司</t>
  </si>
  <si>
    <t>国药准字H20068126</t>
  </si>
  <si>
    <t>86903010000629</t>
  </si>
  <si>
    <t>XJ05ABG075B001010104744</t>
  </si>
  <si>
    <t>国药准字H20045826</t>
  </si>
  <si>
    <t>86904744000640</t>
  </si>
  <si>
    <t>XJ05ABG075B001010104373</t>
  </si>
  <si>
    <t>250mg*10瓶/盒</t>
  </si>
  <si>
    <t>913403006941103267</t>
  </si>
  <si>
    <t>安徽宏业药业有限公司</t>
  </si>
  <si>
    <t>国药准字H20059872</t>
  </si>
  <si>
    <t>86904373000172</t>
  </si>
  <si>
    <t>XJ05ABG075B001020101841</t>
  </si>
  <si>
    <t>注射用更昔洛韦钠</t>
  </si>
  <si>
    <t>0.25g(按更昔洛韦计)*10瓶/盒</t>
  </si>
  <si>
    <t>9142900575104555XW</t>
  </si>
  <si>
    <t>湖北潜龙药业有限公司</t>
  </si>
  <si>
    <t>国药准字H20041909</t>
  </si>
  <si>
    <t>86901841000139</t>
  </si>
  <si>
    <t>XJ05ABG075B001010101563</t>
  </si>
  <si>
    <t>0.25g(按更昔洛韦计)*1瓶/瓶</t>
  </si>
  <si>
    <t>913201927453675877</t>
  </si>
  <si>
    <t>南京海辰药业股份有限公司</t>
  </si>
  <si>
    <t>国药准字H20050156</t>
  </si>
  <si>
    <t>86901563000325</t>
  </si>
  <si>
    <t>XJ05ABG075B002020203973</t>
  </si>
  <si>
    <t>5ml:0.25g*1支/支</t>
  </si>
  <si>
    <t>91370181163446867C</t>
  </si>
  <si>
    <t>华润双鹤利民药业(济南)有限公司</t>
  </si>
  <si>
    <t>国药准字H20051456</t>
  </si>
  <si>
    <t>86903973000773</t>
  </si>
  <si>
    <t>XJ05ABG075B002020102987</t>
  </si>
  <si>
    <t>91140000701108049W</t>
  </si>
  <si>
    <t>亚宝药业集团股份有限公司</t>
  </si>
  <si>
    <t>国药准字H20063087</t>
  </si>
  <si>
    <t>86902987000403</t>
  </si>
  <si>
    <t>XJ05ABG075B001010105006</t>
  </si>
  <si>
    <t>914306217459296826</t>
  </si>
  <si>
    <t>湖南科伦制药有限公司</t>
  </si>
  <si>
    <t>国药准字H20054906</t>
  </si>
  <si>
    <t>86905006000217</t>
  </si>
  <si>
    <t>XJ05ABG075B001010101874</t>
  </si>
  <si>
    <t>91420000180960817C</t>
  </si>
  <si>
    <t>湖北午时药业股份有限公司</t>
  </si>
  <si>
    <t>国药准字H20066099</t>
  </si>
  <si>
    <t>86901874000755</t>
  </si>
  <si>
    <t>XJ05ABG075B001010101701</t>
  </si>
  <si>
    <t>913202117265560329</t>
  </si>
  <si>
    <t>无锡凯夫制药有限公司</t>
  </si>
  <si>
    <t>国药准字H20055909</t>
  </si>
  <si>
    <t>86901701000491</t>
  </si>
  <si>
    <t>XJ05ABG075B001010101958</t>
  </si>
  <si>
    <t>914201003001966747</t>
  </si>
  <si>
    <t>武汉人福药业有限责任公司</t>
  </si>
  <si>
    <t>国药准字H20034038</t>
  </si>
  <si>
    <t>86901958000251</t>
  </si>
  <si>
    <t>XJ05ABG075B001010505801</t>
  </si>
  <si>
    <t>0.05g*10瓶/盒</t>
  </si>
  <si>
    <t>国药准字H20045934</t>
  </si>
  <si>
    <t>86905801000436</t>
  </si>
  <si>
    <t>XJ05ABG075B001020104661</t>
  </si>
  <si>
    <t>91320324598627069Q</t>
  </si>
  <si>
    <t>江苏九旭药业有限公司</t>
  </si>
  <si>
    <t>国药准字H20058339</t>
  </si>
  <si>
    <t>86904661000228</t>
  </si>
  <si>
    <t>XJ05ABG075B014010104141</t>
  </si>
  <si>
    <t>0.05g*1瓶/盒</t>
  </si>
  <si>
    <t>国药准字H20044588</t>
  </si>
  <si>
    <t>86904141001547</t>
  </si>
  <si>
    <t>XJ05ABG075B002020104127</t>
  </si>
  <si>
    <t>国药准字H20051042</t>
  </si>
  <si>
    <t>86904127003657</t>
  </si>
  <si>
    <t>XJ05ABG075B001010105755</t>
  </si>
  <si>
    <t>0.125g*1瓶/瓶</t>
  </si>
  <si>
    <t>国药准字H20053772</t>
  </si>
  <si>
    <t>86905755000506</t>
  </si>
  <si>
    <t>XJ05ABG075B014010200239</t>
  </si>
  <si>
    <t>国药准字H20053671</t>
  </si>
  <si>
    <t>86900239000065</t>
  </si>
  <si>
    <t>XJ05ABG075B014020104069</t>
  </si>
  <si>
    <t>0.5g*5瓶/盒</t>
  </si>
  <si>
    <t>9137068461341859XD</t>
  </si>
  <si>
    <t>山东北大高科华泰制药有限公司</t>
  </si>
  <si>
    <t>国药准字H20058419</t>
  </si>
  <si>
    <t>86904069000615</t>
  </si>
  <si>
    <t>XJ05ABG075B001010179436</t>
  </si>
  <si>
    <t>0.5g*1瓶/盒</t>
  </si>
  <si>
    <t>91340123756805810X</t>
  </si>
  <si>
    <t>BSP Pharmaceuticals S.p.A</t>
  </si>
  <si>
    <t>合肥亿帆生物医药有限公司</t>
  </si>
  <si>
    <t>H20130374</t>
  </si>
  <si>
    <t>86979436000734</t>
  </si>
  <si>
    <t>XJ05ABG075B002010101493</t>
  </si>
  <si>
    <t>更昔洛韦钠注射液</t>
  </si>
  <si>
    <t>5ml:0.25g*5支/盒</t>
  </si>
  <si>
    <t>91321291576737064B</t>
  </si>
  <si>
    <t>江苏苏中药业集团生物制药有限公司</t>
  </si>
  <si>
    <t>国药准字H20050158</t>
  </si>
  <si>
    <t>86901493000266</t>
  </si>
  <si>
    <t>XJ05ABG075B001030105801</t>
  </si>
  <si>
    <t>按C9H13N5O4计0.5g*1支/盒</t>
  </si>
  <si>
    <t>国药准字H20183121</t>
  </si>
  <si>
    <t>86905801000702</t>
  </si>
  <si>
    <t>XJ05ABG075B001040101828</t>
  </si>
  <si>
    <t>50mg*20瓶/盒</t>
  </si>
  <si>
    <t>国药准字H10980189</t>
  </si>
  <si>
    <t>86901828000213</t>
  </si>
  <si>
    <t>XJ05ABG075B001010201749</t>
  </si>
  <si>
    <t>国药准字H20053363</t>
  </si>
  <si>
    <t>86901749000569</t>
  </si>
  <si>
    <t>枸橼酸氢钾钠颗粒</t>
  </si>
  <si>
    <t>氢钾钠</t>
  </si>
  <si>
    <t>颗粒剂</t>
  </si>
  <si>
    <t>2.4275g/2.5g*40袋/盒</t>
  </si>
  <si>
    <t>浙江施强制药有限公司</t>
  </si>
  <si>
    <t>XG04BXJ228N001010178626</t>
  </si>
  <si>
    <t>97.1g/100g*1听/盒</t>
  </si>
  <si>
    <t>Plantextrakt GmbH &amp; Co.KG</t>
  </si>
  <si>
    <t>H20181128</t>
  </si>
  <si>
    <t>86978626000141</t>
  </si>
  <si>
    <t>XG04BXJ228N001010201975</t>
  </si>
  <si>
    <t>2.5g*40袋/盒</t>
  </si>
  <si>
    <t>91420100616432784K</t>
  </si>
  <si>
    <t>武汉维奥制药有限公司</t>
  </si>
  <si>
    <t>国药准字H20103086</t>
  </si>
  <si>
    <t>86901975000050</t>
  </si>
  <si>
    <t>XG04BXJ228N001010204942</t>
  </si>
  <si>
    <t>2.5g：2.4275g*28袋/盒</t>
  </si>
  <si>
    <t>91430100722520761D</t>
  </si>
  <si>
    <t>湖南九典制药股份有限公司</t>
  </si>
  <si>
    <t>国药准字H20203503</t>
  </si>
  <si>
    <t>86904942000862</t>
  </si>
  <si>
    <t>XG04BXJ228N001010104942</t>
  </si>
  <si>
    <t>2.5g：2.4275g*16袋/盒</t>
  </si>
  <si>
    <t>注射用盐酸吉西他滨</t>
  </si>
  <si>
    <t>吉西他滨</t>
  </si>
  <si>
    <t>0.2g*8支/盒</t>
  </si>
  <si>
    <t>齐鲁制药（海南）有限公司</t>
  </si>
  <si>
    <t>XL01BCJ011B001010201444</t>
  </si>
  <si>
    <t>0.2g*1瓶/瓶</t>
  </si>
  <si>
    <t>国药准字H20030104</t>
  </si>
  <si>
    <t>86901444000406</t>
  </si>
  <si>
    <t>XL01BCJ011B001010178396</t>
  </si>
  <si>
    <t>0.2g*1瓶/盒</t>
  </si>
  <si>
    <t>91320594695479280R</t>
  </si>
  <si>
    <t>VIANEX S.A.（PLANT C）（LILLY FRANCE分装）</t>
  </si>
  <si>
    <t>礼来贸易有限公司</t>
  </si>
  <si>
    <t>H20160224</t>
  </si>
  <si>
    <t>86978396000167</t>
  </si>
  <si>
    <t>XL01BCJ011B001010101606</t>
  </si>
  <si>
    <t>91320100730586189T</t>
  </si>
  <si>
    <t>南京正大天晴制药有限公司</t>
  </si>
  <si>
    <t>国药准字H20093403</t>
  </si>
  <si>
    <t>86901606000411</t>
  </si>
  <si>
    <t>XL01BCJ011B001010104188</t>
  </si>
  <si>
    <t>0.2g*1支/盒</t>
  </si>
  <si>
    <t>国药准字H20163144</t>
  </si>
  <si>
    <t>86904188000916</t>
  </si>
  <si>
    <t>157719</t>
  </si>
  <si>
    <t>0.2g*1支/支</t>
  </si>
  <si>
    <t>914100000947871309</t>
  </si>
  <si>
    <t>辅仁药业集团熙德隆肿瘤药品有限公司</t>
  </si>
  <si>
    <t>国药准字H20213147</t>
  </si>
  <si>
    <t>86981966000023</t>
  </si>
  <si>
    <t>1g*5支/盒</t>
  </si>
  <si>
    <t>XL01BCJ011B001030101444</t>
  </si>
  <si>
    <t>1.0g*1瓶/瓶</t>
  </si>
  <si>
    <t>国药准字H20030105</t>
  </si>
  <si>
    <t>86901444000086</t>
  </si>
  <si>
    <t>XL01BCJ011B001020178396</t>
  </si>
  <si>
    <t>1.0g*1瓶/盒</t>
  </si>
  <si>
    <t>Vianex S.A.-Plant C（LILLY FRANCE分装）</t>
  </si>
  <si>
    <t>H20160225</t>
  </si>
  <si>
    <t>86978396000150</t>
  </si>
  <si>
    <t>XL01BCJ011B001020305847</t>
  </si>
  <si>
    <t>1.0g*1支/支</t>
  </si>
  <si>
    <t>国药准字H20113286</t>
  </si>
  <si>
    <t>86905847000216</t>
  </si>
  <si>
    <t>XL01BCJ011B001020101606</t>
  </si>
  <si>
    <t>国药准字H20093404</t>
  </si>
  <si>
    <t>86901606000428</t>
  </si>
  <si>
    <t>157718</t>
  </si>
  <si>
    <t>国药准字H20213148</t>
  </si>
  <si>
    <t>86981966000030</t>
  </si>
  <si>
    <t>注射用兰索拉唑</t>
  </si>
  <si>
    <t>兰索拉唑</t>
  </si>
  <si>
    <t>30mg*10瓶/盒</t>
  </si>
  <si>
    <t>成都百裕制药股份有限公司</t>
  </si>
  <si>
    <t>XA02BCL033B001010101459</t>
  </si>
  <si>
    <t>30mg*1瓶/瓶</t>
  </si>
  <si>
    <t>913202822503206565</t>
  </si>
  <si>
    <t>江苏金丝利药业股份有限公司</t>
  </si>
  <si>
    <t>国药准字H20140047</t>
  </si>
  <si>
    <t>86901459000187</t>
  </si>
  <si>
    <t>XA02BCL033B001010104141</t>
  </si>
  <si>
    <t>30mg*1瓶/盒</t>
  </si>
  <si>
    <t>国药准字H20100055</t>
  </si>
  <si>
    <t>86904141002469</t>
  </si>
  <si>
    <t>XA02BCL033B001010105843</t>
  </si>
  <si>
    <t>国药准字H20140036</t>
  </si>
  <si>
    <t>86905843001699</t>
  </si>
  <si>
    <t>XA02BCL033B001010100796</t>
  </si>
  <si>
    <t>91310115133738906M</t>
  </si>
  <si>
    <t>上海上药新亚药业有限公司</t>
  </si>
  <si>
    <t>国药准字H20130003</t>
  </si>
  <si>
    <t>86900796001734</t>
  </si>
  <si>
    <t>XA02BCL033B001010101425</t>
  </si>
  <si>
    <t>国药准字H20080336</t>
  </si>
  <si>
    <t>86901425000579</t>
  </si>
  <si>
    <t>XA02BCL033B001010182745</t>
  </si>
  <si>
    <t>9132050959561916X4</t>
  </si>
  <si>
    <t>江苏海岸药业有限公司</t>
  </si>
  <si>
    <t>国药准字H20213139</t>
  </si>
  <si>
    <t>86982745000029</t>
  </si>
  <si>
    <t>盐酸乐卡地平片</t>
  </si>
  <si>
    <t>乐卡地平</t>
  </si>
  <si>
    <t>10mg*7片/板*2板/盒</t>
  </si>
  <si>
    <t>XC08CAL042A001010301034</t>
  </si>
  <si>
    <t>915001082031990050</t>
  </si>
  <si>
    <t>重庆圣华曦药业股份有限公司</t>
  </si>
  <si>
    <t>国药准字H20103398</t>
  </si>
  <si>
    <t>86901034000274</t>
  </si>
  <si>
    <t>XC08CAL042A001010101034</t>
  </si>
  <si>
    <t>10mg*7片/盒</t>
  </si>
  <si>
    <t>XC08CAL042A001020179340</t>
  </si>
  <si>
    <t>20mg*7片/盒</t>
  </si>
  <si>
    <t>91500226MA6067X0XW</t>
  </si>
  <si>
    <t>RecordatiS.P.A</t>
  </si>
  <si>
    <t>重庆先锋医药有限公司</t>
  </si>
  <si>
    <t>H20160257</t>
  </si>
  <si>
    <t>86979340000073</t>
  </si>
  <si>
    <t>XC08CAL042A001010179340</t>
  </si>
  <si>
    <t>H20160258</t>
  </si>
  <si>
    <t>86979340000066</t>
  </si>
  <si>
    <t>XC08CAL042A001010100553</t>
  </si>
  <si>
    <t>国药准字H20203270</t>
  </si>
  <si>
    <t>86900553000871</t>
  </si>
  <si>
    <t>XC08CAL042A001010204373</t>
  </si>
  <si>
    <t>国药准字H20213023</t>
  </si>
  <si>
    <t>86904373000950</t>
  </si>
  <si>
    <t>XC08CAL042A001010104373</t>
  </si>
  <si>
    <t>利伐沙班片</t>
  </si>
  <si>
    <t>利伐沙班</t>
  </si>
  <si>
    <r>
      <rPr>
        <sz val="11"/>
        <rFont val="Calibri"/>
        <family val="2"/>
      </rPr>
      <t>10mg*20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,1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,1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</si>
  <si>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XB01AFL056A001010100002</t>
  </si>
  <si>
    <t>10mg*5片/盒</t>
  </si>
  <si>
    <t>91110302600035733E</t>
  </si>
  <si>
    <t>Bayer AG</t>
  </si>
  <si>
    <t>拜耳医药保健有限公司</t>
  </si>
  <si>
    <t>J20180075</t>
  </si>
  <si>
    <t>86900002000162</t>
  </si>
  <si>
    <t>10mg*20片/板,1板/袋,1袋/盒</t>
  </si>
  <si>
    <t>XB01AFL056A001010210166</t>
  </si>
  <si>
    <t>91320691076338999D</t>
  </si>
  <si>
    <t>江苏嘉逸医药有限公司</t>
  </si>
  <si>
    <t>国药准字H20203470</t>
  </si>
  <si>
    <t>86910166000038</t>
  </si>
  <si>
    <t>XB01AFL056A001010102770</t>
  </si>
  <si>
    <t>国药准字H20203077</t>
  </si>
  <si>
    <t>86902770004106</t>
  </si>
  <si>
    <t>XB01AFL056A001010101525</t>
  </si>
  <si>
    <t>91320118733184169M</t>
  </si>
  <si>
    <t>江苏中邦制药有限公司</t>
  </si>
  <si>
    <t>国药准字H20203733</t>
  </si>
  <si>
    <t>86901525000028</t>
  </si>
  <si>
    <t>XB01AFL056A001010110166</t>
  </si>
  <si>
    <t>XB01AFL056A001010202770</t>
  </si>
  <si>
    <t>XB01AFL056A001010101606</t>
  </si>
  <si>
    <t>国药准字H20203354</t>
  </si>
  <si>
    <t>86901606000787</t>
  </si>
  <si>
    <t>XB01AFL056A001010110104</t>
  </si>
  <si>
    <t>91321291567752860U</t>
  </si>
  <si>
    <t>上海汇伦江苏药业有限公司</t>
  </si>
  <si>
    <t>国药准字H20203738</t>
  </si>
  <si>
    <t>86910104000090</t>
  </si>
  <si>
    <t>XB01AFL056A001010100568</t>
  </si>
  <si>
    <t>国药准字H20203299</t>
  </si>
  <si>
    <t>86900568000170</t>
  </si>
  <si>
    <t>XB01AFL056A001010310166</t>
  </si>
  <si>
    <t>10mg*28片/盒</t>
  </si>
  <si>
    <t>XB01AFL056A001010101523</t>
  </si>
  <si>
    <t>国药准字H20193225</t>
  </si>
  <si>
    <t>86901523002215</t>
  </si>
  <si>
    <t>XB01AFL056A001010201606</t>
  </si>
  <si>
    <t>XB01AFL056A001010109751</t>
  </si>
  <si>
    <t>913500007297027606</t>
  </si>
  <si>
    <t>福建广生堂药业股份有限公司</t>
  </si>
  <si>
    <t>国药准字H20203677</t>
  </si>
  <si>
    <t>86909751000034</t>
  </si>
  <si>
    <t>XB01AFL056A001010201003</t>
  </si>
  <si>
    <t>国药准字H20213031</t>
  </si>
  <si>
    <t>86901003001042</t>
  </si>
  <si>
    <t>XB01AFL056A001010106725</t>
  </si>
  <si>
    <t>91510100780124716Q</t>
  </si>
  <si>
    <t>国药准字H20213308</t>
  </si>
  <si>
    <t>86906725000212</t>
  </si>
  <si>
    <t>XB01AFL056A001010104647</t>
  </si>
  <si>
    <t>10mg*30片/瓶</t>
  </si>
  <si>
    <t>XB01AFL056A001010103398</t>
  </si>
  <si>
    <t>91220400125165140B</t>
  </si>
  <si>
    <t>吉林省博大制药股份有限公司</t>
  </si>
  <si>
    <t>国药准字H20213352</t>
  </si>
  <si>
    <t>86903398000082</t>
  </si>
  <si>
    <t>XB01AFL056A001010401525</t>
  </si>
  <si>
    <t>10mg*30片/盒</t>
  </si>
  <si>
    <t>15mg*28片/盒</t>
  </si>
  <si>
    <t>东莞市阳之康医药有限责任公司(广东东阳光药业有限公司受托生产）</t>
  </si>
  <si>
    <t>XB01AFL056A001020100002</t>
  </si>
  <si>
    <t>15mg*7片/盒</t>
  </si>
  <si>
    <t>J20180076</t>
  </si>
  <si>
    <t>86900002000179</t>
  </si>
  <si>
    <t>XB01AFL056A001020110104</t>
  </si>
  <si>
    <t>国药准字H20203739</t>
  </si>
  <si>
    <t>86910104000076</t>
  </si>
  <si>
    <t>XB01AFL056A001020104647</t>
  </si>
  <si>
    <t>15mg*30片/瓶</t>
  </si>
  <si>
    <r>
      <rPr>
        <sz val="11"/>
        <rFont val="Calibri"/>
        <family val="2"/>
      </rPr>
      <t>20mg*14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,2</t>
    </r>
    <r>
      <rPr>
        <sz val="11"/>
        <rFont val="宋体"/>
        <family val="3"/>
        <charset val="134"/>
      </rPr>
      <t>板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</si>
  <si>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XB01AFL056A001030100002</t>
  </si>
  <si>
    <t>H20150214</t>
  </si>
  <si>
    <t>86900002000186</t>
  </si>
  <si>
    <t>XB01AFL056A001030110104</t>
  </si>
  <si>
    <t>国药准字H20203740</t>
  </si>
  <si>
    <t>86910104000083</t>
  </si>
  <si>
    <t>20mg*14片/板,2板/盒</t>
  </si>
  <si>
    <t>XB01AFL056A001030104647</t>
  </si>
  <si>
    <t>XB01AFL056A001010178262</t>
  </si>
  <si>
    <t>2.5mg*14片/盒</t>
  </si>
  <si>
    <t>XB01AFL056A001030104021</t>
  </si>
  <si>
    <t>20mg×14片/盒</t>
  </si>
  <si>
    <t>硫辛酸注射液</t>
  </si>
  <si>
    <t>硫辛酸</t>
  </si>
  <si>
    <t>12ml:300mg*5支/盒</t>
  </si>
  <si>
    <t>花园药业股份有限公司</t>
  </si>
  <si>
    <t>XA10XXL154B002010202987</t>
  </si>
  <si>
    <t>6ml:0.15g*6瓶/盒</t>
  </si>
  <si>
    <t>国药准字H20055869</t>
  </si>
  <si>
    <t>86902987000168</t>
  </si>
  <si>
    <t>XA10XXL154B002010101478</t>
  </si>
  <si>
    <t>12ml:0.3g*5支/盒</t>
  </si>
  <si>
    <t>913209811425231063</t>
  </si>
  <si>
    <t>江苏神龙药业有限公司</t>
  </si>
  <si>
    <t>国药准字H20059737</t>
  </si>
  <si>
    <t>86901478000700</t>
  </si>
  <si>
    <t>XA10XXL154B002010201157</t>
  </si>
  <si>
    <t>12ml:0.3g*1支/支</t>
  </si>
  <si>
    <t>9121060075578371X5</t>
  </si>
  <si>
    <t>丹东医创药业有限责任公司</t>
  </si>
  <si>
    <t>国药准字H20065201</t>
  </si>
  <si>
    <t>86901157001219</t>
  </si>
  <si>
    <t>XA10XXL154B002010203202</t>
  </si>
  <si>
    <t>20ml:0.6g*1支/支</t>
  </si>
  <si>
    <t>91411400716735619N</t>
  </si>
  <si>
    <t>上海现代哈森(商丘)药业有限公司</t>
  </si>
  <si>
    <t>国药准字H20056403</t>
  </si>
  <si>
    <t>86903202000772</t>
  </si>
  <si>
    <t>XA10XXL154B002010501066</t>
  </si>
  <si>
    <t>6ml:0.15g*1瓶/盒</t>
  </si>
  <si>
    <t>国药准字H20066706</t>
  </si>
  <si>
    <t>86901066003144</t>
  </si>
  <si>
    <t>XA10XXL154B002010102987</t>
  </si>
  <si>
    <t>6ml:0.15g*1瓶/瓶</t>
  </si>
  <si>
    <t>XA10XXL154B002020279510</t>
  </si>
  <si>
    <t>91321291678998492H</t>
  </si>
  <si>
    <t>Siegfried Hameln GmbH</t>
  </si>
  <si>
    <t>江苏华为医药物流有限公司</t>
  </si>
  <si>
    <t>H20150670</t>
  </si>
  <si>
    <t>86979510000018</t>
  </si>
  <si>
    <t>XA10XXL154B002010202013</t>
  </si>
  <si>
    <t>国药准字H20183534</t>
  </si>
  <si>
    <t>86902013000896</t>
  </si>
  <si>
    <t>XA10XXL154B002010102959</t>
  </si>
  <si>
    <t>12ml:300mg*1支/支</t>
  </si>
  <si>
    <t>国药准字H20203417</t>
  </si>
  <si>
    <t>86902959002268</t>
  </si>
  <si>
    <t>XA10XXL154B002010202087</t>
  </si>
  <si>
    <t>9.1510683621e+17</t>
  </si>
  <si>
    <t>四川美大康华康药业有限公司</t>
  </si>
  <si>
    <t>915106836208704965</t>
  </si>
  <si>
    <t>国药准字H20183110</t>
  </si>
  <si>
    <t>86902087001768</t>
  </si>
  <si>
    <t>盐酸罗哌卡因注射液</t>
  </si>
  <si>
    <t>罗哌卡因</t>
  </si>
  <si>
    <t>10ml:100mg*50支/盒</t>
  </si>
  <si>
    <t>石家庄四药有限公司</t>
  </si>
  <si>
    <t>XN01BBL265B002010101445</t>
  </si>
  <si>
    <t>10ml:100mg*5瓶/盒</t>
  </si>
  <si>
    <t>国药准字H20060137</t>
  </si>
  <si>
    <t>86901445001174</t>
  </si>
  <si>
    <t>XN01BBL265B002010302000</t>
  </si>
  <si>
    <t>10ml:0.1g*1支/支</t>
  </si>
  <si>
    <t>91420500730843405M</t>
  </si>
  <si>
    <t>宜昌人福药业有限责任公司</t>
  </si>
  <si>
    <t>国药准字H20103636</t>
  </si>
  <si>
    <t>86902000002148</t>
  </si>
  <si>
    <t>XN01BBL265B002020379096</t>
  </si>
  <si>
    <t>10ml:75mg*5支/盒</t>
  </si>
  <si>
    <t>AstrazenecaAB（瑞典）</t>
  </si>
  <si>
    <t>913202147178679398</t>
  </si>
  <si>
    <t>阿斯利康（无锡）贸易有限公司</t>
  </si>
  <si>
    <t>H20140764</t>
  </si>
  <si>
    <t>86979096001881</t>
  </si>
  <si>
    <t>XN01BBL265B002030200469</t>
  </si>
  <si>
    <t>10ml:75mg*1支/支</t>
  </si>
  <si>
    <t>91441802MA4UP6EK79</t>
  </si>
  <si>
    <t>广东嘉博制药有限公司</t>
  </si>
  <si>
    <t>国药准字H20113381</t>
  </si>
  <si>
    <t>86900469000040</t>
  </si>
  <si>
    <t>XN01BBL265B002030204021</t>
  </si>
  <si>
    <t>国药准字H20052716</t>
  </si>
  <si>
    <t>86904021002138</t>
  </si>
  <si>
    <t>XN01BBL265B003010102066</t>
  </si>
  <si>
    <t>注射用盐酸罗哌卡因</t>
  </si>
  <si>
    <t>注射剂(注射用无菌粉末)</t>
  </si>
  <si>
    <t>75mg（以盐酸罗哌卡因计）*1瓶/瓶</t>
  </si>
  <si>
    <t>国药准字H20052666</t>
  </si>
  <si>
    <t>86902066001178</t>
  </si>
  <si>
    <t>XN01BBL265B014010104127</t>
  </si>
  <si>
    <t>注射用甲磺酸罗哌卡因</t>
  </si>
  <si>
    <t>119.2mg*1支/盒</t>
  </si>
  <si>
    <t>国药准字H20061066</t>
  </si>
  <si>
    <t>86904127000519</t>
  </si>
  <si>
    <t>XN01BBL265B001010202918</t>
  </si>
  <si>
    <t>119.2mg*1支/支</t>
  </si>
  <si>
    <t>国药准字H20090271</t>
  </si>
  <si>
    <t>86902918002582</t>
  </si>
  <si>
    <t>XN01BBL265B014030104127</t>
  </si>
  <si>
    <t>89.4mg*1支/盒</t>
  </si>
  <si>
    <t>国药准字H20061065</t>
  </si>
  <si>
    <t>86904127000526</t>
  </si>
  <si>
    <t>XN01BBL265B002010102499</t>
  </si>
  <si>
    <t>甲磺酸罗哌卡因注射液</t>
  </si>
  <si>
    <t>10ml:120mg*1瓶/瓶</t>
  </si>
  <si>
    <t>91610122742829723D</t>
  </si>
  <si>
    <t>西安汉丰药业有限责任公司</t>
  </si>
  <si>
    <t>国药准字H20060477</t>
  </si>
  <si>
    <t>86902499000120</t>
  </si>
  <si>
    <t>XN01BBL265B002020200469</t>
  </si>
  <si>
    <t>国药准字H20133181</t>
  </si>
  <si>
    <t>86900469000095</t>
  </si>
  <si>
    <t>XN01BBL265B002020204021</t>
  </si>
  <si>
    <t>国药准字H20153781</t>
  </si>
  <si>
    <t>86904021003258</t>
  </si>
  <si>
    <t>XN01BBL265B002010201748</t>
  </si>
  <si>
    <t>10ml:89.4mg*1支/支</t>
  </si>
  <si>
    <t>91320192726063334T</t>
  </si>
  <si>
    <t>扬子江药业集团南京海陵药业有限公司</t>
  </si>
  <si>
    <t>国药准字H20113445</t>
  </si>
  <si>
    <t>86901748000201</t>
  </si>
  <si>
    <t>XN01BBL265B002030204127</t>
  </si>
  <si>
    <t>20ml:178.8mg*1支/支</t>
  </si>
  <si>
    <t>国药准字H20060898</t>
  </si>
  <si>
    <t>86904127002841</t>
  </si>
  <si>
    <t>XN01BBL265B002020404127</t>
  </si>
  <si>
    <t>国药准字H20051866</t>
  </si>
  <si>
    <t>86904127002827</t>
  </si>
  <si>
    <t>XN01BBL265B001020202918</t>
  </si>
  <si>
    <t>89.4mg*1支/支</t>
  </si>
  <si>
    <t>国药准字H20090270</t>
  </si>
  <si>
    <t>86902918002575</t>
  </si>
  <si>
    <t>XN01BBL265B002030204354</t>
  </si>
  <si>
    <t>10ml:89.4mg*1瓶/盒</t>
  </si>
  <si>
    <t>913401006103789162</t>
  </si>
  <si>
    <t>安徽威尔曼制药有限公司</t>
  </si>
  <si>
    <t>国药准字H20050674</t>
  </si>
  <si>
    <t>86904354000535</t>
  </si>
  <si>
    <t>XN01BBL265B002010101436</t>
  </si>
  <si>
    <t>10ml:89.4mg*5支/盒</t>
  </si>
  <si>
    <t>国药准字H20052621</t>
  </si>
  <si>
    <t>86901436000407</t>
  </si>
  <si>
    <t>XN01BBL296B002010106422</t>
  </si>
  <si>
    <t>盐酸罗哌卡因氯化钠注射液</t>
  </si>
  <si>
    <t>100ml：盐酸罗哌卡因0.2g与氯化钠0.86g*1袋/袋</t>
  </si>
  <si>
    <t>91371700737218282N</t>
  </si>
  <si>
    <t>山东华信制药集团股份有限公司</t>
  </si>
  <si>
    <t>国药准字H20203053</t>
  </si>
  <si>
    <t>86906422001208</t>
  </si>
  <si>
    <t>XN01BBL265B002020102499</t>
  </si>
  <si>
    <t>10ml:90mg*1瓶/瓶</t>
  </si>
  <si>
    <t>国药准字H20060475</t>
  </si>
  <si>
    <t>86902499000144</t>
  </si>
  <si>
    <t>XN01BBL265B002010179096</t>
  </si>
  <si>
    <t>10ml:0.1g*5支/盒</t>
  </si>
  <si>
    <t>H20140763</t>
  </si>
  <si>
    <t>86979096001850</t>
  </si>
  <si>
    <t>XN01BBL265B002040200469</t>
  </si>
  <si>
    <t>20ml:150mg*1支/盒</t>
  </si>
  <si>
    <t>国药准字H20173193</t>
  </si>
  <si>
    <t>86900469000187</t>
  </si>
  <si>
    <t>XN01BBL265B001010104188</t>
  </si>
  <si>
    <t>47.7mg*1瓶/盒</t>
  </si>
  <si>
    <t>国药准字H20090298</t>
  </si>
  <si>
    <t>86904188000664</t>
  </si>
  <si>
    <t>XN01BBL265B002010204735</t>
  </si>
  <si>
    <t>国药准字H20051520</t>
  </si>
  <si>
    <t>86904735000598</t>
  </si>
  <si>
    <t>XN01BBL265B002010202763</t>
  </si>
  <si>
    <t>10ml：100mg（聚丙烯安瓿）*1支/支</t>
  </si>
  <si>
    <t>911301001044060055</t>
  </si>
  <si>
    <t>国药准字H20203107</t>
  </si>
  <si>
    <t>86902763002195</t>
  </si>
  <si>
    <t>XN01BBL265B002050200469</t>
  </si>
  <si>
    <t>20ml:200mg*1支/支</t>
  </si>
  <si>
    <t>国药准字H20173194</t>
  </si>
  <si>
    <t>86900469000194</t>
  </si>
  <si>
    <t>氯化钾缓释片</t>
  </si>
  <si>
    <t>氯化钾</t>
  </si>
  <si>
    <t>0.5g*12片/板*4板/盒</t>
  </si>
  <si>
    <t>XA12BAL208A010010103987</t>
  </si>
  <si>
    <t>0.5g*24片/盒</t>
  </si>
  <si>
    <t>91370100163144957G</t>
  </si>
  <si>
    <t>济南永宁制药股份有限公司</t>
  </si>
  <si>
    <t>国药准字H37022549</t>
  </si>
  <si>
    <t>86903987001315</t>
  </si>
  <si>
    <t>XA12BAL208A010010100690</t>
  </si>
  <si>
    <t>913101131322006102</t>
  </si>
  <si>
    <t>上海黄海制药有限责任公司</t>
  </si>
  <si>
    <t>国药准字H31022195</t>
  </si>
  <si>
    <t>86900690000574</t>
  </si>
  <si>
    <t>XA12BAL208A010010100150</t>
  </si>
  <si>
    <t>91110000102510036G</t>
  </si>
  <si>
    <t>北京顺鑫祥云药业有限责任公司</t>
  </si>
  <si>
    <t>国药准字H11021124</t>
  </si>
  <si>
    <t>86900150000243</t>
  </si>
  <si>
    <t>XA12BAL208A010010200150</t>
  </si>
  <si>
    <t>0.5g*60片/盒</t>
  </si>
  <si>
    <t>XA12BAL208A010010300543</t>
  </si>
  <si>
    <t>0.5g*48片/盒</t>
  </si>
  <si>
    <t>国药准字H20033371</t>
  </si>
  <si>
    <t>86900543000324</t>
  </si>
  <si>
    <t>XA12BAL208A010010204434</t>
  </si>
  <si>
    <t>91340181744869155N</t>
  </si>
  <si>
    <t>上海海虹实业(集团)巢湖今辰药业有限公司</t>
  </si>
  <si>
    <t>国药准字H34021120</t>
  </si>
  <si>
    <t>86904434000769</t>
  </si>
  <si>
    <t>XA12BAL208A010010181084</t>
  </si>
  <si>
    <t>91440101681305538H</t>
  </si>
  <si>
    <t>广州誉东健康制药有限公司</t>
  </si>
  <si>
    <t>国药准字H20178003</t>
  </si>
  <si>
    <t>86981084000011</t>
  </si>
  <si>
    <t>XA12BAL208A010010104434</t>
  </si>
  <si>
    <t>XA12BAL208A010020104434</t>
  </si>
  <si>
    <t>0.6g*12片/盒</t>
  </si>
  <si>
    <t>国药准字H20204032</t>
  </si>
  <si>
    <t>86904434000905</t>
  </si>
  <si>
    <t>XA12BAL208A010020204434</t>
  </si>
  <si>
    <t>0.6g*24片/盒</t>
  </si>
  <si>
    <t>酒石酸美托洛尔片</t>
  </si>
  <si>
    <t>美托洛尔</t>
  </si>
  <si>
    <t>50mg10片*3板/盒</t>
  </si>
  <si>
    <t>远大医药（中国）有限公司</t>
  </si>
  <si>
    <t>XC07ABM062A001010101984</t>
  </si>
  <si>
    <t>国药准字H20073972</t>
  </si>
  <si>
    <t>86901984002243</t>
  </si>
  <si>
    <t>XC07ABM062E001020104098</t>
  </si>
  <si>
    <t>酒石酸美托洛尔胶囊</t>
  </si>
  <si>
    <t>50mg*12粒*12粒/盒</t>
  </si>
  <si>
    <t>91371523168091268M</t>
  </si>
  <si>
    <t>山东华鲁制药有限公司</t>
  </si>
  <si>
    <t>国药准字H37020848</t>
  </si>
  <si>
    <t>86904098000280</t>
  </si>
  <si>
    <t>XC07ABM062A001020104190</t>
  </si>
  <si>
    <t>91370611165147078C</t>
  </si>
  <si>
    <t>烟台巨先药业有限公司</t>
  </si>
  <si>
    <t>国药准字H37022364</t>
  </si>
  <si>
    <t>86904190000096</t>
  </si>
  <si>
    <t>XC07ABM062A001020204190</t>
  </si>
  <si>
    <t>XC07ABM062A001020304190</t>
  </si>
  <si>
    <t>50mg*30片/盒</t>
  </si>
  <si>
    <t>XC07ABM062A001030101359</t>
  </si>
  <si>
    <t>国药准字H32025390</t>
  </si>
  <si>
    <t>86901359000089</t>
  </si>
  <si>
    <t>XC07ABM062A001020100594</t>
  </si>
  <si>
    <t>91440400192522224J</t>
  </si>
  <si>
    <t>珠海同源药业有限公司</t>
  </si>
  <si>
    <t>国药准字H20057289</t>
  </si>
  <si>
    <t>86900594000397</t>
  </si>
  <si>
    <t>XC07ABM062A001010300594</t>
  </si>
  <si>
    <t>25mg*30片/盒</t>
  </si>
  <si>
    <t>国药准字H20057288</t>
  </si>
  <si>
    <t>86900594000410</t>
  </si>
  <si>
    <t>XC07ABM062A001010700594</t>
  </si>
  <si>
    <t>25mg*40片/盒</t>
  </si>
  <si>
    <t>XC07ABM062A001010104190</t>
  </si>
  <si>
    <t>25mg*20片/盒</t>
  </si>
  <si>
    <t>国药准字H20143225</t>
  </si>
  <si>
    <t>86904190000232</t>
  </si>
  <si>
    <t>XC07ABM062A001010204190</t>
  </si>
  <si>
    <t>25mg*24片/盒</t>
  </si>
  <si>
    <t>XC07ABM062A001010205024</t>
  </si>
  <si>
    <t>914301817406413726</t>
  </si>
  <si>
    <t>湖南威特制药股份有限公司</t>
  </si>
  <si>
    <t>国药准字H20123193</t>
  </si>
  <si>
    <t>86905024000169</t>
  </si>
  <si>
    <t>XC07ABM062A001010505024</t>
  </si>
  <si>
    <t>25mg*60片/盒</t>
  </si>
  <si>
    <t>XC07ABM062A001020200594</t>
  </si>
  <si>
    <t>XC07ABM062A001010102767</t>
  </si>
  <si>
    <t>9113000023565800XC</t>
  </si>
  <si>
    <t>石家庄以岭药业股份有限公司</t>
  </si>
  <si>
    <t>国药准字H20065355</t>
  </si>
  <si>
    <t>86902767000401</t>
  </si>
  <si>
    <t>XC07ABM062A001010101468</t>
  </si>
  <si>
    <t>25mg*40片/瓶</t>
  </si>
  <si>
    <t>913212007322753170</t>
  </si>
  <si>
    <t>江苏美通制药有限公司</t>
  </si>
  <si>
    <t>国药准字H32025116</t>
  </si>
  <si>
    <t>86901468000185</t>
  </si>
  <si>
    <t>XC07ABM062A001020101359</t>
  </si>
  <si>
    <t>国药准字H32025391</t>
  </si>
  <si>
    <t>86901359000102</t>
  </si>
  <si>
    <t>XC07ABM062A001010200594</t>
  </si>
  <si>
    <t>XC07ABM062A001010304190</t>
  </si>
  <si>
    <t>XC07ABM062E001010104098</t>
  </si>
  <si>
    <t>25mg*12粒*12粒/盒</t>
  </si>
  <si>
    <t>国药准字H20073371</t>
  </si>
  <si>
    <t>86904098000297</t>
  </si>
  <si>
    <t>138466</t>
  </si>
  <si>
    <t>913205946082070779</t>
  </si>
  <si>
    <t>苏州爱美津制药有限公司</t>
  </si>
  <si>
    <t>国药准字H20058292</t>
  </si>
  <si>
    <t>86901667000115</t>
  </si>
  <si>
    <t>138481</t>
  </si>
  <si>
    <t>国药准字H20034091</t>
  </si>
  <si>
    <t>86901667000122</t>
  </si>
  <si>
    <t>138381</t>
  </si>
  <si>
    <t>138475</t>
  </si>
  <si>
    <t>米格列醇片</t>
  </si>
  <si>
    <t>米格列醇</t>
  </si>
  <si>
    <t>浙江医药股份有限公司(浙江医药股份有限公司新昌制药厂受托生产）</t>
  </si>
  <si>
    <t>XA10BFM097A001010204747</t>
  </si>
  <si>
    <t>913306247045046881</t>
  </si>
  <si>
    <t>浙江医药股份有限公司新昌制药厂</t>
  </si>
  <si>
    <t>国药准字H20074195</t>
  </si>
  <si>
    <t>86904747002030</t>
  </si>
  <si>
    <t>XA10BFM097A001010102264</t>
  </si>
  <si>
    <t>91510000620854656K</t>
  </si>
  <si>
    <t>四川维奥制药有限公司</t>
  </si>
  <si>
    <t>国药准字H20045403</t>
  </si>
  <si>
    <t>86902264000065</t>
  </si>
  <si>
    <t>XA10BFM097A001010302264</t>
  </si>
  <si>
    <t>XA10BFM097A001030204188</t>
  </si>
  <si>
    <t>普通片</t>
  </si>
  <si>
    <t>国药准字H20083446</t>
  </si>
  <si>
    <t>86904188000633</t>
  </si>
  <si>
    <t>米索前列醇片</t>
  </si>
  <si>
    <t>米索前列</t>
  </si>
  <si>
    <t>0.2mg*3片/板*1板/盒</t>
  </si>
  <si>
    <t>XG02ADM108A001010100816</t>
  </si>
  <si>
    <t>200μg*3片/盒</t>
  </si>
  <si>
    <t>913101205648476887</t>
  </si>
  <si>
    <t>上海新华联制药有限公司</t>
  </si>
  <si>
    <t>国药准字H2004136</t>
  </si>
  <si>
    <t>86900816000532</t>
  </si>
  <si>
    <t>XG03XBM173A001010100225</t>
  </si>
  <si>
    <t>米非司酮片/米索前列醇片</t>
  </si>
  <si>
    <t>米非司酮片25mg;米索前列醇片0.2mg*9片/盒</t>
  </si>
  <si>
    <t>91110000101939631P</t>
  </si>
  <si>
    <t>华润紫竹药业有限公司</t>
  </si>
  <si>
    <t>国药准字H10950003、国药准字H20000668</t>
  </si>
  <si>
    <t>86900225002745、86900225002707</t>
  </si>
  <si>
    <t>XG02ADM108A001010100225</t>
  </si>
  <si>
    <t>国药准字H20000668</t>
  </si>
  <si>
    <t>86900225002707</t>
  </si>
  <si>
    <t>XG02ADM108A001010104735</t>
  </si>
  <si>
    <t>0.2mg*3片/盒</t>
  </si>
  <si>
    <t>国药准字H20084598</t>
  </si>
  <si>
    <t>86904735001052</t>
  </si>
  <si>
    <t>XG02ADM108A001010101802</t>
  </si>
  <si>
    <t>91420100695320448C</t>
  </si>
  <si>
    <t>武汉九珑人福药业有限责任公司</t>
  </si>
  <si>
    <t>国药准字H20073696</t>
  </si>
  <si>
    <t>86901802000222</t>
  </si>
  <si>
    <t>XG02ADM108A001010401802</t>
  </si>
  <si>
    <t>0.2mg*30片/盒</t>
  </si>
  <si>
    <t>146898</t>
  </si>
  <si>
    <t>米非司酮片/米索前列醇片组合包装</t>
  </si>
  <si>
    <t>国药准字H10950202</t>
  </si>
  <si>
    <t>XG03XBM095A001030101802</t>
  </si>
  <si>
    <t>米非司酮片：25mg         米索前列醇片：0.2mg*9片/盒</t>
  </si>
  <si>
    <t>米非司酮片：国药准字H20033551    米索前列醇片：国药准字H20073696</t>
  </si>
  <si>
    <t>86901802000178</t>
  </si>
  <si>
    <t>0.2mg*3片/板*10板/盒</t>
  </si>
  <si>
    <t>盐酸帕洛诺司琼注射液</t>
  </si>
  <si>
    <t>帕洛诺司琼</t>
  </si>
  <si>
    <t>5ml:0.25mg*5支/盒</t>
  </si>
  <si>
    <t>XA04AAP003B002010101594</t>
  </si>
  <si>
    <t>5ml:0.25mg*1支/盒</t>
  </si>
  <si>
    <t>91320100135665907G</t>
  </si>
  <si>
    <t>南京先声东元制药有限公司</t>
  </si>
  <si>
    <t>国药准字H20100096</t>
  </si>
  <si>
    <t>86901594000509</t>
  </si>
  <si>
    <t>XA04AAP003B002010101425</t>
  </si>
  <si>
    <t>5ml:0.25mg*1瓶/盒</t>
  </si>
  <si>
    <t>国药准字H20140046</t>
  </si>
  <si>
    <t>86901425000791</t>
  </si>
  <si>
    <t>XA04AAP003B002010104488</t>
  </si>
  <si>
    <t>1.5ml：0.075mg*10支/盒</t>
  </si>
  <si>
    <t>91330100609130315G</t>
  </si>
  <si>
    <t>杭州九源基因工程有限公司</t>
  </si>
  <si>
    <t>国药准字H20140146</t>
  </si>
  <si>
    <t>86904488000258</t>
  </si>
  <si>
    <t>XA04AAP003B002010101523</t>
  </si>
  <si>
    <t>国药准字H20080716</t>
  </si>
  <si>
    <t>86901523001683</t>
  </si>
  <si>
    <t>XA04AAP003B002010182517</t>
  </si>
  <si>
    <t>5ml:0.25mg*1支*1支/盒</t>
  </si>
  <si>
    <t>91110000710925737B</t>
  </si>
  <si>
    <t>PierreFabreMedicamentProduction,AquitainePharmInternational</t>
  </si>
  <si>
    <t>国药集团药业股份有限公司</t>
  </si>
  <si>
    <t>H20180061</t>
  </si>
  <si>
    <t>86982517000011</t>
  </si>
  <si>
    <t>XA04AAP003B002010205847</t>
  </si>
  <si>
    <t>5ml:0.25mg*1支/支</t>
  </si>
  <si>
    <t>国药准字H20080227</t>
  </si>
  <si>
    <t>86905847000131</t>
  </si>
  <si>
    <t>XA04AAP003B002020205847</t>
  </si>
  <si>
    <t>1.5ml:0.075mg*1支/支</t>
  </si>
  <si>
    <t>国药准字H20205024</t>
  </si>
  <si>
    <t>86905847000452</t>
  </si>
  <si>
    <t>155968</t>
  </si>
  <si>
    <t>86905847000445</t>
  </si>
  <si>
    <t>沙格列汀片</t>
  </si>
  <si>
    <t>沙格列汀</t>
  </si>
  <si>
    <t>2.5mg*10片/板*1板/盒</t>
  </si>
  <si>
    <t>江苏奥赛康药业有限公司(扬州市三药制药有限公司受托生产）</t>
  </si>
  <si>
    <t>XA10BHS231A001010201425</t>
  </si>
  <si>
    <t>2.5mg*10片/盒</t>
  </si>
  <si>
    <t>国药准字H20193009</t>
  </si>
  <si>
    <t>86901425000944</t>
  </si>
  <si>
    <t>XA10BHS231A001010401425</t>
  </si>
  <si>
    <t>2.5mg*20片/盒</t>
  </si>
  <si>
    <t>XA10BHS231A001010101444</t>
  </si>
  <si>
    <t>2.5mg*7片/盒</t>
  </si>
  <si>
    <t>国药准字H20203536</t>
  </si>
  <si>
    <t>86901444001199</t>
  </si>
  <si>
    <t>5mg*7片/板*1板/盒</t>
  </si>
  <si>
    <t>XA10BHS231A001010101359</t>
  </si>
  <si>
    <t>5mg*7片/盒</t>
  </si>
  <si>
    <t>AstrazenecaPharmaceuticalsLP（美国）</t>
  </si>
  <si>
    <t>国药准字J20160069</t>
  </si>
  <si>
    <t>86901359000416</t>
  </si>
  <si>
    <t>XA10BHS231A001020401425</t>
  </si>
  <si>
    <t>国药准字H20193008</t>
  </si>
  <si>
    <t>86901425000951</t>
  </si>
  <si>
    <t>XA10BHS231A001020201425</t>
  </si>
  <si>
    <t>XA10BHS231A001020101425</t>
  </si>
  <si>
    <t>XA10BHS231A001010101523</t>
  </si>
  <si>
    <t>国药准字H20203467</t>
  </si>
  <si>
    <t>86901523002383</t>
  </si>
  <si>
    <t>XA10BHS231A001020101444</t>
  </si>
  <si>
    <t>国药准字H20203537</t>
  </si>
  <si>
    <t>86901444001205</t>
  </si>
  <si>
    <t>XA10BHS231A001010104021</t>
  </si>
  <si>
    <t>5mg×30片/盒</t>
  </si>
  <si>
    <t>盐酸文拉法辛缓释胶囊</t>
  </si>
  <si>
    <t>文拉法辛</t>
  </si>
  <si>
    <t>75mg*7粒/板*2板/盒</t>
  </si>
  <si>
    <t>北京福元医药股份有限公司</t>
  </si>
  <si>
    <t>XN06AXW067E003010200177</t>
  </si>
  <si>
    <t>75mg*14粒/盒</t>
  </si>
  <si>
    <t>91110112700216160K</t>
  </si>
  <si>
    <t>国药准字H20143052</t>
  </si>
  <si>
    <t>86900177000455</t>
  </si>
  <si>
    <t>XN06AXW067A010020202016</t>
  </si>
  <si>
    <t>盐酸文拉法辛缓释片</t>
  </si>
  <si>
    <t>75mg*14片/盒</t>
  </si>
  <si>
    <t>国药准字H20070269</t>
  </si>
  <si>
    <t>86902016000190</t>
  </si>
  <si>
    <t>XN06AXW067A010030102016</t>
  </si>
  <si>
    <t xml:space="preserve"> 盐酸文拉法辛缓释片</t>
  </si>
  <si>
    <t>75mg*28片/盒</t>
  </si>
  <si>
    <t>XN06AXW067E003020101421</t>
  </si>
  <si>
    <t>国药准字J20160078</t>
  </si>
  <si>
    <t>86901421000245</t>
  </si>
  <si>
    <t>XN06AXW067E003010101421</t>
  </si>
  <si>
    <t>0.15g*14粒/盒</t>
  </si>
  <si>
    <t>国药准字J20160079</t>
  </si>
  <si>
    <t>86901421000252</t>
  </si>
  <si>
    <t>盐酸西那卡塞片</t>
  </si>
  <si>
    <t>西那卡</t>
  </si>
  <si>
    <t>25mg*10片/板*3板/盒</t>
  </si>
  <si>
    <t>仁合益康集团有限公司(河北仁合益康药业有限公司受托生产）</t>
  </si>
  <si>
    <t>XH05BXX224A001010100617</t>
  </si>
  <si>
    <t>25mg*10片/盒</t>
  </si>
  <si>
    <t>91310000607373815W</t>
  </si>
  <si>
    <t>协和发酵麒麟(中国)制药有限公司</t>
  </si>
  <si>
    <t>国药准字H20184099</t>
  </si>
  <si>
    <t>86900617000144</t>
  </si>
  <si>
    <t>XH05BXX224A001010110166</t>
  </si>
  <si>
    <t>国药准字H20203165</t>
  </si>
  <si>
    <t>86910166000014</t>
  </si>
  <si>
    <t>XH05BXX224A001010210349</t>
  </si>
  <si>
    <t>25mg(以C22H22F3N计)*10片/盒</t>
  </si>
  <si>
    <t>911311225869163301</t>
  </si>
  <si>
    <t>河北仁合益康药业有限公司</t>
  </si>
  <si>
    <t>国药准字H20203518</t>
  </si>
  <si>
    <t>86910349000183</t>
  </si>
  <si>
    <t>157923</t>
  </si>
  <si>
    <t>25mg（以C22H22F3N计）*10片/盒</t>
  </si>
  <si>
    <t>9132011713579053XB</t>
  </si>
  <si>
    <t>南京恒生制药有限公司</t>
  </si>
  <si>
    <t>国药准字H20213111</t>
  </si>
  <si>
    <t>86901565000613</t>
  </si>
  <si>
    <t>XH05BXX224A001010100253</t>
  </si>
  <si>
    <t>91350000593452167B</t>
  </si>
  <si>
    <t>福建海西新药创制有限公司</t>
  </si>
  <si>
    <t>国药准字H20213175</t>
  </si>
  <si>
    <t>86900253000386</t>
  </si>
  <si>
    <t>XH05BXX224A001010300253</t>
  </si>
  <si>
    <t>25mg（以C22H22F3N计）*30片/盒</t>
  </si>
  <si>
    <t>75mg*10片/板*3板/盒</t>
  </si>
  <si>
    <t>XH05BXX224A001020210349</t>
  </si>
  <si>
    <t>75mg(以C22H22F3N计)*10片/盒</t>
  </si>
  <si>
    <t>国药准字H20203519</t>
  </si>
  <si>
    <t>86910349000176</t>
  </si>
  <si>
    <t>注射用胸腺法新</t>
  </si>
  <si>
    <t>胸腺法新</t>
  </si>
  <si>
    <t>1.6mg*2瓶/盒</t>
  </si>
  <si>
    <t>海南双成药业股份有限公司</t>
  </si>
  <si>
    <t>XL03AXX234B003010102018</t>
  </si>
  <si>
    <t>1.6mg*4支/盒</t>
  </si>
  <si>
    <t>91510100202172097P</t>
  </si>
  <si>
    <t>成都地奥九泓制药厂</t>
  </si>
  <si>
    <t>国药准字H20020545</t>
  </si>
  <si>
    <t>86902018000273</t>
  </si>
  <si>
    <t>XL03AXX234B001010107821</t>
  </si>
  <si>
    <t>1.6mg*1瓶/瓶</t>
  </si>
  <si>
    <t>9151012976229886XR</t>
  </si>
  <si>
    <t>成都圣诺生物制药有限公司</t>
  </si>
  <si>
    <t>国药准字H20143112</t>
  </si>
  <si>
    <t>86907821000083</t>
  </si>
  <si>
    <t>XL03AXX234B001010203708</t>
  </si>
  <si>
    <t>1.6mg*1支/支</t>
  </si>
  <si>
    <t>国药准字H20133153</t>
  </si>
  <si>
    <t>86903708000528</t>
  </si>
  <si>
    <t>XL03AXX234B001010205814</t>
  </si>
  <si>
    <t>9146000072122491XG</t>
  </si>
  <si>
    <t>国药准字H20030407</t>
  </si>
  <si>
    <t>86905814000324</t>
  </si>
  <si>
    <t>XL03AXX234B001010178856</t>
  </si>
  <si>
    <t>1.6mg*2支/盒</t>
  </si>
  <si>
    <t>PatheonItaliaS.p.A</t>
  </si>
  <si>
    <t>H20171177</t>
  </si>
  <si>
    <t>86978856000058</t>
  </si>
  <si>
    <t>XL03AXX234B001010105842</t>
  </si>
  <si>
    <t>91460000293675844T</t>
  </si>
  <si>
    <t>海南中和药业股份有限公司</t>
  </si>
  <si>
    <t>国药准字H20051916</t>
  </si>
  <si>
    <t>86905842000297</t>
  </si>
  <si>
    <t>XL03AXX234B001010180539</t>
  </si>
  <si>
    <t>913207006871974358</t>
  </si>
  <si>
    <t>江苏诺泰澳赛诺生物制药股份有限公司</t>
  </si>
  <si>
    <t>国药准字H20193335</t>
  </si>
  <si>
    <t>86980539000019</t>
  </si>
  <si>
    <t>盐酸异丙嗪片</t>
  </si>
  <si>
    <t>异丙嗪</t>
  </si>
  <si>
    <t>12.5mg*100片/瓶</t>
  </si>
  <si>
    <t>常州康普药业有限公司</t>
  </si>
  <si>
    <t>XR06ADY136A001010103139</t>
  </si>
  <si>
    <t>914102007551588773</t>
  </si>
  <si>
    <t>开封制药(集团)有限公司</t>
  </si>
  <si>
    <t>国药准字H41022987</t>
  </si>
  <si>
    <t>86903139002405</t>
  </si>
  <si>
    <t>XR06ADY136A001010101157</t>
  </si>
  <si>
    <t>国药准字H21020918</t>
  </si>
  <si>
    <t>86901157002223</t>
  </si>
  <si>
    <t>XR06ADY136A001010203059</t>
  </si>
  <si>
    <t>914102251710384413</t>
  </si>
  <si>
    <t>上海金不换兰考制药有限公司</t>
  </si>
  <si>
    <t>国药准字H41023580</t>
  </si>
  <si>
    <t>86903059000208</t>
  </si>
  <si>
    <t>XR06ADY136A001010101375</t>
  </si>
  <si>
    <t>91320412250816627K</t>
  </si>
  <si>
    <t>国药准字H32025989</t>
  </si>
  <si>
    <t>86901375000353</t>
  </si>
  <si>
    <t>25mg*100片/瓶</t>
  </si>
  <si>
    <t>XR06ADY136A001010103010</t>
  </si>
  <si>
    <t>国药准字H20073333</t>
  </si>
  <si>
    <t>86903010000339</t>
  </si>
  <si>
    <t>XR06ADY136A001020101375</t>
  </si>
  <si>
    <t>国药准字H32022104</t>
  </si>
  <si>
    <t>86901375000544</t>
  </si>
  <si>
    <t>XR06ADY136A001010100886</t>
  </si>
  <si>
    <t>91120000103069502J</t>
  </si>
  <si>
    <t>天津力生制药股份有限公司</t>
  </si>
  <si>
    <t>国药准字H12020237</t>
  </si>
  <si>
    <t>86900886000548</t>
  </si>
  <si>
    <t>XR06ADX134A001010104120</t>
  </si>
  <si>
    <t>小儿盐酸异丙嗪片</t>
  </si>
  <si>
    <t>国药准字H20204038</t>
  </si>
  <si>
    <t>86904120000424</t>
  </si>
  <si>
    <t>吸入用异丙托溴铵溶液</t>
  </si>
  <si>
    <t>异丙托溴铵</t>
  </si>
  <si>
    <t>2ml:0.5mg*10支/盒</t>
  </si>
  <si>
    <t>XR03BBY139L019010178302</t>
  </si>
  <si>
    <t>2ml: 0.25mg (按C20H30BrNO3计)*10支/盒</t>
  </si>
  <si>
    <t>H20150158</t>
  </si>
  <si>
    <t>86978302001035</t>
  </si>
  <si>
    <t>XR03BBY139L028020178302</t>
  </si>
  <si>
    <t>异丙托溴铵吸入气雾剂</t>
  </si>
  <si>
    <t>气雾剂</t>
  </si>
  <si>
    <t>20μg/揿*1支/支</t>
  </si>
  <si>
    <t>国药准字J20130135</t>
  </si>
  <si>
    <t>86978302000823</t>
  </si>
  <si>
    <t>XR03BBY139L019010204111</t>
  </si>
  <si>
    <t>异丙托溴铵吸入溶液</t>
  </si>
  <si>
    <t>2ml：250μg*10支/盒</t>
  </si>
  <si>
    <t>国药准字H20184025</t>
  </si>
  <si>
    <t>86904111000341</t>
  </si>
  <si>
    <t>XR03BBY139L019020178302</t>
  </si>
  <si>
    <t>2ml: 0.5mg (按C20H30BrNO3计)*10支/盒</t>
  </si>
  <si>
    <t>H20150159</t>
  </si>
  <si>
    <t>86978302001042</t>
  </si>
  <si>
    <t>XR03BBY139L019010200545</t>
  </si>
  <si>
    <t>2ml:0.25mg（按C20H30BrNO3计）*10支/盒</t>
  </si>
  <si>
    <t>国药准字H20203453</t>
  </si>
  <si>
    <t>86900545000100</t>
  </si>
  <si>
    <t>XR03BBY139L019010181590</t>
  </si>
  <si>
    <t>2ml:0.5mg(按C20H30BrNO3计)*10支/盒</t>
  </si>
  <si>
    <t>国药准字H20203591</t>
  </si>
  <si>
    <t>86981590000024</t>
  </si>
  <si>
    <t>XR03BBY139L019010100545</t>
  </si>
  <si>
    <t>2ml:0.5mg（按C20H30BrNO3计）*10支/盒</t>
  </si>
  <si>
    <t>国药准字H20203454</t>
  </si>
  <si>
    <t>86900545000094</t>
  </si>
  <si>
    <t>132628</t>
  </si>
  <si>
    <t>异丙托溴铵气雾剂</t>
  </si>
  <si>
    <t>每瓶14g，内含异丙托溴铵8.4mg(每揿40ug)*1瓶/盒</t>
  </si>
  <si>
    <t>91110112633696167Y</t>
  </si>
  <si>
    <t>北京海德润医药集团有限公司</t>
  </si>
  <si>
    <t>▲脂肪乳氨基酸(17)葡萄糖(11%)注射液</t>
  </si>
  <si>
    <t>脂肪乳</t>
  </si>
  <si>
    <t>1440ml*4袋/箱</t>
  </si>
  <si>
    <t>箱</t>
  </si>
  <si>
    <t>辽宁海思科制药有限公司</t>
  </si>
  <si>
    <t>XB05BAJ113B002010101415</t>
  </si>
  <si>
    <t>结构脂肪乳注射液(C6～24)</t>
  </si>
  <si>
    <t>250ml:结构甘油三酯50g*1袋/袋</t>
  </si>
  <si>
    <t>91320200607912321D</t>
  </si>
  <si>
    <t>FreseniusKabiAB</t>
  </si>
  <si>
    <t>费森尤斯卡比华瑞制药有限公司</t>
  </si>
  <si>
    <t>国药准字J20160046</t>
  </si>
  <si>
    <t>86901415000497</t>
  </si>
  <si>
    <t>XB05BAD252B002010101415</t>
  </si>
  <si>
    <t>多种油脂肪乳注射液(C6～24)</t>
  </si>
  <si>
    <t>100ml/瓶*1瓶/瓶</t>
  </si>
  <si>
    <t>FreseniusKabiAustriaGmbH</t>
  </si>
  <si>
    <t>国药准字J20171018</t>
  </si>
  <si>
    <t>86901415000534</t>
  </si>
  <si>
    <t>XB05BAD252B002020101415</t>
  </si>
  <si>
    <t>250ml/瓶*1瓶/瓶</t>
  </si>
  <si>
    <t>国药准字J20171016</t>
  </si>
  <si>
    <t>86901415000510</t>
  </si>
  <si>
    <t>XB05BAZ087B002010101415</t>
  </si>
  <si>
    <t>脂肪乳氨基酸(17)葡萄糖(11%)注射液</t>
  </si>
  <si>
    <t>1440ml*1袋/袋</t>
  </si>
  <si>
    <t>国药准字H20103135</t>
  </si>
  <si>
    <t>86901415000435</t>
  </si>
  <si>
    <t>XB05BAZ087B002030178432</t>
  </si>
  <si>
    <t>1920ml*1袋/袋</t>
  </si>
  <si>
    <t>国药准字J20130186</t>
  </si>
  <si>
    <t>86978432000557</t>
  </si>
  <si>
    <t>XB05BAZ018B002040101415</t>
  </si>
  <si>
    <t>脂肪乳注射液(C14-24)</t>
  </si>
  <si>
    <t>250ml:50g(大豆油):3g(卵磷脂)*1瓶/瓶</t>
  </si>
  <si>
    <t>国药准字H19993197</t>
  </si>
  <si>
    <t>86901415000107</t>
  </si>
  <si>
    <t>XB05BAZ018B002030102499</t>
  </si>
  <si>
    <t>91610131710174566E</t>
  </si>
  <si>
    <t>西安力邦制药有限公司</t>
  </si>
  <si>
    <t>国药准字H20033852</t>
  </si>
  <si>
    <t>86902499000199</t>
  </si>
  <si>
    <t>XB05BAZ018B002010100273</t>
  </si>
  <si>
    <t>脂肪乳注射液(C14~24)</t>
  </si>
  <si>
    <t>250ml:50g(大豆油):3g(卵磷脂)*1袋/袋</t>
  </si>
  <si>
    <t>91440606617475057M</t>
  </si>
  <si>
    <t>广东大冢制药有限公司</t>
  </si>
  <si>
    <t>国药准字H20054369</t>
  </si>
  <si>
    <t>86900273000342</t>
  </si>
  <si>
    <t>XB05BAZ021B002010102180</t>
  </si>
  <si>
    <t>脂肪乳氨基酸(18)注射液</t>
  </si>
  <si>
    <t>复方氨基酸注射液（18AA）750ml与20%脂肪乳注射液（C14-24）250ml*1瓶/瓶</t>
  </si>
  <si>
    <t>国药准字H20103067</t>
  </si>
  <si>
    <t>86902180001689</t>
  </si>
  <si>
    <t>XB05BAZ018B002020102180</t>
  </si>
  <si>
    <t>100ml:20g(大豆油):1.2g(卵磷脂)*1瓶/瓶</t>
  </si>
  <si>
    <t>国药准字H20046649</t>
  </si>
  <si>
    <t>86902180000651</t>
  </si>
  <si>
    <t>XB05BAZ018B002010104289</t>
  </si>
  <si>
    <t>91340200153701860P</t>
  </si>
  <si>
    <t>安徽丰原药业股份有限公司</t>
  </si>
  <si>
    <t>国药准字H34023484</t>
  </si>
  <si>
    <t>86904289000211</t>
  </si>
  <si>
    <t>XB05BAZ018B002010102499</t>
  </si>
  <si>
    <t>国药准字H20033851</t>
  </si>
  <si>
    <t>86902499000342</t>
  </si>
  <si>
    <t>XB05BAZ018B002030101415</t>
  </si>
  <si>
    <t>250ml:25g(大豆油):3g(卵磷脂)*1瓶/瓶</t>
  </si>
  <si>
    <t>国药准字H19993194</t>
  </si>
  <si>
    <t>86901415000145</t>
  </si>
  <si>
    <t>XB05BAZ018B002040102180</t>
  </si>
  <si>
    <t>国药准字H20046648</t>
  </si>
  <si>
    <t>86902180000644</t>
  </si>
  <si>
    <t>XB05BAZ018B002020102249</t>
  </si>
  <si>
    <t>注射剂注射液</t>
  </si>
  <si>
    <t>91511123782279383G</t>
  </si>
  <si>
    <t>四川国瑞药业有限责任公司</t>
  </si>
  <si>
    <t>国药准字H19999292</t>
  </si>
  <si>
    <t>86902249001322</t>
  </si>
  <si>
    <t>XB05BAZ018B002050101415</t>
  </si>
  <si>
    <t>250ml:75g(大豆油):3g(卵磷脂)*1瓶/瓶</t>
  </si>
  <si>
    <t>国药准字H19993200</t>
  </si>
  <si>
    <t>86901415000138</t>
  </si>
  <si>
    <t>XB05BAZ018B002060101415</t>
  </si>
  <si>
    <t>500ml:50g(大豆油):6g(卵磷脂)*1瓶/瓶</t>
  </si>
  <si>
    <t>国药准字H19993195</t>
  </si>
  <si>
    <t>86901415000176</t>
  </si>
  <si>
    <t>XB05BAZ018B002080202180</t>
  </si>
  <si>
    <t>500ml:50g(10%)*1瓶/瓶</t>
  </si>
  <si>
    <t>国药准字H20033182</t>
  </si>
  <si>
    <t>86902180000392</t>
  </si>
  <si>
    <t>XB05BAZ018B002040102249</t>
  </si>
  <si>
    <t>国药准字H19993579</t>
  </si>
  <si>
    <t>86902249001360</t>
  </si>
  <si>
    <t>XB05BAZ018B002030104289</t>
  </si>
  <si>
    <t>国药准字H34023481</t>
  </si>
  <si>
    <t>86904289000259</t>
  </si>
  <si>
    <t>XB05BAZ018B002030102180</t>
  </si>
  <si>
    <t>100ml:30g(大豆油):1.2g(卵磷脂)/瓶*1瓶/瓶</t>
  </si>
  <si>
    <t>国药准字H20065267</t>
  </si>
  <si>
    <t>86902180000316</t>
  </si>
  <si>
    <t>XB05BAZ018B002020102499</t>
  </si>
  <si>
    <t>国药准字H20033854</t>
  </si>
  <si>
    <t>86902499000175</t>
  </si>
  <si>
    <t>XB05BAZ033B002030179001</t>
  </si>
  <si>
    <t>中/长链脂肪乳注射液(C8-24VE)</t>
  </si>
  <si>
    <t>100ml:10g(大豆油):10g(中链甘油三酸脂):1.2g(卵磷脂):2.5g(甘油)*1瓶/瓶</t>
  </si>
  <si>
    <t>91320594753217757D</t>
  </si>
  <si>
    <t>B.BraunMelsungenAG</t>
  </si>
  <si>
    <t>贝朗医疗(苏州)有限公司</t>
  </si>
  <si>
    <t>国药准字J20140045</t>
  </si>
  <si>
    <t>86979001000626</t>
  </si>
  <si>
    <t>XB05BAZ033B002010102499</t>
  </si>
  <si>
    <t>国药准字H20123432</t>
  </si>
  <si>
    <t>86902499000656</t>
  </si>
  <si>
    <t>XB05BAZ033B002020102499</t>
  </si>
  <si>
    <t>100ml:5g(大豆油)：5g(中链甘油三酸脂):0.8g(卵磷脂):2.5g(甘油)*1瓶/瓶</t>
  </si>
  <si>
    <t>国药准字H20123435</t>
  </si>
  <si>
    <t>86902499000687</t>
  </si>
  <si>
    <t>XB05BAZ033B002040102499</t>
  </si>
  <si>
    <t>250ml:25g(大豆油)：25g(中链甘油三酸脂):3g(卵磷脂):6.25g(甘油)*1瓶/瓶</t>
  </si>
  <si>
    <t>国药准字H20123433</t>
  </si>
  <si>
    <t>86902499000663</t>
  </si>
  <si>
    <t>XB05BAZ018B002020104127</t>
  </si>
  <si>
    <t>国药准字H20063064</t>
  </si>
  <si>
    <t>86904127001455</t>
  </si>
  <si>
    <t>XB05BAC023B002010279365</t>
  </si>
  <si>
    <t>长链脂肪乳注射液(OO)</t>
  </si>
  <si>
    <t>100ml:20g(脂肪)与1.2g(磷脂)*1袋/袋</t>
  </si>
  <si>
    <t>91440101661806271Y</t>
  </si>
  <si>
    <t>比利时BaxterS.A.</t>
  </si>
  <si>
    <t>广州百特侨光医疗用品有限公司</t>
  </si>
  <si>
    <t>H20170154</t>
  </si>
  <si>
    <t>86979365000034</t>
  </si>
  <si>
    <t>XB05BAZ087B002030181748</t>
  </si>
  <si>
    <t>脂肪乳(10%)/氨基酸(15)/葡萄糖(20%)注射液</t>
  </si>
  <si>
    <t>1500ml[脂肪乳注射液(10%)300ml：复方氨基酸(5.5%，15AA)注射液600ml，葡萄糖注射液(20%)600ml]*1袋/袋</t>
  </si>
  <si>
    <t>H20170181</t>
  </si>
  <si>
    <t>86981748000036</t>
  </si>
  <si>
    <t>XB05BAZ087B002010181748</t>
  </si>
  <si>
    <t>1000ml[脂肪乳注射液（10%）200ml;复方氨基酸(5.5%，15AA)注射液400ml;葡萄糖注射液(20%)400ml]*1袋/袋</t>
  </si>
  <si>
    <t>H20170180</t>
  </si>
  <si>
    <t>86981748000029</t>
  </si>
  <si>
    <t>XB05BAZ087B002020181748</t>
  </si>
  <si>
    <t>脂肪乳(20%)/氨基酸(15)/葡萄糖(30%)注射液</t>
  </si>
  <si>
    <t>1000ml[脂肪乳注射液(20%)200ml;复方氨基酸(8.5%，15AA)注射液400ml;葡萄糖注射液(30%)400ml]*1袋/袋</t>
  </si>
  <si>
    <t>H20170176</t>
  </si>
  <si>
    <t>86981748000012</t>
  </si>
  <si>
    <t>XB05BAZ018B002020101415</t>
  </si>
  <si>
    <t>100ml:30g(大豆油):1.2g(卵磷脂)*1瓶/瓶</t>
  </si>
  <si>
    <t>国药准字H19993199</t>
  </si>
  <si>
    <t>86901415000121</t>
  </si>
  <si>
    <t>XB05BAZ018B002060102180</t>
  </si>
  <si>
    <t>250ml:75g(30%)*1瓶/瓶</t>
  </si>
  <si>
    <t>国药准字H20067140</t>
  </si>
  <si>
    <t>86902180000323</t>
  </si>
  <si>
    <t>XB05BAZ087B002010179365</t>
  </si>
  <si>
    <t>10%脂肪乳(OO)/5.5%氨基酸(15)/葡萄糖(20%)注射液</t>
  </si>
  <si>
    <t>1500ml:10%橄榄油脂肪乳300ml+5.5%复方氨基酸注射液(15)600ml+20%葡萄糖注射液600ml *1袋/袋</t>
  </si>
  <si>
    <t>H20180019</t>
  </si>
  <si>
    <t>86979365000058</t>
  </si>
  <si>
    <t>XB05BAZ018B002010101415</t>
  </si>
  <si>
    <t>国药准字H19993196</t>
  </si>
  <si>
    <t>86901415000091</t>
  </si>
  <si>
    <t>XB05BAZ018B002010102249</t>
  </si>
  <si>
    <t>注射剂(注射液)</t>
  </si>
  <si>
    <t>国药准字H19993580</t>
  </si>
  <si>
    <t>86902249001261</t>
  </si>
  <si>
    <t>XB05BAZ018B002040102499</t>
  </si>
  <si>
    <t>250ml:75g大豆油：3.0g卵磷脂*1瓶/瓶</t>
  </si>
  <si>
    <t>国药准字H20033855</t>
  </si>
  <si>
    <t>86902499000366</t>
  </si>
  <si>
    <t>XB05BAC023B002020279365</t>
  </si>
  <si>
    <t>250ml:50g（脂肪）与3g磷脂*1袋/袋</t>
  </si>
  <si>
    <t>H20170155</t>
  </si>
  <si>
    <t>86979365000041</t>
  </si>
  <si>
    <t>XB05BAZ087B002010178432</t>
  </si>
  <si>
    <t>脂肪乳氨基酸(17)葡萄糖(19%)注射液</t>
  </si>
  <si>
    <t>1026ml*1袋/袋</t>
  </si>
  <si>
    <t>国药准字J20130180</t>
  </si>
  <si>
    <t>86978432000540</t>
  </si>
  <si>
    <t>XB05BAZ033B002010179246</t>
  </si>
  <si>
    <t>20%X250ml/瓶*1瓶/瓶</t>
  </si>
  <si>
    <t>国药准字H20163190</t>
  </si>
  <si>
    <t>86979246000061</t>
  </si>
  <si>
    <t>XB05BAZ097B002010102180</t>
  </si>
  <si>
    <t>中长链脂肪乳/氨基酸(16)/葡萄糖(16%)注射液</t>
  </si>
  <si>
    <t>1250ml*1袋/袋</t>
  </si>
  <si>
    <t>国药准字H20183339</t>
  </si>
  <si>
    <t>86902180002136</t>
  </si>
  <si>
    <t>XB05BAZ097B002010106155</t>
  </si>
  <si>
    <t>912114817777994486</t>
  </si>
  <si>
    <t>国药准字H20183337</t>
  </si>
  <si>
    <t>86906155000325</t>
  </si>
  <si>
    <t>XB05BAZ018B002020104289</t>
  </si>
  <si>
    <t>国药准字H34023480</t>
  </si>
  <si>
    <t>86904289000204</t>
  </si>
  <si>
    <t>XB05BAZ097B002010179001</t>
  </si>
  <si>
    <t>91330212698242326B</t>
  </si>
  <si>
    <t>宁波市方昌医药有限公司</t>
  </si>
  <si>
    <t>H20140711</t>
  </si>
  <si>
    <t>86979001000695</t>
  </si>
  <si>
    <t>XB05BAZ033B002010100469</t>
  </si>
  <si>
    <t>中/长链脂肪乳注射液(C8-24Ve)</t>
  </si>
  <si>
    <t>250ml：大豆油25g与中链甘油三酸酯25g*1袋/袋</t>
  </si>
  <si>
    <t>国药准字H20213040</t>
  </si>
  <si>
    <t>86900469000262</t>
  </si>
  <si>
    <t>XB05BAZ097B002020179001</t>
  </si>
  <si>
    <t>1875ml*1袋/袋</t>
  </si>
  <si>
    <t>H20140710</t>
  </si>
  <si>
    <t>86979001000688</t>
  </si>
  <si>
    <t>XB05BAZ087B002010106155</t>
  </si>
  <si>
    <t>1440ml(20%脂肪乳注射液255ml;复方氨基酸注射液300ml;11%葡萄糖注射液885ml)*1袋/袋</t>
  </si>
  <si>
    <t>国药准字H20183051</t>
  </si>
  <si>
    <t xml:space="preserve">86906155000318 </t>
  </si>
  <si>
    <t>XB05BAZ087B002040102180</t>
  </si>
  <si>
    <t>2053ml*1袋/袋</t>
  </si>
  <si>
    <t>国药准字H20183371</t>
  </si>
  <si>
    <t>86902180002150</t>
  </si>
  <si>
    <t>XB05BAZ087B002010102180</t>
  </si>
  <si>
    <t>国药准字H20173381</t>
  </si>
  <si>
    <t>86902180002037</t>
  </si>
  <si>
    <t>XB05BAZ087B002050102180</t>
  </si>
  <si>
    <t>1000ml*1袋/袋</t>
  </si>
  <si>
    <t>国药准字H20183272</t>
  </si>
  <si>
    <t>86902180002129</t>
  </si>
  <si>
    <t>XB05BAZ087B002080102180</t>
  </si>
  <si>
    <t>1500ml*1袋/袋</t>
  </si>
  <si>
    <t>国药准字H20183271</t>
  </si>
  <si>
    <t>86902180002112</t>
  </si>
  <si>
    <t>XB05BAZ097B002020102180</t>
  </si>
  <si>
    <t>中长链脂肪乳/氨基酸(16)/葡萄糖(16％)注射液</t>
  </si>
  <si>
    <t>国药准字H20183338</t>
  </si>
  <si>
    <t>86902180002143</t>
  </si>
  <si>
    <t>▲中/长链脂肪乳注射液（C8~24 Ve）</t>
  </si>
  <si>
    <t>250ml(20%)*30瓶/箱</t>
  </si>
  <si>
    <t>XN01AXB123B002030179001</t>
  </si>
  <si>
    <t>丙泊酚中/长链脂肪乳注射液</t>
  </si>
  <si>
    <t>20ml:0.2g*1支/支</t>
  </si>
  <si>
    <t>H20160352</t>
  </si>
  <si>
    <t>86979001000664</t>
  </si>
  <si>
    <t>XN01AXB123B002030479002</t>
  </si>
  <si>
    <t>911100006000562780</t>
  </si>
  <si>
    <t>奥地利费森尤斯卡比股份有限公司（FreseniusKabiAustriaGmbH）</t>
  </si>
  <si>
    <t>北京费森尤斯卡比医药有限公司</t>
  </si>
  <si>
    <t>国药准字J20160089</t>
  </si>
  <si>
    <t>86900033000377</t>
  </si>
  <si>
    <t>XN01AXB123B002010210137</t>
  </si>
  <si>
    <t>913212915691185993</t>
  </si>
  <si>
    <t>江苏盈科生物制药有限公司</t>
  </si>
  <si>
    <t xml:space="preserve">国药准字H20203504 </t>
  </si>
  <si>
    <t>86910137000029</t>
  </si>
  <si>
    <t>XN01AXB123B002040109556</t>
  </si>
  <si>
    <t>国药准字H20143252</t>
  </si>
  <si>
    <t>86909556000079</t>
  </si>
  <si>
    <t>XN01AXB123B002030200469</t>
  </si>
  <si>
    <t>国药准字H20133248</t>
  </si>
  <si>
    <t>86900469000101</t>
  </si>
  <si>
    <t>XN01AXB123B002010202180</t>
  </si>
  <si>
    <t>20ml:0.2g*5支/盒</t>
  </si>
  <si>
    <t>国药准字H20203571</t>
  </si>
  <si>
    <t>86902180002396</t>
  </si>
  <si>
    <t>XN01AXB123B002040179002</t>
  </si>
  <si>
    <t>50ml:1g*1瓶/瓶</t>
  </si>
  <si>
    <t>国药准字HJ20150659</t>
  </si>
  <si>
    <t>86900033000315</t>
  </si>
  <si>
    <t>XN01AXB123B002010379002</t>
  </si>
  <si>
    <t>50ml:0.5g*1瓶/瓶</t>
  </si>
  <si>
    <t>国药准字HJ20150661</t>
  </si>
  <si>
    <t>86900033000322</t>
  </si>
  <si>
    <t>XN01AXB123B002040179001</t>
  </si>
  <si>
    <t>H20160354</t>
  </si>
  <si>
    <t>86979001000510</t>
  </si>
  <si>
    <t>XB05BAZ032B002040101066</t>
  </si>
  <si>
    <t>中/长链脂肪乳注射液(C8-24)</t>
  </si>
  <si>
    <t>250ml:25g(大豆油):25g(中链甘油三酸脂):3g(卵磷脂):6.25g(甘油)*1瓶/瓶</t>
  </si>
  <si>
    <t>国药准字H20113385</t>
  </si>
  <si>
    <t>86901066004011</t>
  </si>
  <si>
    <t>XB05BAZ032B002040100376</t>
  </si>
  <si>
    <t>国药准字H20010214</t>
  </si>
  <si>
    <t>86900376000843</t>
  </si>
  <si>
    <t>XN01AXB123B002010109556</t>
  </si>
  <si>
    <t>100ml:1.0g*1瓶/瓶</t>
  </si>
  <si>
    <t>86909556000109</t>
  </si>
  <si>
    <t>XN01AXB123B002020109556</t>
  </si>
  <si>
    <t>国药准字H20163045</t>
  </si>
  <si>
    <t>86909556000093</t>
  </si>
  <si>
    <t>XN01AXB123B002010200469</t>
  </si>
  <si>
    <t>10ml:100mg*1支/支</t>
  </si>
  <si>
    <t>国药准字H20143355</t>
  </si>
  <si>
    <t>86900469000125</t>
  </si>
  <si>
    <t>XB05BAZ031B002020101415</t>
  </si>
  <si>
    <t>中/长链脂肪乳注射液(C6-24)</t>
  </si>
  <si>
    <t>250ml :大豆油25g与中链甘油三酸酯25g与卵磷脂3g*1瓶/瓶</t>
  </si>
  <si>
    <t>国药准字H20030609</t>
  </si>
  <si>
    <t>86901415000077</t>
  </si>
  <si>
    <t>XB05BAZ032B002010100376</t>
  </si>
  <si>
    <t>国药准字H20010213</t>
  </si>
  <si>
    <t>86900376000331</t>
  </si>
  <si>
    <t>XB05BAZ032B002020109556</t>
  </si>
  <si>
    <t>250ml:12.5g(大豆油):12.5g(中链甘油三酸酯):3g(卵磷脂):6.25g(甘油)*1瓶/瓶</t>
  </si>
  <si>
    <t>国药准字H20123288</t>
  </si>
  <si>
    <t>86909556000024</t>
  </si>
  <si>
    <t>XB05BAZ032B002030100376</t>
  </si>
  <si>
    <t>250ml:12.5g(大豆油):12.5g(中链甘油三酸脂):3g(l卵磷脂):6.25g(甘油)*1瓶/瓶</t>
  </si>
  <si>
    <t>国药准字H20010211</t>
  </si>
  <si>
    <t>86900376000836</t>
  </si>
  <si>
    <t>XN01AXB123B002050100469</t>
  </si>
  <si>
    <t>100ml：1g*1瓶/瓶</t>
  </si>
  <si>
    <t>国药准字H20153136</t>
  </si>
  <si>
    <t>86900469000156</t>
  </si>
  <si>
    <t>XB05BAZ032B002040109556</t>
  </si>
  <si>
    <t>500ml:25g(大豆油):25g(中链甘油三酸酯):6g(卵磷脂):12.5g(甘油)*1瓶/瓶</t>
  </si>
  <si>
    <t>国药准字H20123289</t>
  </si>
  <si>
    <t>86909556000031</t>
  </si>
  <si>
    <t>XB05BAZ032B002020106155</t>
  </si>
  <si>
    <t>国药准字H20103708</t>
  </si>
  <si>
    <t>86906155000073</t>
  </si>
  <si>
    <t>XB05BAZ032B002050100376</t>
  </si>
  <si>
    <t>国药准字H20010212</t>
  </si>
  <si>
    <t>86900376000195</t>
  </si>
  <si>
    <t>XB05BAZ032B002020104286</t>
  </si>
  <si>
    <t>500ml：50g：50g：6g：12.5g*1瓶/瓶</t>
  </si>
  <si>
    <t>国药准字H20113182</t>
  </si>
  <si>
    <t>86904286001082</t>
  </si>
  <si>
    <t>XN01AXB123B002040200469</t>
  </si>
  <si>
    <t>50ml:500mg*1瓶/瓶</t>
  </si>
  <si>
    <t>国药准字H20153135</t>
  </si>
  <si>
    <t>86900469000149</t>
  </si>
  <si>
    <t>XN01AXB123B002010179001</t>
  </si>
  <si>
    <t>H20160353</t>
  </si>
  <si>
    <t>86979001000527</t>
  </si>
  <si>
    <t>XB05BAZ032B002010109556</t>
  </si>
  <si>
    <t>100ml:10g(大豆油):10g(中链甘油三酸酯):1.2g(卵磷脂):2.5g(甘油)*1瓶/瓶</t>
  </si>
  <si>
    <t>国药准字H20123286</t>
  </si>
  <si>
    <t>86909556000048</t>
  </si>
  <si>
    <t>XN01AXB123B002010279002</t>
  </si>
  <si>
    <t>50ml:0.5g*1支/盒</t>
  </si>
  <si>
    <t>Fresenius Kabi Austria GmbH（北京费森尤斯卡比医药有限公司分包装）</t>
  </si>
  <si>
    <t>国药准字HJ20160360</t>
  </si>
  <si>
    <t>86900033000384</t>
  </si>
  <si>
    <t>XB05BAZ032B002010102180</t>
  </si>
  <si>
    <t>250ml∶大豆油25g与中链甘油三酸酯25g*1瓶/瓶</t>
  </si>
  <si>
    <t>国药准字H20173384</t>
  </si>
  <si>
    <t>86902180002051</t>
  </si>
  <si>
    <t>XN01AXB123B002050109556</t>
  </si>
  <si>
    <t>国药准字H20143253</t>
  </si>
  <si>
    <t>86909556000086</t>
  </si>
  <si>
    <t>XN01AXB123B002020101749</t>
  </si>
  <si>
    <t>50ml：1.0g*1瓶/瓶</t>
  </si>
  <si>
    <t>国药准字H20213014</t>
  </si>
  <si>
    <t>86901749002617</t>
  </si>
  <si>
    <t>XN01AXB123B002030101749</t>
  </si>
  <si>
    <t>50ml：0.5g*1瓶/瓶</t>
  </si>
  <si>
    <t>国药准字H20213013</t>
  </si>
  <si>
    <t>86901749002624</t>
  </si>
  <si>
    <t>XB05BAZ032B002010106155</t>
  </si>
  <si>
    <t>中/长链脂肪乳注射液(C6~24)</t>
  </si>
  <si>
    <t>250ml:大豆油25g与中链甘油三酸酯25g*1瓶/瓶</t>
  </si>
  <si>
    <t>国药准字H20103707</t>
  </si>
  <si>
    <t>86906155000066</t>
  </si>
  <si>
    <t>注射用盐酸苯达莫司汀</t>
  </si>
  <si>
    <t>苯达莫司汀</t>
  </si>
  <si>
    <t>XL01AAB230B001010102317</t>
  </si>
  <si>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C16H21Cl2N3O2·HCl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 xml:space="preserve"> 100mg*1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</si>
  <si>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国药准字H20213144</t>
  </si>
  <si>
    <t>86902317000233</t>
  </si>
  <si>
    <t>XL01AAB230B001010201523</t>
  </si>
  <si>
    <t>国药准字H20193358</t>
  </si>
  <si>
    <t>86901523002284</t>
  </si>
  <si>
    <t>XL01AAB230B001010202317</t>
  </si>
  <si>
    <t>按C16H21Cl2N3O2·HCl计 25mg*1瓶/盒</t>
  </si>
  <si>
    <t>国药准字H20213145</t>
  </si>
  <si>
    <t>86902317000240</t>
  </si>
  <si>
    <t>XL01AAB230B001010101594</t>
  </si>
  <si>
    <t>25mg×1瓶/盒</t>
  </si>
  <si>
    <t>先声药业有限公司</t>
  </si>
  <si>
    <t>紫杉醇注射液</t>
  </si>
  <si>
    <t>紫杉醇</t>
  </si>
  <si>
    <t>16.7ml:100mg*1瓶/盒</t>
  </si>
  <si>
    <t>XL01CDZ047B001010101445</t>
  </si>
  <si>
    <t>注射用紫杉醇(白蛋白结合型)</t>
  </si>
  <si>
    <t>100mg*1瓶/瓶</t>
  </si>
  <si>
    <t>国药准字H20183378</t>
  </si>
  <si>
    <t>86901445002980</t>
  </si>
  <si>
    <t>XL01CDZ047B001010205847</t>
  </si>
  <si>
    <t>国药准字H20193309</t>
  </si>
  <si>
    <t>86905847000353</t>
  </si>
  <si>
    <t>XL01CDZ047B001010102770</t>
  </si>
  <si>
    <t>石药集团欧意药业有限公司；石药集团中诺药业(石家庄)有限公司</t>
  </si>
  <si>
    <t>国药准字H20183044</t>
  </si>
  <si>
    <t>86902770003956</t>
  </si>
  <si>
    <t>XL01CDZ046B002010101749</t>
  </si>
  <si>
    <t>16.7ml:0.1g*1瓶/盒</t>
  </si>
  <si>
    <t>国药准字H20058719</t>
  </si>
  <si>
    <t>86901749000170</t>
  </si>
  <si>
    <t>XL01CDZ046B002010101736</t>
  </si>
  <si>
    <t>国药准字H20064299</t>
  </si>
  <si>
    <t>86901736000404</t>
  </si>
  <si>
    <t>XL01CDZ046B002020102317</t>
  </si>
  <si>
    <t>16.7ml：100mg*1瓶/盒</t>
  </si>
  <si>
    <t>国药准字H20203703</t>
  </si>
  <si>
    <t>86902317000202</t>
  </si>
  <si>
    <t>XL01CDZ046B002020105758</t>
  </si>
  <si>
    <t>91460100984090386D</t>
  </si>
  <si>
    <t>海口市制药厂有限公司</t>
  </si>
  <si>
    <t>国药准字H20043045</t>
  </si>
  <si>
    <t>86905758000602</t>
  </si>
  <si>
    <t>XL01CDZ047B001010104948</t>
  </si>
  <si>
    <t>国药准字H20203443</t>
  </si>
  <si>
    <t>86904948001139</t>
  </si>
  <si>
    <t>5ml:30mg*1瓶/盒</t>
  </si>
  <si>
    <t>XL01CDZ046B002010100148</t>
  </si>
  <si>
    <t>91110000102299779W</t>
  </si>
  <si>
    <t>北京双鹭药业股份有限公司</t>
  </si>
  <si>
    <t>国药准字H20066640</t>
  </si>
  <si>
    <t>86900148001009</t>
  </si>
  <si>
    <t>XL01CDZ046B002010101425</t>
  </si>
  <si>
    <t>10ml:60mg*1瓶/盒</t>
  </si>
  <si>
    <t>国药准字H20083848</t>
  </si>
  <si>
    <t>86901425000531</t>
  </si>
  <si>
    <t>XL01CDZ046B002010100549</t>
  </si>
  <si>
    <t>91440300618861849X</t>
  </si>
  <si>
    <t>深圳万乐药业有限公司</t>
  </si>
  <si>
    <t>国药准字H20056879</t>
  </si>
  <si>
    <t>86900549000267</t>
  </si>
  <si>
    <t>XL01CDZ046B002020179309</t>
  </si>
  <si>
    <t>5ml:30mg*1瓶/瓶</t>
  </si>
  <si>
    <t>HospiraAustraliaPtyLtd</t>
  </si>
  <si>
    <t>H20150350</t>
  </si>
  <si>
    <t>86979309000175</t>
  </si>
  <si>
    <t>XL01CDZ046B002040205843</t>
  </si>
  <si>
    <t>5ml:30mg*1支/盒</t>
  </si>
  <si>
    <t>国药准字H20057065</t>
  </si>
  <si>
    <t>86905843000333</t>
  </si>
  <si>
    <t>XL01CDZ046B002020101425</t>
  </si>
  <si>
    <t>25ml：150mg*1瓶/盒</t>
  </si>
  <si>
    <t>国药准字H20083849</t>
  </si>
  <si>
    <t>86901425000548</t>
  </si>
  <si>
    <t>XL01CDZ046B017010101586</t>
  </si>
  <si>
    <t>注射用紫杉醇脂质体</t>
  </si>
  <si>
    <t>91320100745351171H</t>
  </si>
  <si>
    <t>南京绿叶制药有限公司</t>
  </si>
  <si>
    <t>国药准字H20030357</t>
  </si>
  <si>
    <t>86901586000043</t>
  </si>
  <si>
    <t>XL01CDZ046B002020101736</t>
  </si>
  <si>
    <t>国药准字H20064300</t>
  </si>
  <si>
    <t>86901736000411</t>
  </si>
  <si>
    <t>XL01CDZ046B002010179309</t>
  </si>
  <si>
    <t>25ml：150mg*1瓶/瓶</t>
  </si>
  <si>
    <t>H20150351</t>
  </si>
  <si>
    <t>86979309000168</t>
  </si>
  <si>
    <t>XL01CDZ046B002010102317</t>
  </si>
  <si>
    <t>5ml：30mg*1瓶/盒</t>
  </si>
  <si>
    <t>国药准字H20203702</t>
  </si>
  <si>
    <t>86902317000196</t>
  </si>
  <si>
    <t>XL01CDZ046B002020101749</t>
  </si>
  <si>
    <t>国药准字H20053001</t>
  </si>
  <si>
    <t>86901749000552</t>
  </si>
  <si>
    <t>XL01CDZ046B002030105758</t>
  </si>
  <si>
    <t xml:space="preserve"> 5ml:30mg *1瓶/盒</t>
  </si>
  <si>
    <t>国药准字H10980170</t>
  </si>
  <si>
    <t>86905758000749</t>
  </si>
  <si>
    <t>XL01CDZ046B002010105758</t>
  </si>
  <si>
    <t>国药准字H20083850</t>
  </si>
  <si>
    <t>86905758001227</t>
  </si>
  <si>
    <t>注射用阿奇霉素</t>
  </si>
  <si>
    <t>阿奇霉素</t>
  </si>
  <si>
    <t>0.5g*10瓶/盒</t>
  </si>
  <si>
    <t>XJ01FAA051B001010103010</t>
  </si>
  <si>
    <t>0.125g*1支/盒</t>
  </si>
  <si>
    <t>国药准字H20068127</t>
  </si>
  <si>
    <t>86903010000636</t>
  </si>
  <si>
    <t>XJ01FAA051B001010102770</t>
  </si>
  <si>
    <t>0.25g*2瓶/盒</t>
  </si>
  <si>
    <t>国药准字H20050098</t>
  </si>
  <si>
    <t>86902770002980</t>
  </si>
  <si>
    <t>XJ01FAA051B001010205006</t>
  </si>
  <si>
    <t>国药准字H20063420</t>
  </si>
  <si>
    <t>86905006000323</t>
  </si>
  <si>
    <t>XJ01FAA051B003010102120</t>
  </si>
  <si>
    <t>0.5g(50万单位)*1瓶/盒</t>
  </si>
  <si>
    <t>915101157377026059</t>
  </si>
  <si>
    <t>四川百利药业有限责任公司</t>
  </si>
  <si>
    <t>国药准字H20113073</t>
  </si>
  <si>
    <t>86902120000475</t>
  </si>
  <si>
    <t>XJ01FAA051B014030200239</t>
  </si>
  <si>
    <t>0.5g（50万单位）*1支/支</t>
  </si>
  <si>
    <t>国药准字H20094017</t>
  </si>
  <si>
    <t>86900239001017</t>
  </si>
  <si>
    <t>XJ01FAA051B014030404127</t>
  </si>
  <si>
    <t>0.5g*1支/支</t>
  </si>
  <si>
    <t>国药准字H20066778</t>
  </si>
  <si>
    <t>86904127001264</t>
  </si>
  <si>
    <t>XJ01FAA051B001020102503</t>
  </si>
  <si>
    <t>国药准字H20020269</t>
  </si>
  <si>
    <t>86902503001587</t>
  </si>
  <si>
    <t>XJ01FAA051B001030104744</t>
  </si>
  <si>
    <t>国药准字H20063286</t>
  </si>
  <si>
    <t>86904744000558</t>
  </si>
  <si>
    <t>XJ01FAA051B002010300918</t>
  </si>
  <si>
    <t>马来酸阿奇霉素注射液</t>
  </si>
  <si>
    <t>5ml:0.5g*1支/盒</t>
  </si>
  <si>
    <t>91120116103294558X</t>
  </si>
  <si>
    <t>天津生物化学制药有限公司</t>
  </si>
  <si>
    <t>国药准字H20060810</t>
  </si>
  <si>
    <t>86900918000041</t>
  </si>
  <si>
    <t>XJ01FAA051B001020202947</t>
  </si>
  <si>
    <t>注射用乳糖酸阿奇霉素</t>
  </si>
  <si>
    <t>91140200748550344K</t>
  </si>
  <si>
    <t>大同五洲通制药有限责任公司</t>
  </si>
  <si>
    <t>国药准字H20084127</t>
  </si>
  <si>
    <t>86902947000320</t>
  </si>
  <si>
    <t>XJ01FAA051B001030103712</t>
  </si>
  <si>
    <t>912301008280277137</t>
  </si>
  <si>
    <t>哈药集团制药总厂</t>
  </si>
  <si>
    <t>国药准字H20052016</t>
  </si>
  <si>
    <t>86903712003522</t>
  </si>
  <si>
    <t>XJ01FAA051B001040200918</t>
  </si>
  <si>
    <t>注射用马来酸阿奇霉素</t>
  </si>
  <si>
    <t>国药准字H20020293</t>
  </si>
  <si>
    <t>86900918000072</t>
  </si>
  <si>
    <t>XJ01FAA264B014020104685</t>
  </si>
  <si>
    <t>0.5g*1支/盒</t>
  </si>
  <si>
    <t>913307831475538495</t>
  </si>
  <si>
    <t>浙江普洛康裕制药有限公司</t>
  </si>
  <si>
    <t>国药准字H20020339</t>
  </si>
  <si>
    <t>86904685000488</t>
  </si>
  <si>
    <t>XJ01FAA051B014010104756</t>
  </si>
  <si>
    <t>0.125g（12.5万单位）*1瓶/盒</t>
  </si>
  <si>
    <t>913306022547351704</t>
  </si>
  <si>
    <t>浙江震元制药有限公司</t>
  </si>
  <si>
    <t>国药准字H20010380</t>
  </si>
  <si>
    <t>86904756000232</t>
  </si>
  <si>
    <t>XJ01FAA051B001010103712</t>
  </si>
  <si>
    <t>0.125g*1支/支</t>
  </si>
  <si>
    <t>国药准字H20031173</t>
  </si>
  <si>
    <t>86903712003614</t>
  </si>
  <si>
    <t>XJ01FAA051B014020104756</t>
  </si>
  <si>
    <t>0.25g（25.0万单位）*1瓶/盒</t>
  </si>
  <si>
    <t>国药准字H20020257</t>
  </si>
  <si>
    <t>86904756000201</t>
  </si>
  <si>
    <t>XJ01FAA051B001010101749</t>
  </si>
  <si>
    <t>国药准字H20010007</t>
  </si>
  <si>
    <t>86901749000859</t>
  </si>
  <si>
    <t>XJ01FAA051B001010100505</t>
  </si>
  <si>
    <t>91440300618819595Q</t>
  </si>
  <si>
    <t>深圳华药南方制药有限公司</t>
  </si>
  <si>
    <t>国药准字H20084228</t>
  </si>
  <si>
    <t>86900505000072</t>
  </si>
  <si>
    <t>XJ01FAA051B001020103712</t>
  </si>
  <si>
    <t>国药准字H20010363</t>
  </si>
  <si>
    <t>86903712000972</t>
  </si>
  <si>
    <t>XJ01FAA051B002010101645</t>
  </si>
  <si>
    <t>阿奇霉素注射液</t>
  </si>
  <si>
    <t>2.5ml:0.25g*5支/盒</t>
  </si>
  <si>
    <t>91320506138170408U</t>
  </si>
  <si>
    <t>江苏吴中医药集团有限公司苏州制药厂</t>
  </si>
  <si>
    <t>国药准字H20010606</t>
  </si>
  <si>
    <t>86901645000038</t>
  </si>
  <si>
    <t>XJ01FAA051B001010178718</t>
  </si>
  <si>
    <t>Pharmacia&amp;UpjohnCompany</t>
  </si>
  <si>
    <t>国药准字J20140073</t>
  </si>
  <si>
    <t>86978718001360</t>
  </si>
  <si>
    <t>XJ01FAA051B001030105776</t>
  </si>
  <si>
    <t>91460000760353116G</t>
  </si>
  <si>
    <t>海南海灵化学制药有限公司</t>
  </si>
  <si>
    <t>国药准字H20020254</t>
  </si>
  <si>
    <t>86905776000943</t>
  </si>
  <si>
    <t>XJ01FAA051B001030200918</t>
  </si>
  <si>
    <t>国药准字H20041921</t>
  </si>
  <si>
    <t>86900918000515</t>
  </si>
  <si>
    <t>XJ01FAA051B014020104141</t>
  </si>
  <si>
    <t>0.25g（25万单位）*1瓶/盒</t>
  </si>
  <si>
    <t>国药准字H20065406</t>
  </si>
  <si>
    <t>86904141001523</t>
  </si>
  <si>
    <t>XJ01FAA051B002030101645</t>
  </si>
  <si>
    <t>5ml:0.5g*5支/盒</t>
  </si>
  <si>
    <t>国药准字H20020342</t>
  </si>
  <si>
    <t>86901645000052</t>
  </si>
  <si>
    <t>XJ01FAA051B001010105801</t>
  </si>
  <si>
    <t>国药准字H20173261</t>
  </si>
  <si>
    <t>86905801000696</t>
  </si>
  <si>
    <t>XJ01FAA051B003010102066</t>
  </si>
  <si>
    <t>国药准字H20064771</t>
  </si>
  <si>
    <t>86902066001116</t>
  </si>
  <si>
    <t>XJ01FAA051B001030105791</t>
  </si>
  <si>
    <t>0.5g(50万单位)*1瓶/瓶</t>
  </si>
  <si>
    <t>国药准字H20067075</t>
  </si>
  <si>
    <t>86905791000256</t>
  </si>
  <si>
    <t>XJ01FAA051B014030104141</t>
  </si>
  <si>
    <t>0.5g（50万单位）*1瓶/盒</t>
  </si>
  <si>
    <t>国药准字H20065407</t>
  </si>
  <si>
    <t>86904141001592</t>
  </si>
  <si>
    <t>XJ01FAA051B014040104383</t>
  </si>
  <si>
    <t>0.5g（按C38H72N2O12计）*1支/支</t>
  </si>
  <si>
    <t>9134040072334670XN</t>
  </si>
  <si>
    <t>国药集团国瑞药业有限公司</t>
  </si>
  <si>
    <t>国药准字H20030269</t>
  </si>
  <si>
    <t>86904383000421</t>
  </si>
  <si>
    <t>吸入用布地奈德混悬液</t>
  </si>
  <si>
    <t>布地奈德</t>
  </si>
  <si>
    <t>吸入混悬液</t>
  </si>
  <si>
    <t>2ml:1mg*30支/盒</t>
  </si>
  <si>
    <t>XR03BAB165L023020378239</t>
  </si>
  <si>
    <t>吸入性混悬液</t>
  </si>
  <si>
    <t>2ml:1mg*5支/盒</t>
  </si>
  <si>
    <t>AstrazenecaPtyLtd（澳大利亚）</t>
  </si>
  <si>
    <t>H20140475</t>
  </si>
  <si>
    <t>86978239000101</t>
  </si>
  <si>
    <t>XR03AKB237L031020179096</t>
  </si>
  <si>
    <t>布地奈德福莫特罗吸入粉雾剂(Ⅱ)</t>
  </si>
  <si>
    <t>吸入粉雾剂</t>
  </si>
  <si>
    <t>160μg/4.5μg)/吸，60吸/支/盒*1支/盒</t>
  </si>
  <si>
    <t>H20140458</t>
  </si>
  <si>
    <t>86979096001744</t>
  </si>
  <si>
    <t>XR03AKB238L031010179096</t>
  </si>
  <si>
    <t>布地奈德福莫特罗吸入粉雾剂(Ⅰ)</t>
  </si>
  <si>
    <t>(80μg/4.5μg)/吸，60吸/支/盒*1支/盒</t>
  </si>
  <si>
    <t>H20140459</t>
  </si>
  <si>
    <t>86979096001751</t>
  </si>
  <si>
    <t>XR03AKB237L031030179096</t>
  </si>
  <si>
    <t>（320/9ug）/吸，60吸/支/盒*1支/盒</t>
  </si>
  <si>
    <t>H20160447</t>
  </si>
  <si>
    <t>86979096001263</t>
  </si>
  <si>
    <t>XR01ADB165L025020100734</t>
  </si>
  <si>
    <t>布地奈德鼻喷雾剂</t>
  </si>
  <si>
    <t>鼻用制剂</t>
  </si>
  <si>
    <t>64μg/喷*120喷*1瓶/盒</t>
  </si>
  <si>
    <t>91310000607337064F</t>
  </si>
  <si>
    <t>上海强生制药有限公司</t>
  </si>
  <si>
    <t>国药准字J20180023</t>
  </si>
  <si>
    <t>86900734000331</t>
  </si>
  <si>
    <t>XR01ADB165L025010182195</t>
  </si>
  <si>
    <t>鼻用喷雾剂</t>
  </si>
  <si>
    <t>64ｕg*120喷*1瓶/盒</t>
  </si>
  <si>
    <t>91310115554280905A</t>
  </si>
  <si>
    <t>健乔信元医药生技股份有限公司健乔厂</t>
  </si>
  <si>
    <t>上药控股有限公司</t>
  </si>
  <si>
    <t>HC20181007</t>
  </si>
  <si>
    <t>86982195000020</t>
  </si>
  <si>
    <t>XR03BAB165L023010201523</t>
  </si>
  <si>
    <t>混悬剂</t>
  </si>
  <si>
    <t>2ml：1mg*30支/盒</t>
  </si>
  <si>
    <t>国药准字H20203063</t>
  </si>
  <si>
    <t>86901523002321</t>
  </si>
  <si>
    <t>XR03BAB165L023020100545</t>
  </si>
  <si>
    <t>吸入混悬剂</t>
  </si>
  <si>
    <t>2ml:1mg*10支/盒</t>
  </si>
  <si>
    <t>国药准字H20203649</t>
  </si>
  <si>
    <t>86900545000117</t>
  </si>
  <si>
    <t>XR03BAB165L031010178700</t>
  </si>
  <si>
    <t>布地奈德吸入粉雾剂</t>
  </si>
  <si>
    <t>粉雾剂</t>
  </si>
  <si>
    <t>200μg/吸，200吸/支*1瓶/盒</t>
  </si>
  <si>
    <t>Orion Corporation Orion Pharma,Espoo Plant</t>
  </si>
  <si>
    <t>H20140421</t>
  </si>
  <si>
    <t>86978700000265</t>
  </si>
  <si>
    <t>XR03BAB165L023010178239</t>
  </si>
  <si>
    <t>2ml:0.5mg*30支/盒</t>
  </si>
  <si>
    <t>H20140474</t>
  </si>
  <si>
    <t>86978239000095</t>
  </si>
  <si>
    <t>XR01ADB165L025020110427</t>
  </si>
  <si>
    <t>喷雾剂</t>
  </si>
  <si>
    <t>64μg/喷，140喷/支*1支/盒</t>
  </si>
  <si>
    <t>91500000073674487D</t>
  </si>
  <si>
    <t>国药准字J20190031</t>
  </si>
  <si>
    <t>86910427000098</t>
  </si>
  <si>
    <t>XR03BAB165L028010104012</t>
  </si>
  <si>
    <t>布地奈德吸入气雾剂</t>
  </si>
  <si>
    <t>每瓶200揿,每揿含布地奈德0.1mg，每瓶含布地奈德20mg*1瓶/盒</t>
  </si>
  <si>
    <t>国药准字H20030987</t>
  </si>
  <si>
    <t>86904012001324</t>
  </si>
  <si>
    <t>150482</t>
  </si>
  <si>
    <t>布地奈德气雾剂</t>
  </si>
  <si>
    <t>200μg/揿，200揿/瓶*1瓶/盒</t>
  </si>
  <si>
    <t>91330103143065602M</t>
  </si>
  <si>
    <t>浙江医学科技开发有限公司</t>
  </si>
  <si>
    <t>H20120320</t>
  </si>
  <si>
    <t>86978331000085</t>
  </si>
  <si>
    <t>XR03BAB165L023010200545</t>
  </si>
  <si>
    <t>国药准字H20203343</t>
  </si>
  <si>
    <t>86900545000070</t>
  </si>
  <si>
    <t>XR03BAB165L023010381450</t>
  </si>
  <si>
    <t>91320500060160604M</t>
  </si>
  <si>
    <t>长风药业股份有限公司</t>
  </si>
  <si>
    <t>国药准字H20213357</t>
  </si>
  <si>
    <t>86981450000010</t>
  </si>
  <si>
    <t>XR03BAB165L023010281450</t>
  </si>
  <si>
    <t>2ml：1mg*10支/盒</t>
  </si>
  <si>
    <t>XR03BAB165L023010181590</t>
  </si>
  <si>
    <t>吸入制剂</t>
  </si>
  <si>
    <t>国药准字H20213286</t>
  </si>
  <si>
    <t>86981590000048</t>
  </si>
  <si>
    <t>XR03BAB165L023010281590</t>
  </si>
  <si>
    <t>XR03BAB165L023010181450</t>
  </si>
  <si>
    <t>2ml：1mg*5支/盒</t>
  </si>
  <si>
    <t>氟康唑氯化钠注射液</t>
  </si>
  <si>
    <t>氟康唑</t>
  </si>
  <si>
    <t>100ml:氟康唑0.2g与氯化钠0.9g*1袋</t>
  </si>
  <si>
    <t>XJ02ACF624B002010302180</t>
  </si>
  <si>
    <t>100ml：0.2g*1瓶/瓶</t>
  </si>
  <si>
    <t>国药准字H20055572</t>
  </si>
  <si>
    <t>86902180001191</t>
  </si>
  <si>
    <t>XJ02ACF624B002010104494</t>
  </si>
  <si>
    <t>100ml：0.2g：0.9g*1袋/袋</t>
  </si>
  <si>
    <t>913301101430685558</t>
  </si>
  <si>
    <t>杭州民生药业有限公司</t>
  </si>
  <si>
    <t>国药准字H19991038</t>
  </si>
  <si>
    <t>86904494001003</t>
  </si>
  <si>
    <t>XJ02ACF624B002010178712</t>
  </si>
  <si>
    <t>100ml：200mg*1瓶/盒</t>
  </si>
  <si>
    <t>FAREVAAMBOISE</t>
  </si>
  <si>
    <t>H20181194</t>
  </si>
  <si>
    <t>86978712000208</t>
  </si>
  <si>
    <t>XJ02ACF624B002020178712</t>
  </si>
  <si>
    <t>50ml:0.1g*1瓶/盒</t>
  </si>
  <si>
    <t>H20181195</t>
  </si>
  <si>
    <t>86978712000192</t>
  </si>
  <si>
    <t>XJ02ACF624B002010105819</t>
  </si>
  <si>
    <t>200ml:0.4g*1瓶/瓶</t>
  </si>
  <si>
    <t>国药准字H20033766</t>
  </si>
  <si>
    <t>86905819000459</t>
  </si>
  <si>
    <t>XJ02ACF624B002010205251</t>
  </si>
  <si>
    <t>100ml:氟康唑0.2g与氯化钠0.9g*1瓶/瓶</t>
  </si>
  <si>
    <t>91361029778807964A</t>
  </si>
  <si>
    <t>回音必集团江西东亚制药有限公司</t>
  </si>
  <si>
    <t>国药准字H20023554</t>
  </si>
  <si>
    <t>86905251000765</t>
  </si>
  <si>
    <t>XJ02ACF624B002020302763</t>
  </si>
  <si>
    <t>100ml:氟康唑0.2g与氯化钠0.9g(多层共挤膜输液袋,折断式)*1袋/袋</t>
  </si>
  <si>
    <t>国药准字H10960198</t>
  </si>
  <si>
    <t>86902763000436</t>
  </si>
  <si>
    <t>148782</t>
  </si>
  <si>
    <t>91460000786625466Y</t>
  </si>
  <si>
    <t>海南东联长富制药有限公司</t>
  </si>
  <si>
    <t>国药准字H20043265</t>
  </si>
  <si>
    <t>86905766000144</t>
  </si>
  <si>
    <t>利奈唑胺葡萄糖注射液</t>
  </si>
  <si>
    <t>利奈唑胺</t>
  </si>
  <si>
    <t>100ml:利奈唑胺200mg与葡萄糖4.57g*30袋/箱</t>
  </si>
  <si>
    <t>XJ01XXL350B002010201444</t>
  </si>
  <si>
    <t>100ml:利奈唑胺0.2g与无水葡萄糖4.6g*1瓶/瓶</t>
  </si>
  <si>
    <t>国药准字H20150223</t>
  </si>
  <si>
    <t>86901444000895</t>
  </si>
  <si>
    <t>XJ01XXL350B002010101523</t>
  </si>
  <si>
    <t>100ml:利奈唑胺0.2g与葡萄糖5.0g*1瓶/盒</t>
  </si>
  <si>
    <t>国药准字H20163338</t>
  </si>
  <si>
    <t>86901523002000</t>
  </si>
  <si>
    <t>XJ01XXL350B002010101521</t>
  </si>
  <si>
    <t>100ml：利奈唑胺200mg与葡萄糖4.57g（按C6H12O6计）*1袋/袋</t>
  </si>
  <si>
    <t>国药准字H20183529</t>
  </si>
  <si>
    <t>86901521001135</t>
  </si>
  <si>
    <t>300ml:利奈唑胺600mg与葡萄糖13.7g*20袋/箱</t>
  </si>
  <si>
    <t>XJ01XXL350B002010179520</t>
  </si>
  <si>
    <t>300ml：利奈唑胺600mg与葡萄糖13.7g*1袋/袋</t>
  </si>
  <si>
    <t>913100007293932912</t>
  </si>
  <si>
    <t>挪威FreseniusKabiNorgeAS</t>
  </si>
  <si>
    <t>上海外高桥医药分销中心有限公司</t>
  </si>
  <si>
    <t>H20160301</t>
  </si>
  <si>
    <t>86979520000015</t>
  </si>
  <si>
    <t>XJ01XXL350B002020101521</t>
  </si>
  <si>
    <t>300ml：利奈唑胺600mg与葡萄糖13.7g（按C6H12O6计）*1袋/袋</t>
  </si>
  <si>
    <t>国药准字H20183528</t>
  </si>
  <si>
    <t>86901521001128</t>
  </si>
  <si>
    <t>盐酸莫西沙星滴眼液</t>
  </si>
  <si>
    <t>莫西沙星</t>
  </si>
  <si>
    <t>滴眼剂</t>
  </si>
  <si>
    <t>3ml:15mg*1支/盒</t>
  </si>
  <si>
    <t>江西科伦药业有限公司</t>
  </si>
  <si>
    <t>XS01AEM122G010010179584</t>
  </si>
  <si>
    <t>眼用制剂</t>
  </si>
  <si>
    <t>按C21H24FN3O4计，5ml：25mg（0.5%，w/v）*1支/盒</t>
  </si>
  <si>
    <t>H20180089</t>
  </si>
  <si>
    <t>86979584000020</t>
  </si>
  <si>
    <t>替硝唑片</t>
  </si>
  <si>
    <t>替硝唑</t>
  </si>
  <si>
    <t>0.5g*10片/板*2板/盒</t>
  </si>
  <si>
    <t>XJ01XDT045A001010104642</t>
  </si>
  <si>
    <t>0.5g*8片/盒</t>
  </si>
  <si>
    <t>9133000025390282XN</t>
  </si>
  <si>
    <t>浙江杭康药业有限公司</t>
  </si>
  <si>
    <t>国药准字H33020324</t>
  </si>
  <si>
    <t>86904642000148</t>
  </si>
  <si>
    <t>XJ01XDT045E001010101679</t>
  </si>
  <si>
    <t>替硝唑胶囊</t>
  </si>
  <si>
    <t>0.5g*8粒/盒</t>
  </si>
  <si>
    <t>国药准字H10970282</t>
  </si>
  <si>
    <t>86901679000356</t>
  </si>
  <si>
    <t>XJ01XDT045A001010104203</t>
  </si>
  <si>
    <t>500mg*8片*8片/盒</t>
  </si>
  <si>
    <t>国药准字H20056029</t>
  </si>
  <si>
    <t>86904203000129</t>
  </si>
  <si>
    <t>XJ01XDT045A001010100453</t>
  </si>
  <si>
    <t>国药准字H10950320</t>
  </si>
  <si>
    <t>86900453000902</t>
  </si>
  <si>
    <t>XJ01XDT045A001010101803</t>
  </si>
  <si>
    <t>91420000707016110B</t>
  </si>
  <si>
    <t>湖北广济药业股份有限公司</t>
  </si>
  <si>
    <t>国药准字H10950151</t>
  </si>
  <si>
    <t>86901803000399</t>
  </si>
  <si>
    <t>XJ01XDT045E001010101450</t>
  </si>
  <si>
    <t>91320900717455133J</t>
  </si>
  <si>
    <t>江苏黄河药业股份有限公司</t>
  </si>
  <si>
    <t>国药准字H10970376</t>
  </si>
  <si>
    <t>86901450000889</t>
  </si>
  <si>
    <t>XJ01XDT045A025010100269</t>
  </si>
  <si>
    <t>片剂(薄膜衣)</t>
  </si>
  <si>
    <t>国药准字H44021585</t>
  </si>
  <si>
    <t>86900269001100</t>
  </si>
  <si>
    <t>XJ01XDT045A001010205774</t>
  </si>
  <si>
    <t>0.5g*14片/盒</t>
  </si>
  <si>
    <t>9146000020133914XP</t>
  </si>
  <si>
    <t>海南海力制药有限公司</t>
  </si>
  <si>
    <t>国药准字H20046512</t>
  </si>
  <si>
    <t>86905774000112</t>
  </si>
  <si>
    <t>XJ01XDT045E001010101470</t>
  </si>
  <si>
    <t>0.25g*20粒/盒</t>
  </si>
  <si>
    <t>913202827337569645</t>
  </si>
  <si>
    <t>江苏鹏鹞药业有限公司</t>
  </si>
  <si>
    <t>国药准字H20000382</t>
  </si>
  <si>
    <t>86901470001330</t>
  </si>
  <si>
    <t>XJ01XDT045A001010204145</t>
  </si>
  <si>
    <t>0.5g*16片/盒</t>
  </si>
  <si>
    <t>国药准字H20055547</t>
  </si>
  <si>
    <t>86904145000614</t>
  </si>
  <si>
    <t>XJ01XDT045E001010105808</t>
  </si>
  <si>
    <t>0.25g*16粒/盒</t>
  </si>
  <si>
    <t>914600002012496387</t>
  </si>
  <si>
    <t>海南三叶制药厂有限公司</t>
  </si>
  <si>
    <t>国药准字H10980156</t>
  </si>
  <si>
    <t>86905808000439</t>
  </si>
  <si>
    <t>XJ01XDT045A001010103145</t>
  </si>
  <si>
    <t>0.5g*100片/瓶</t>
  </si>
  <si>
    <t>914112827066645112</t>
  </si>
  <si>
    <t>灵宝市豫西药业有限责任公司</t>
  </si>
  <si>
    <t>国药准字H20084517</t>
  </si>
  <si>
    <t>86903145001041</t>
  </si>
  <si>
    <t>XJ01XDT045E001010104141</t>
  </si>
  <si>
    <t>0.25g*10粒/盒</t>
  </si>
  <si>
    <t>国药准字H10970233</t>
  </si>
  <si>
    <t>86904141000540</t>
  </si>
  <si>
    <t>XJ01XDT045E001020103204</t>
  </si>
  <si>
    <t>0.5g*12粒*12粒/盒</t>
  </si>
  <si>
    <t>国药准字H20067907</t>
  </si>
  <si>
    <t>86903204000480</t>
  </si>
  <si>
    <t>XA02AXJ224A001020100453</t>
  </si>
  <si>
    <t>枸橼酸铋钾片/替硝唑片/克拉霉素片组合包装</t>
  </si>
  <si>
    <t>①、枸橼酸铋钾片（白色片）：0.3g②、替硝唑片（绿色片）：0.5g③、克拉霉素片（黄色片）0.25g*8片/盒</t>
  </si>
  <si>
    <t>枸橼酸铋钾片：国药准字H10900084/替硝唑片：国药准字H10950320，克拉霉素片：国药准字H10960227</t>
  </si>
  <si>
    <t>枸橼酸铋钾片：86900453001633/替硝唑片： 86900453000902 /克拉霉素片：86900453001763</t>
  </si>
  <si>
    <t>XJ01XDT045E001010104642</t>
  </si>
  <si>
    <t xml:space="preserve">  0.5g*8粒/盒</t>
  </si>
  <si>
    <t>国药准字H10960030</t>
  </si>
  <si>
    <t>86904642000155</t>
  </si>
  <si>
    <t>XJ01XDT045A001010104131</t>
  </si>
  <si>
    <t>国药准字H20033090</t>
  </si>
  <si>
    <t>86904131000048</t>
  </si>
  <si>
    <t>XJ01XDT045E001010103204</t>
  </si>
  <si>
    <t>0.25g*12粒*12粒/盒</t>
  </si>
  <si>
    <t>国药准字H41022153</t>
  </si>
  <si>
    <t>86903204001319</t>
  </si>
  <si>
    <t>XJ01XDT045A001010104681</t>
  </si>
  <si>
    <t>国药准字H10940135</t>
  </si>
  <si>
    <t>86904681000246</t>
  </si>
  <si>
    <t>XJ01XDT045A001010104083</t>
  </si>
  <si>
    <t>91371700724268643E</t>
  </si>
  <si>
    <t>山东方明药业集团股份有限公司</t>
  </si>
  <si>
    <t>国药准字H20033666</t>
  </si>
  <si>
    <t>86904083000608</t>
  </si>
  <si>
    <t>XJ01XDT045A001010101161</t>
  </si>
  <si>
    <t>91210106242656694M</t>
  </si>
  <si>
    <t>东北制药集团沈阳第一制药有限公司</t>
  </si>
  <si>
    <t>国药准字H21021712</t>
  </si>
  <si>
    <t>86901161001007</t>
  </si>
  <si>
    <t>XJ01XDT045A001010202292</t>
  </si>
  <si>
    <t>0.5g*20片/盒</t>
  </si>
  <si>
    <t>国药准字H20123324</t>
  </si>
  <si>
    <t>86902292001362</t>
  </si>
  <si>
    <t>140505</t>
  </si>
  <si>
    <t>9142050072831140XW</t>
  </si>
  <si>
    <t>湖北恒安芙林药业股份有限公司</t>
  </si>
  <si>
    <t>国药准字H20063292</t>
  </si>
  <si>
    <t>86901808000097</t>
  </si>
  <si>
    <t>XJ01XDT045E001010101566</t>
  </si>
  <si>
    <t>9132010275126607X2</t>
  </si>
  <si>
    <t>南京厚生药业有限公司</t>
  </si>
  <si>
    <t>国药准字H20066536</t>
  </si>
  <si>
    <t>86901566000216</t>
  </si>
  <si>
    <t>134709</t>
  </si>
  <si>
    <t>国药准字H43020659</t>
  </si>
  <si>
    <t>86904914000340</t>
  </si>
  <si>
    <t>注射用头孢呋辛钠</t>
  </si>
  <si>
    <t>头孢呋辛</t>
  </si>
  <si>
    <t>溶媒结晶</t>
  </si>
  <si>
    <t>广州白云山天心制药股份有限公司</t>
  </si>
  <si>
    <t>XJ01DCT070B013010104141</t>
  </si>
  <si>
    <t>溶媒结晶粉针剂</t>
  </si>
  <si>
    <t>国药准字H20065597</t>
  </si>
  <si>
    <t>86904141000786</t>
  </si>
  <si>
    <t>XJ01DCT070B001010100609</t>
  </si>
  <si>
    <t>91371700688283183B</t>
  </si>
  <si>
    <t>山东润泽制药有限公司</t>
  </si>
  <si>
    <t>国药准字H20205057</t>
  </si>
  <si>
    <t>86900609000350</t>
  </si>
  <si>
    <t>0.75g*10瓶/盒</t>
  </si>
  <si>
    <t>XJ01DCT070B013020204021</t>
  </si>
  <si>
    <t>注射剂(无菌分装粉针剂)</t>
  </si>
  <si>
    <t>0.75g*1支/支</t>
  </si>
  <si>
    <t>国药准字H20065722</t>
  </si>
  <si>
    <t>86904021002275</t>
  </si>
  <si>
    <t>XJ01DCT070B013020104141</t>
  </si>
  <si>
    <t>0.75g*1瓶/盒</t>
  </si>
  <si>
    <t>国药准字H20065598</t>
  </si>
  <si>
    <t>86904141000779</t>
  </si>
  <si>
    <t>155324</t>
  </si>
  <si>
    <t>0.75g*1瓶/瓶</t>
  </si>
  <si>
    <t>91460000201240588M</t>
  </si>
  <si>
    <t>MEDOCHEMIELTD</t>
  </si>
  <si>
    <t>海南恒康盈医药有限公司</t>
  </si>
  <si>
    <t>H20140139</t>
  </si>
  <si>
    <t>86979070000282</t>
  </si>
  <si>
    <t>XJ01DCT070B001010178476</t>
  </si>
  <si>
    <t>91320594MA1TN37Q6E</t>
  </si>
  <si>
    <t>GlaxoSmithkline Manufacturing S.p.A</t>
  </si>
  <si>
    <t>苏州亿腾药品销售有限公司</t>
  </si>
  <si>
    <t>H20181034</t>
  </si>
  <si>
    <t>86978476000308</t>
  </si>
  <si>
    <t>XJ01DCT070B001040104651</t>
  </si>
  <si>
    <t>91330183762038451Q</t>
  </si>
  <si>
    <t>浙江惠迪森药业有限公司</t>
  </si>
  <si>
    <t>国药准字H20205056</t>
  </si>
  <si>
    <t>86904651000115</t>
  </si>
  <si>
    <t>XJ01DCT070B013010100609</t>
  </si>
  <si>
    <t>注射剂(无菌分装)</t>
  </si>
  <si>
    <t>国药准字H20066112</t>
  </si>
  <si>
    <t>86900609000183</t>
  </si>
  <si>
    <t>XJ01DCT070B001010100513</t>
  </si>
  <si>
    <t>91440300728555703C</t>
  </si>
  <si>
    <t>深圳立健药业有限公司</t>
  </si>
  <si>
    <t>国药准字H20064532</t>
  </si>
  <si>
    <t>86900513000071</t>
  </si>
  <si>
    <t>1.5g*10瓶/盒</t>
  </si>
  <si>
    <t>XJ01DCT070B013030104141</t>
  </si>
  <si>
    <t>1.5g*1瓶/盒</t>
  </si>
  <si>
    <t>国药准字H20065599</t>
  </si>
  <si>
    <t>86904141000793</t>
  </si>
  <si>
    <t>XJ01DCT070B001020300377</t>
  </si>
  <si>
    <t>0.5g*1瓶/瓶</t>
  </si>
  <si>
    <t>91440101190485108B</t>
  </si>
  <si>
    <t>国药准字H20023628</t>
  </si>
  <si>
    <t>86900377002082</t>
  </si>
  <si>
    <t>XJ01DCT070B011020100239</t>
  </si>
  <si>
    <t>粉针剂</t>
  </si>
  <si>
    <t>国药准字H20063588</t>
  </si>
  <si>
    <t>86900239000652</t>
  </si>
  <si>
    <t>XJ01DCT070B001010178407</t>
  </si>
  <si>
    <t>91440400231491687X</t>
  </si>
  <si>
    <t>EssetiFarmaceuticiS.r.l</t>
  </si>
  <si>
    <t>珠海经济特区粤康医药有限公司</t>
  </si>
  <si>
    <t>H20160013</t>
  </si>
  <si>
    <t>86978407000032</t>
  </si>
  <si>
    <t>XJ01DCT070B001030200555</t>
  </si>
  <si>
    <t>91440300192190290M</t>
  </si>
  <si>
    <t>国药集团致君(深圳)制药有限公司</t>
  </si>
  <si>
    <t>国药准字H20010775</t>
  </si>
  <si>
    <t>86900555000732</t>
  </si>
  <si>
    <t>XJ01DCT070B001040202954</t>
  </si>
  <si>
    <t>91140200734026330J</t>
  </si>
  <si>
    <t>国药集团威奇达药业有限公司</t>
  </si>
  <si>
    <t>国药准字H20064878</t>
  </si>
  <si>
    <t>86902954000627</t>
  </si>
  <si>
    <t>XJ01DCT070B001020105758</t>
  </si>
  <si>
    <t>国药准字H20064955</t>
  </si>
  <si>
    <t>86905758000763</t>
  </si>
  <si>
    <t>XJ01DCT070B001030205793</t>
  </si>
  <si>
    <t>1.25g*1瓶/瓶</t>
  </si>
  <si>
    <t>国药准字H20093509</t>
  </si>
  <si>
    <t>86905793001381</t>
  </si>
  <si>
    <t>XJ01DCT070B001060202954</t>
  </si>
  <si>
    <t>1.75g*1支/支</t>
  </si>
  <si>
    <t>国药准字H20064875</t>
  </si>
  <si>
    <t>86902954002881</t>
  </si>
  <si>
    <t>XJ01DCT070B001050205793</t>
  </si>
  <si>
    <t>1.75g*1瓶/瓶</t>
  </si>
  <si>
    <t>国药准字H20093511</t>
  </si>
  <si>
    <t>86905793001404</t>
  </si>
  <si>
    <t>XJ01DCT070B001050200555</t>
  </si>
  <si>
    <t>2.0g*1瓶/瓶</t>
  </si>
  <si>
    <t>国药准字H20030237</t>
  </si>
  <si>
    <t>86900555000275</t>
  </si>
  <si>
    <t>XJ01DCT070B001040205758</t>
  </si>
  <si>
    <t>国药准字H20064954</t>
  </si>
  <si>
    <t>86905758000794</t>
  </si>
  <si>
    <t>XJ01DCT070B001060300377</t>
  </si>
  <si>
    <t>国药准字H20023629</t>
  </si>
  <si>
    <t>86900377002075</t>
  </si>
  <si>
    <t>XJ01DCT070B001080102954</t>
  </si>
  <si>
    <t>2.5g*1支/盒</t>
  </si>
  <si>
    <t>国药准字H20066954</t>
  </si>
  <si>
    <t>86902954000542</t>
  </si>
  <si>
    <t>XJ01DCT070B001070105405</t>
  </si>
  <si>
    <t>2.5g*6瓶/盒</t>
  </si>
  <si>
    <t>91360100741959753Q</t>
  </si>
  <si>
    <t>南昌立健药业有限公司</t>
  </si>
  <si>
    <t>国药准字H20040962</t>
  </si>
  <si>
    <t>86905405000351</t>
  </si>
  <si>
    <t>XJ01DCT070B001040105843</t>
  </si>
  <si>
    <t>91460100MA5RCCWC0X</t>
  </si>
  <si>
    <t>海南金抗制药有限公司</t>
  </si>
  <si>
    <t>国药准字H20067357</t>
  </si>
  <si>
    <t>86905843000838</t>
  </si>
  <si>
    <t>XJ01DCT070B001080105405</t>
  </si>
  <si>
    <t>3.0g*6瓶/盒</t>
  </si>
  <si>
    <t>国药准字H20040959</t>
  </si>
  <si>
    <t>86905405000320</t>
  </si>
  <si>
    <t>XJ01DCT070B001090105793</t>
  </si>
  <si>
    <t>3.0g*1瓶/瓶</t>
  </si>
  <si>
    <t>国药准字H20093515</t>
  </si>
  <si>
    <t>86905793001442</t>
  </si>
  <si>
    <t>XJ01DCT070B001060105405</t>
  </si>
  <si>
    <t>2.25g*6瓶/盒</t>
  </si>
  <si>
    <t>国药准字H20040953</t>
  </si>
  <si>
    <t>86905405000313</t>
  </si>
  <si>
    <t>XJ01DCT070B001070200377</t>
  </si>
  <si>
    <t>2.25g*1瓶/瓶</t>
  </si>
  <si>
    <t>国药准字H20055025</t>
  </si>
  <si>
    <t>86900377000408</t>
  </si>
  <si>
    <t>XJ01DCT070B013040204021</t>
  </si>
  <si>
    <t>1.5g*1支/支</t>
  </si>
  <si>
    <t>国药准字H20065724</t>
  </si>
  <si>
    <t>86904021001391</t>
  </si>
  <si>
    <t>XJ01DCT070B011050100239</t>
  </si>
  <si>
    <t>按C16H16N408S计1.25g*1支/盒</t>
  </si>
  <si>
    <t>国药准字H20063755</t>
  </si>
  <si>
    <t>86900239000676</t>
  </si>
  <si>
    <t>XJ01DCT070B001110100553</t>
  </si>
  <si>
    <t>2.25g*1支/支</t>
  </si>
  <si>
    <t>国药准字H20040090</t>
  </si>
  <si>
    <t>86900553000086</t>
  </si>
  <si>
    <t>XJ01DCT070B001060200555</t>
  </si>
  <si>
    <t>国药准字H20030238</t>
  </si>
  <si>
    <t>86900555000282</t>
  </si>
  <si>
    <t>XJ01DCT070B013020100609</t>
  </si>
  <si>
    <t>国药准字H20066551</t>
  </si>
  <si>
    <t>86900609000169</t>
  </si>
  <si>
    <t>XJ01DCT070B001010200609</t>
  </si>
  <si>
    <t>国药准字H20205058</t>
  </si>
  <si>
    <t>86900609000367</t>
  </si>
  <si>
    <t>XJ01DCT070B013040100609</t>
  </si>
  <si>
    <t>2.0g*1瓶/盒</t>
  </si>
  <si>
    <t>国药准字H20066553</t>
  </si>
  <si>
    <t>86900609000206</t>
  </si>
  <si>
    <t>XJ01DCT070B001030104651</t>
  </si>
  <si>
    <t>1.5g*1瓶/瓶</t>
  </si>
  <si>
    <t>国药准字H20084091</t>
  </si>
  <si>
    <t>86904651000061</t>
  </si>
  <si>
    <t>XJ01DCT070B001070102954</t>
  </si>
  <si>
    <t>2.25g*1支/盒</t>
  </si>
  <si>
    <t>国药准字H20066953</t>
  </si>
  <si>
    <t>86902954003710</t>
  </si>
  <si>
    <t>XJ01DCT070B001020100513</t>
  </si>
  <si>
    <t>国药准字H20064533</t>
  </si>
  <si>
    <t>86900513000064</t>
  </si>
  <si>
    <t>XJ01DCT070B013030100609</t>
  </si>
  <si>
    <t>国药准字H20066552</t>
  </si>
  <si>
    <t>86900609000190</t>
  </si>
  <si>
    <t>注射用头孢曲松钠</t>
  </si>
  <si>
    <t>头孢曲松</t>
  </si>
  <si>
    <t>XJ01DDT088B001050202777</t>
  </si>
  <si>
    <t>91130100601908022F</t>
  </si>
  <si>
    <t>石药集团中诺药业(石家庄)有限公司</t>
  </si>
  <si>
    <t>国药准字H20033494</t>
  </si>
  <si>
    <t>86902777001627</t>
  </si>
  <si>
    <t>XJ01DDT088B001020100723</t>
  </si>
  <si>
    <t>91310000607297170M</t>
  </si>
  <si>
    <t>上海罗氏制药有限公司</t>
  </si>
  <si>
    <t>国药准字H10983037</t>
  </si>
  <si>
    <t>86900723000076</t>
  </si>
  <si>
    <t>XJ01DDT089B001010105755</t>
  </si>
  <si>
    <t>注射用头孢曲松钠他唑巴坦钠</t>
  </si>
  <si>
    <t>国药准字H20100187</t>
  </si>
  <si>
    <t>86905755001947</t>
  </si>
  <si>
    <t>XJ01DDT088B001010100609</t>
  </si>
  <si>
    <t>国药准字H20163037</t>
  </si>
  <si>
    <t>86900609000282</t>
  </si>
  <si>
    <t>XJ01DDT088B001010179113</t>
  </si>
  <si>
    <t>0.5g（按C18H18N8O7S3计算）*1瓶/盒</t>
  </si>
  <si>
    <t>91330824MA2DGE454G</t>
  </si>
  <si>
    <t>台湾泛生制药厂股份有限公司屏东农科分公司</t>
  </si>
  <si>
    <t>HC20181000</t>
  </si>
  <si>
    <t>86979113000224</t>
  </si>
  <si>
    <t>XJ01DDT088B001010100513</t>
  </si>
  <si>
    <t>国药准字H20058022</t>
  </si>
  <si>
    <t>86900513000330</t>
  </si>
  <si>
    <t>XJ01DDT088B001020100450</t>
  </si>
  <si>
    <t>0.5g(按C18H18N8O7S3计算)*1瓶/盒</t>
  </si>
  <si>
    <t>91442000337901760P</t>
  </si>
  <si>
    <t>广东金城金素制药有限公司</t>
  </si>
  <si>
    <t>国药准字H20043827</t>
  </si>
  <si>
    <t>86900450000066</t>
  </si>
  <si>
    <t>XJ01DDT088B001010100976</t>
  </si>
  <si>
    <t>91500000450533779H</t>
  </si>
  <si>
    <t>北大医药股份有限公司</t>
  </si>
  <si>
    <t>国药准字H50020276</t>
  </si>
  <si>
    <t>86900976000526</t>
  </si>
  <si>
    <t>XJ01DDT088B001010205006</t>
  </si>
  <si>
    <t>国药准字H20065640</t>
  </si>
  <si>
    <t xml:space="preserve"> 86905006000385 </t>
  </si>
  <si>
    <t>XJ01DDT088B001010102013</t>
  </si>
  <si>
    <t>0.5g(按C18H18N8O7S3计)*1瓶/瓶</t>
  </si>
  <si>
    <t>国药准字H20217035</t>
  </si>
  <si>
    <t>86902013001121</t>
  </si>
  <si>
    <t>1g*10瓶/盒</t>
  </si>
  <si>
    <t>XJ01DDT088B001030100723</t>
  </si>
  <si>
    <t>国药准字H10983036</t>
  </si>
  <si>
    <t>86900723000069</t>
  </si>
  <si>
    <t>XJ01DDT089B001020105755</t>
  </si>
  <si>
    <t>国药准字H20090176</t>
  </si>
  <si>
    <t>86905755001909</t>
  </si>
  <si>
    <t>XJ01DDT088B001020179113</t>
  </si>
  <si>
    <t>1.0g（按C18H18N8O7S3计算）*1瓶/盒</t>
  </si>
  <si>
    <t>HC20181001</t>
  </si>
  <si>
    <t>86979113000231</t>
  </si>
  <si>
    <t>XJ01DDT088B013030100609</t>
  </si>
  <si>
    <t>国药准字H20056554</t>
  </si>
  <si>
    <t>86900609000244</t>
  </si>
  <si>
    <t>XJ01DDT088B013010204021</t>
  </si>
  <si>
    <t>国药准字H37020572</t>
  </si>
  <si>
    <t>86904021001018</t>
  </si>
  <si>
    <t>XJ01DDT088B001020100513</t>
  </si>
  <si>
    <t>国药准字H20058023</t>
  </si>
  <si>
    <t>86900513000118</t>
  </si>
  <si>
    <t>XJ01DDT088B001030100450</t>
  </si>
  <si>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C18H18N8O7S3</t>
    </r>
    <r>
      <rPr>
        <sz val="11"/>
        <rFont val="宋体"/>
        <family val="3"/>
        <charset val="134"/>
      </rPr>
      <t>计算</t>
    </r>
    <r>
      <rPr>
        <sz val="11"/>
        <rFont val="Calibri"/>
        <family val="2"/>
      </rPr>
      <t>1.0g*1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</si>
  <si>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国药准字H20043825</t>
  </si>
  <si>
    <t>86900450000073</t>
  </si>
  <si>
    <t>XJ01DDT088B003010102673</t>
  </si>
  <si>
    <t>1.0g(按C18H18N8O7S3计)*10瓶/盒</t>
  </si>
  <si>
    <t>国药准字H20023527</t>
  </si>
  <si>
    <t>86902673000205</t>
  </si>
  <si>
    <t>XJ01DDT088B001020100976</t>
  </si>
  <si>
    <t>国药准字H10910033</t>
  </si>
  <si>
    <t>86900976000595</t>
  </si>
  <si>
    <t>XJ01DDT088B001010180532</t>
  </si>
  <si>
    <t>1.0g×1瓶/盒</t>
  </si>
  <si>
    <t>91310116082002666D</t>
  </si>
  <si>
    <t>上海欣峰制药有限公司</t>
  </si>
  <si>
    <t>XJ01DDT088B001030305776</t>
  </si>
  <si>
    <t>1.0g（按C18H18N8O7S3计）*10瓶/瓶</t>
  </si>
  <si>
    <t>国药准字H46020482</t>
  </si>
  <si>
    <t>86905776001018</t>
  </si>
  <si>
    <t>2g*10瓶/盒</t>
  </si>
  <si>
    <t>XJ01DDT088B013040204129</t>
  </si>
  <si>
    <t>无菌粉针</t>
  </si>
  <si>
    <t>2.0g*10支/盒</t>
  </si>
  <si>
    <t>913700001659297311</t>
  </si>
  <si>
    <t>山东鲁抗医药股份有限公司</t>
  </si>
  <si>
    <t>国药准字H20023614</t>
  </si>
  <si>
    <t>86904129000500</t>
  </si>
  <si>
    <t>XJ01DDT088B001010100723</t>
  </si>
  <si>
    <t>国药准字H10983038</t>
  </si>
  <si>
    <t>86900723000052</t>
  </si>
  <si>
    <t>XJ01DDT089B001030105755</t>
  </si>
  <si>
    <t>国药准字H20090177</t>
  </si>
  <si>
    <t>86905755001916</t>
  </si>
  <si>
    <t>XJ01DDT088B013060100609</t>
  </si>
  <si>
    <t>3.0g*1瓶/盒</t>
  </si>
  <si>
    <t>国药准字H20045288</t>
  </si>
  <si>
    <t>86900609000039</t>
  </si>
  <si>
    <t>XJ01DDT088B013010100609</t>
  </si>
  <si>
    <t>国药准字H20163038</t>
  </si>
  <si>
    <t>86900609000275</t>
  </si>
  <si>
    <t>XJ01DDT088B013040100609</t>
  </si>
  <si>
    <t>国药准字H20045286</t>
  </si>
  <si>
    <t>86900609000046</t>
  </si>
  <si>
    <t>XJ01DDT088B001030205006</t>
  </si>
  <si>
    <t>国药准字H20065642</t>
  </si>
  <si>
    <t>86905006000590</t>
  </si>
  <si>
    <t>XJ01DDT088B013050100609</t>
  </si>
  <si>
    <t>2.5g*1瓶/盒</t>
  </si>
  <si>
    <t>国药准字H20045287</t>
  </si>
  <si>
    <t>86900609000022</t>
  </si>
  <si>
    <t>XJ01DDT088B001030179113</t>
  </si>
  <si>
    <t>2.0g（按C18H18N8O7S3计算）*1瓶/盒</t>
  </si>
  <si>
    <t>台湾泛生制药厂股份有限公司</t>
  </si>
  <si>
    <t>HC20150030</t>
  </si>
  <si>
    <t>86979113000248</t>
  </si>
  <si>
    <t>XJ01DDT088B013020204021</t>
  </si>
  <si>
    <t>2.0g*1支/支</t>
  </si>
  <si>
    <t>国药准字H20013032</t>
  </si>
  <si>
    <t>86904021000950</t>
  </si>
  <si>
    <t>XJ01DDT088B001010100450</t>
  </si>
  <si>
    <t>0.25g(按C18H18N8O7S3计算)*1瓶/盒</t>
  </si>
  <si>
    <t>国药准字H20043826</t>
  </si>
  <si>
    <t>86900450000080</t>
  </si>
  <si>
    <t>XJ01DDT088B001030100513</t>
  </si>
  <si>
    <t>国药准字H20058024</t>
  </si>
  <si>
    <t>86900513000125</t>
  </si>
  <si>
    <t>XJ01DDT088B003030102673</t>
  </si>
  <si>
    <t>2.0g(按C18H18N8O7S3计)*10瓶/盒</t>
  </si>
  <si>
    <t>国药准字H20043081</t>
  </si>
  <si>
    <t>86902673000335</t>
  </si>
  <si>
    <t>XJ01DDT088B028020200591</t>
  </si>
  <si>
    <t>2.5g*1瓶/瓶</t>
  </si>
  <si>
    <t>914404007740042759</t>
  </si>
  <si>
    <t>金鸿药业股份有限公司</t>
  </si>
  <si>
    <t>国药准字H20066542</t>
  </si>
  <si>
    <t>86900591000116</t>
  </si>
  <si>
    <t>注射用头孢他啶</t>
  </si>
  <si>
    <t>头孢他啶</t>
  </si>
  <si>
    <t>XJ01DDT094B001010500377</t>
  </si>
  <si>
    <t>国药准字H20034001</t>
  </si>
  <si>
    <t>86900377000309</t>
  </si>
  <si>
    <t>XJ01DDT094B001010200555</t>
  </si>
  <si>
    <t>0.5g（按C22H22N6O7S2计）*10瓶/盒</t>
  </si>
  <si>
    <t>国药准字H20073101</t>
  </si>
  <si>
    <t>86900555000084</t>
  </si>
  <si>
    <t>XJ01DDT094B001010100041</t>
  </si>
  <si>
    <t>91110113600048921K</t>
  </si>
  <si>
    <t>北京韩美药品有限公司</t>
  </si>
  <si>
    <t>国药准字J20160031</t>
  </si>
  <si>
    <t>86900041000215</t>
  </si>
  <si>
    <t>XJ01DDT094B001040105775</t>
  </si>
  <si>
    <t>国药准字H20023802</t>
  </si>
  <si>
    <t>86905775000043</t>
  </si>
  <si>
    <t>XJ01DDT094B001010100450</t>
  </si>
  <si>
    <t>国药准字H20064882</t>
  </si>
  <si>
    <t>86900450000301</t>
  </si>
  <si>
    <t>XJ01DDT094B001010102013</t>
  </si>
  <si>
    <t>0.5g(按C22H22N6O7S2计)*10瓶/盒</t>
  </si>
  <si>
    <t>国药准字H20217023</t>
  </si>
  <si>
    <t>86902013001114</t>
  </si>
  <si>
    <t>XJ01DDT094B001030101041</t>
  </si>
  <si>
    <t>91500000202899309G</t>
  </si>
  <si>
    <t>福安药业集团庆余堂制药有限公司</t>
  </si>
  <si>
    <t>XJ01DDT094B001010204641</t>
  </si>
  <si>
    <t>0.5g×1瓶/瓶</t>
  </si>
  <si>
    <t>913308001477612189</t>
  </si>
  <si>
    <t>浙江巨泰药业有限公司</t>
  </si>
  <si>
    <t>XJ01DDT094B001030200555</t>
  </si>
  <si>
    <t>1.0g（按C22H22N6O7S2计）*10瓶/盒</t>
  </si>
  <si>
    <t>国药准字H20073087</t>
  </si>
  <si>
    <t>86900555000107</t>
  </si>
  <si>
    <t>XJ01DDT094B001030500377</t>
  </si>
  <si>
    <t>国药准字H20034002</t>
  </si>
  <si>
    <t>86900377000316</t>
  </si>
  <si>
    <t>XJ01DDT094B001010178221</t>
  </si>
  <si>
    <t>91360825MA36WMM617</t>
  </si>
  <si>
    <t>AntibióticosdoBrasilLtda.</t>
  </si>
  <si>
    <t>江西永丰康德医药有限公司</t>
  </si>
  <si>
    <t>H20130653</t>
  </si>
  <si>
    <t>86978221000034</t>
  </si>
  <si>
    <t>XJ01DDT094B001030105776</t>
  </si>
  <si>
    <t>国药准字H20023524</t>
  </si>
  <si>
    <t>86905776000936</t>
  </si>
  <si>
    <t>XJ01DDT094B001010105815</t>
  </si>
  <si>
    <t>91460100693152436R</t>
  </si>
  <si>
    <t>海南合瑞制药股份有限公司</t>
  </si>
  <si>
    <t>国药准字H20067010</t>
  </si>
  <si>
    <t>86905815000026</t>
  </si>
  <si>
    <t>XJ01DDT094B003010102673</t>
  </si>
  <si>
    <t>1.0g(按C22H22N6O7S2计)*10瓶/盒</t>
  </si>
  <si>
    <t>国药准字H20043426</t>
  </si>
  <si>
    <t>86902673000151</t>
  </si>
  <si>
    <t>XJ01DDT094B001030100450</t>
  </si>
  <si>
    <t>国药准字H20064886</t>
  </si>
  <si>
    <t>86900450000318</t>
  </si>
  <si>
    <r>
      <rPr>
        <sz val="11"/>
        <rFont val="Calibri"/>
        <family val="2"/>
      </rPr>
      <t>1g*10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</si>
  <si>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XJ01DDT094B003010202673</t>
  </si>
  <si>
    <t>注射剂（注射用无菌粉末）</t>
  </si>
  <si>
    <t>1.0g(按C22H22N6O7S2计)*1瓶/瓶</t>
  </si>
  <si>
    <t>XJ01DDT094B001040101041</t>
  </si>
  <si>
    <t>XJ01DDT094B001020204641</t>
  </si>
  <si>
    <t>XJ01DDT094B001020100450</t>
  </si>
  <si>
    <t>国药准字H20064883</t>
  </si>
  <si>
    <t>86900450000011</t>
  </si>
  <si>
    <t>XJ01DDT094B013020104141</t>
  </si>
  <si>
    <t>1.5g（以C22H22N6O7S2计）*1瓶/盒</t>
  </si>
  <si>
    <t>国药准字H20033953</t>
  </si>
  <si>
    <t>86904141001479</t>
  </si>
  <si>
    <t>XJ01DDT094B001040300377</t>
  </si>
  <si>
    <t>国药准字H20033016</t>
  </si>
  <si>
    <t>86900377000378</t>
  </si>
  <si>
    <t>XJ01DDT094B001040403712</t>
  </si>
  <si>
    <t>囯药准字H20033020</t>
  </si>
  <si>
    <t>86903712003621</t>
  </si>
  <si>
    <t>XJ01DDT094B001050303712</t>
  </si>
  <si>
    <t>囯药准字H20013268</t>
  </si>
  <si>
    <t>86903712000965</t>
  </si>
  <si>
    <t>XJ01DDT094B001060104384</t>
  </si>
  <si>
    <t>913408247408673638</t>
  </si>
  <si>
    <t>海南卫康制药(潜山)有限公司</t>
  </si>
  <si>
    <t>国药准字H20065467</t>
  </si>
  <si>
    <t>86904384000048</t>
  </si>
  <si>
    <t>XJ01DDT095B001010101016</t>
  </si>
  <si>
    <t>注射用头孢他啶他唑巴坦钠(5:1)</t>
  </si>
  <si>
    <t>1.2g*1瓶/盒</t>
  </si>
  <si>
    <t>915001082031636780</t>
  </si>
  <si>
    <t>重庆科瑞制药(集团)有限公司</t>
  </si>
  <si>
    <t>国药准字H20100161</t>
  </si>
  <si>
    <t>86901016003613</t>
  </si>
  <si>
    <t>XJ01DDT094B001040105843</t>
  </si>
  <si>
    <t>国药准字H20058866</t>
  </si>
  <si>
    <t>86905843000258</t>
  </si>
  <si>
    <t>XJ01DDT094B013030104141</t>
  </si>
  <si>
    <t>3.0g（以C22H22N6O7S2计）*1瓶/盒</t>
  </si>
  <si>
    <t>国药准字H20033955</t>
  </si>
  <si>
    <t>86904141001332</t>
  </si>
  <si>
    <t>XJ01DDT095B001020105844</t>
  </si>
  <si>
    <t>注射用头孢他啶他唑巴坦钠(3:1)</t>
  </si>
  <si>
    <t>2.4g（C22H22N607S2 1.8g与C10H12N405S 0.6g）*1瓶/盒</t>
  </si>
  <si>
    <t>91460000708873536T</t>
  </si>
  <si>
    <t>康芝药业股份有限公司</t>
  </si>
  <si>
    <t>国药准字H20130019</t>
  </si>
  <si>
    <t>86905844000448</t>
  </si>
  <si>
    <t>XJ01DDT094B001080100555</t>
  </si>
  <si>
    <t>国药准字H20023129</t>
  </si>
  <si>
    <t>86900555000374</t>
  </si>
  <si>
    <t>XJ01DDT094B001050200555</t>
  </si>
  <si>
    <t>国药准字H20073088</t>
  </si>
  <si>
    <t>86900555000091</t>
  </si>
  <si>
    <t>XJ01DDT094B011030100239</t>
  </si>
  <si>
    <t>2.0g*1支/盒</t>
  </si>
  <si>
    <t>国药准字H20043002</t>
  </si>
  <si>
    <t>86900239000102</t>
  </si>
  <si>
    <t>XJ01DDT094B001030204384</t>
  </si>
  <si>
    <t>国药准字H20065468</t>
  </si>
  <si>
    <t>86904384000499</t>
  </si>
  <si>
    <t>XJ01DDT094B001030105843</t>
  </si>
  <si>
    <t>国药准字H20058865</t>
  </si>
  <si>
    <t>86905843000555</t>
  </si>
  <si>
    <t>XJ01DDT094B001020104141</t>
  </si>
  <si>
    <t>2.0g（以C22H22N6O7S2计）*1瓶/盒</t>
  </si>
  <si>
    <t>国药准字H20033952</t>
  </si>
  <si>
    <t>86904141000977</t>
  </si>
  <si>
    <t>XJ01DDT094B001060200377</t>
  </si>
  <si>
    <t>国药准字H20056770</t>
  </si>
  <si>
    <t>86900377000422</t>
  </si>
  <si>
    <t>XJ01DDT094B001050500377</t>
  </si>
  <si>
    <t>国药准字H20010255</t>
  </si>
  <si>
    <t>86900377001313</t>
  </si>
  <si>
    <t>XJ01DDT095B001010105844</t>
  </si>
  <si>
    <t>1.2g（C22H22N607S2 0.9g与C10H12N405S 0.3g）*1瓶/盒</t>
  </si>
  <si>
    <t>国药准字H20130018</t>
  </si>
  <si>
    <t>86905844000431</t>
  </si>
  <si>
    <t>XJ01DDT094B001020202954</t>
  </si>
  <si>
    <t>国药准字H20044095</t>
  </si>
  <si>
    <t>86902954002416</t>
  </si>
  <si>
    <t>XJ01DDT094B001010103009</t>
  </si>
  <si>
    <t>91410122MA44K1D7XY</t>
  </si>
  <si>
    <t>郑州豫港之星制药有限公司</t>
  </si>
  <si>
    <t>国药准字H20043918</t>
  </si>
  <si>
    <t>86903009000302</t>
  </si>
  <si>
    <t>XJ01DDT094B001050100450</t>
  </si>
  <si>
    <t>国药准字H20064885</t>
  </si>
  <si>
    <t>86900450000349</t>
  </si>
  <si>
    <t>XJ01DDT188B001010178719</t>
  </si>
  <si>
    <t>注射用头孢他啶阿维巴坦钠</t>
  </si>
  <si>
    <t>2.5g（C22H22N6O7S2 2.0g与C7H11N3O6S 0.5g）*1瓶/盒</t>
  </si>
  <si>
    <t>H20190038</t>
  </si>
  <si>
    <t>86978719000430</t>
  </si>
  <si>
    <t>XJ01DDT094B001020200555</t>
  </si>
  <si>
    <t>国药准字H20044045</t>
  </si>
  <si>
    <t>86900555000268</t>
  </si>
  <si>
    <t>XJ01DDT094B001010178476</t>
  </si>
  <si>
    <t>1g*1支/盒</t>
  </si>
  <si>
    <t>H20171174</t>
  </si>
  <si>
    <t>86978276000278</t>
  </si>
  <si>
    <t>XJ01DDT094B001020105776</t>
  </si>
  <si>
    <t>国药准字H20034140</t>
  </si>
  <si>
    <t>86905776000738</t>
  </si>
  <si>
    <t>XJ01DDT094B001040100450</t>
  </si>
  <si>
    <t>国药准字H20064884</t>
  </si>
  <si>
    <t>86900450000325</t>
  </si>
  <si>
    <t>XJ01DDT094B001020105775</t>
  </si>
  <si>
    <t>国药准字H20043919</t>
  </si>
  <si>
    <t>86905775000180</t>
  </si>
  <si>
    <t>XJ01DDT094B001030105775</t>
  </si>
  <si>
    <t>国药准字H20033288</t>
  </si>
  <si>
    <t>86905775000142</t>
  </si>
  <si>
    <t>XJ01DDT094B003030102673</t>
  </si>
  <si>
    <t>2.0g(按C22H22N6O7S2计)*10瓶/盒</t>
  </si>
  <si>
    <t>国药准字H20043427</t>
  </si>
  <si>
    <t>86902673000083</t>
  </si>
  <si>
    <t>注射用头孢唑林钠</t>
  </si>
  <si>
    <t>头孢唑林</t>
  </si>
  <si>
    <t>普通粉针</t>
  </si>
  <si>
    <t>XJ01DBT103B013010204129</t>
  </si>
  <si>
    <t>0.5g*10支/盒</t>
  </si>
  <si>
    <t>国药准字H19993050</t>
  </si>
  <si>
    <t>86904129000616</t>
  </si>
  <si>
    <t>XJ01DBT103B013030104129</t>
  </si>
  <si>
    <t>1.0g*10瓶/盒</t>
  </si>
  <si>
    <t>国药准字H20023691</t>
  </si>
  <si>
    <t>86904129000562</t>
  </si>
  <si>
    <t>XJ01DBW078B001010100507</t>
  </si>
  <si>
    <t>注射用五水头孢唑林钠</t>
  </si>
  <si>
    <t>91440300618862884R</t>
  </si>
  <si>
    <t>深圳华润九新药业有限公司</t>
  </si>
  <si>
    <t>国药准字H20060600</t>
  </si>
  <si>
    <t>86900507000452</t>
  </si>
  <si>
    <t>XJ01DBT103B001050102777</t>
  </si>
  <si>
    <t>国药准字H13020765</t>
  </si>
  <si>
    <t>86902777000729</t>
  </si>
  <si>
    <t>XJ01DBW078B001020100507</t>
  </si>
  <si>
    <t>国药准字H20051244</t>
  </si>
  <si>
    <t>86900507000476</t>
  </si>
  <si>
    <t>XJ01DBT103B001010100450</t>
  </si>
  <si>
    <t>国药准字H44022509</t>
  </si>
  <si>
    <t>86900450000042</t>
  </si>
  <si>
    <t>XJ01DBT103B001020100513</t>
  </si>
  <si>
    <t>国药准字H20143067</t>
  </si>
  <si>
    <t>86900513000477</t>
  </si>
  <si>
    <t>XJ01DBT103B003010202673</t>
  </si>
  <si>
    <t>0.5g(按C14H14N8O4S3计)*1瓶/瓶</t>
  </si>
  <si>
    <t>国药准字H13021735</t>
  </si>
  <si>
    <t>86902673000540</t>
  </si>
  <si>
    <t>XJ01DBT103B001010100513</t>
  </si>
  <si>
    <t>国药准字H20143066</t>
  </si>
  <si>
    <t>86900513000460</t>
  </si>
  <si>
    <t>XJ01DBT164B002010282437</t>
  </si>
  <si>
    <t>注射用头孢唑林钠/氯化钠注射液</t>
  </si>
  <si>
    <t>粉体室：按头孢唑林计1.0g；液体室：氯化钠注射液100ml：0.9g*1袋/袋</t>
  </si>
  <si>
    <t>913205947983069058</t>
  </si>
  <si>
    <t>苏州大冢制药有限公司</t>
  </si>
  <si>
    <t>国药准字H20184118</t>
  </si>
  <si>
    <t>86982437000016</t>
  </si>
  <si>
    <t>左氧氟沙星氯化钠注射液</t>
  </si>
  <si>
    <t>左氧氟沙星</t>
  </si>
  <si>
    <t>100ml:左氧氟沙星0.5g与氯化钠0.9g*1袋</t>
  </si>
  <si>
    <t>XJ01MAZ074B002020201466</t>
  </si>
  <si>
    <t>乳酸左氧氟沙星注射液</t>
  </si>
  <si>
    <t>5ml:0.5g*4支/盒</t>
  </si>
  <si>
    <t>91320826139830519D</t>
  </si>
  <si>
    <t>江苏涟水制药有限公司</t>
  </si>
  <si>
    <t>国药准字H20058920</t>
  </si>
  <si>
    <t>86901466000132</t>
  </si>
  <si>
    <t>XJ01MAZ083B002050104127</t>
  </si>
  <si>
    <t>盐酸左氧氟沙星氯化钠注射液</t>
  </si>
  <si>
    <t>100ml:0.2g：0.9g*1瓶/瓶</t>
  </si>
  <si>
    <t>国药准字H20103606</t>
  </si>
  <si>
    <t>86904127004135</t>
  </si>
  <si>
    <t>XJ01MAZ083B002020104948</t>
  </si>
  <si>
    <t>乳酸左氧氟沙星氯化钠注射液</t>
  </si>
  <si>
    <t>100ml：0.2g：0.9g*1瓶/瓶</t>
  </si>
  <si>
    <t>国药准字H20055235</t>
  </si>
  <si>
    <t>86904948000668</t>
  </si>
  <si>
    <t>XJ01MAZ083B002040402763</t>
  </si>
  <si>
    <t>100ml：乳酸左氧氟沙星0.2g(以左氧氟沙星计)与氯化钠0.9g*1瓶/瓶</t>
  </si>
  <si>
    <t>国药准字H20046102</t>
  </si>
  <si>
    <t>86902763000528</t>
  </si>
  <si>
    <t>XJ01MAZ083B002020105251</t>
  </si>
  <si>
    <t>100ml:0.2g*1瓶/瓶</t>
  </si>
  <si>
    <t>国药准字H20045952</t>
  </si>
  <si>
    <t>86905251000420</t>
  </si>
  <si>
    <t>XJ01MAZ083B002040204747</t>
  </si>
  <si>
    <t>大容量注射液</t>
  </si>
  <si>
    <t>250ml:0.5g:2.25g*1瓶/瓶</t>
  </si>
  <si>
    <t>国药准字H20053161</t>
  </si>
  <si>
    <t>86904747000180</t>
  </si>
  <si>
    <t>XJ01MAZ083B002030201962</t>
  </si>
  <si>
    <t>250ml:左氧氟沙星0.5g与氯化钠2.25g*1瓶/瓶</t>
  </si>
  <si>
    <t>91420984741439934X</t>
  </si>
  <si>
    <t>武汉福星生物药业有限公司</t>
  </si>
  <si>
    <t>国药准字H20066438</t>
  </si>
  <si>
    <t>86901962000261</t>
  </si>
  <si>
    <t>XJ01MAZ083B002040404693</t>
  </si>
  <si>
    <t>250ml:乳酸左氧氟沙星0.5g(以左氧氟沙星计)与氯化钠2.25g*1瓶/瓶</t>
  </si>
  <si>
    <t>91330000146644116H</t>
  </si>
  <si>
    <t>浙江莎普爱思药业股份有限公司</t>
  </si>
  <si>
    <t>国药准字H20065162</t>
  </si>
  <si>
    <t>86904693000586</t>
  </si>
  <si>
    <t>XJ01MAZ083B002030101962</t>
  </si>
  <si>
    <t>XJ01MAZ074B002020101645</t>
  </si>
  <si>
    <t>盐酸左氧氟沙星注射液</t>
  </si>
  <si>
    <t>2ml:0.2g*10支/盒</t>
  </si>
  <si>
    <t>国药准字H20000420</t>
  </si>
  <si>
    <t>86901645001486</t>
  </si>
  <si>
    <t>XJ01MAZ074B002020102000</t>
  </si>
  <si>
    <t>5ml：0.5g*5支/盒</t>
  </si>
  <si>
    <t>国药准字H20133219</t>
  </si>
  <si>
    <t>86902000002247</t>
  </si>
  <si>
    <t>XJ01MAZ074B002030202918</t>
  </si>
  <si>
    <t>5ml:0.5g(以左氧氟沙星计)*1支/支</t>
  </si>
  <si>
    <t>国药准字H20052091</t>
  </si>
  <si>
    <t>86902918000571</t>
  </si>
  <si>
    <t>XJ01MAZ083B002010102763</t>
  </si>
  <si>
    <t>100ml:乳酸左氧氟沙星0.3g(以左氧氟沙星计)与氯化钠0.9g*1瓶/瓶</t>
  </si>
  <si>
    <t>国药准字H20113406</t>
  </si>
  <si>
    <t>86902763001655</t>
  </si>
  <si>
    <t>XJ01MAZ083B002030102662</t>
  </si>
  <si>
    <t>100ml:乳酸左氧氟沙星0.3g（以左氧氟沙星计）与氯化钠0.9g*1袋/袋</t>
  </si>
  <si>
    <t>911309001066207186</t>
  </si>
  <si>
    <t>河北天成药业股份有限公司</t>
  </si>
  <si>
    <t>国药准字H20065879</t>
  </si>
  <si>
    <t>86902662000957</t>
  </si>
  <si>
    <t>XJ01MAZ083B002030200144</t>
  </si>
  <si>
    <t>甲磺酸左氧氟沙星氯化钠注射液</t>
  </si>
  <si>
    <t>100ml：甲磺酸左氧氟沙星0.3g与氯化钠0.9g*1瓶/瓶</t>
  </si>
  <si>
    <t>91110000633796475U</t>
  </si>
  <si>
    <t>华润双鹤药业股份有限公司</t>
  </si>
  <si>
    <t>国药准字H20070150</t>
  </si>
  <si>
    <t>86900144006718</t>
  </si>
  <si>
    <t>XJ01MAZ083B002010100226</t>
  </si>
  <si>
    <t>100ml:左氧氟沙星0.5g:氯化钠0.9g*1袋/袋</t>
  </si>
  <si>
    <t>91110302700002293N</t>
  </si>
  <si>
    <t>第一三共制药(北京)有限公司</t>
  </si>
  <si>
    <t>国药准字H20020636</t>
  </si>
  <si>
    <t>86900226000023</t>
  </si>
  <si>
    <t>XJ01MAZ083B002020404145</t>
  </si>
  <si>
    <t>100ml:左氧氟沙星0.25g，氯化钠0.9g*1瓶/瓶</t>
  </si>
  <si>
    <t>国药准字H20051057</t>
  </si>
  <si>
    <t>86904145001338</t>
  </si>
  <si>
    <t>XJ01MAZ083B002010802180</t>
  </si>
  <si>
    <t>100ml:0.3g*1袋/袋</t>
  </si>
  <si>
    <t>国药准字H20030050</t>
  </si>
  <si>
    <t>86902180000972</t>
  </si>
  <si>
    <t>XJ01MAZ083B002030101017</t>
  </si>
  <si>
    <t>100ml:左氧氟沙星0.3g与氯化钠0.9g*1瓶/盒</t>
  </si>
  <si>
    <t>国药准字H20030944</t>
  </si>
  <si>
    <t>86901017000123</t>
  </si>
  <si>
    <r>
      <rPr>
        <sz val="11"/>
        <rFont val="Calibri"/>
        <family val="2"/>
      </rPr>
      <t>100ml: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</si>
  <si>
    <t>XJ01MAZ083B002011102180</t>
  </si>
  <si>
    <t>100ml:0.3g*1瓶/瓶</t>
  </si>
  <si>
    <t>XJ01MAZ083B002010102180</t>
  </si>
  <si>
    <t>XJ01MAZ074B001020202954</t>
  </si>
  <si>
    <t>注射用盐酸左氧氟沙星</t>
  </si>
  <si>
    <t>0.3g*1支/支</t>
  </si>
  <si>
    <t>91140200674471538G</t>
  </si>
  <si>
    <t>山西威奇达光明制药有限公司</t>
  </si>
  <si>
    <t>国药准字H20040309</t>
  </si>
  <si>
    <t>86902954000634</t>
  </si>
  <si>
    <t>XJ01MAZ083B002010200144</t>
  </si>
  <si>
    <t>100ml:0.1g(以左氧氟沙星计)*1瓶/瓶</t>
  </si>
  <si>
    <t>国药准字H2000356</t>
  </si>
  <si>
    <t>86900144006596</t>
  </si>
  <si>
    <t>XJ01MAZ083B002010107968</t>
  </si>
  <si>
    <t>100ml:0.25g:0.9g*1袋/袋</t>
  </si>
  <si>
    <t>国药准字H20153223</t>
  </si>
  <si>
    <t>86907968000038</t>
  </si>
  <si>
    <t>XJ01MAZ083B002020201207</t>
  </si>
  <si>
    <t>100ml:乳酸左氧氟沙星0.4g(按左氧氟沙星计)与氯化钠0.9g*1袋/袋</t>
  </si>
  <si>
    <t>912106007268406746</t>
  </si>
  <si>
    <t>辽宁海神联盛制药有限公司</t>
  </si>
  <si>
    <t>国药准字H20064385</t>
  </si>
  <si>
    <t>86901207000292</t>
  </si>
  <si>
    <t>XJ01MAZ083B002030207968</t>
  </si>
  <si>
    <t>250ml：0.75g：2.25g*1瓶/瓶</t>
  </si>
  <si>
    <t>国药准字H20153224</t>
  </si>
  <si>
    <t>86907968000014</t>
  </si>
  <si>
    <t>XJ01MAZ083B002030107968</t>
  </si>
  <si>
    <t>250ml：0.75g：2.25g*1袋/袋</t>
  </si>
  <si>
    <t>XJ01MAZ083B002040200144</t>
  </si>
  <si>
    <t>注射剂(大容量注射剂)</t>
  </si>
  <si>
    <t>250ml:甲磺酸左氧氟沙星0.5g与氯化钠2.25g*1瓶/瓶</t>
  </si>
  <si>
    <t>国药准字H20065141</t>
  </si>
  <si>
    <t>86900144006701</t>
  </si>
  <si>
    <t>XJ01MAZ083B002020204145</t>
  </si>
  <si>
    <t>100ml:左氧氟沙星0.25g，氯化钠0.9g*1袋/袋</t>
  </si>
  <si>
    <t>XJ01MAZ074B002020301749</t>
  </si>
  <si>
    <t>2ml:0.1g*1支/支</t>
  </si>
  <si>
    <t>国药准字H19990324</t>
  </si>
  <si>
    <t>86901749000828</t>
  </si>
  <si>
    <t>XJ01MAZ083B002010602180</t>
  </si>
  <si>
    <t>国药准字H20000270</t>
  </si>
  <si>
    <t>86902180000828</t>
  </si>
  <si>
    <t>XJ01MAZ083B002020101749</t>
  </si>
  <si>
    <t>100ml:0.1g*1瓶/盒</t>
  </si>
  <si>
    <t>国药准字H19990325</t>
  </si>
  <si>
    <t>86901749000996</t>
  </si>
  <si>
    <t>XJ01MAZ083B002010100269</t>
  </si>
  <si>
    <t>100ml:左氧氟沙星0.1g与氯化钠0.9g*1瓶/瓶</t>
  </si>
  <si>
    <t>国药准字H20010047</t>
  </si>
  <si>
    <t>86900269000998</t>
  </si>
  <si>
    <t>XJ01MAZ083B002060704145</t>
  </si>
  <si>
    <t>100ml:左氧氟沙星0.5g，氯化钠0.9g*1瓶/瓶</t>
  </si>
  <si>
    <t>国药准字H20051058</t>
  </si>
  <si>
    <t>86904145001345</t>
  </si>
  <si>
    <t>XJ01MAZ083B002010101444</t>
  </si>
  <si>
    <t>100ml:盐酸左氧氟沙星0.5g与氯化钠0.9g*1瓶/瓶</t>
  </si>
  <si>
    <t>国药准字H20041833</t>
  </si>
  <si>
    <t>86901444000123</t>
  </si>
  <si>
    <t>XJ01MAZ083B002060804145</t>
  </si>
  <si>
    <t>XJ01MAZ083B002060204145</t>
  </si>
  <si>
    <t>100ml:左氧氟沙星0.5g，氯化钠0.9g*1袋/袋</t>
  </si>
  <si>
    <t>XJ01MAZ074B014010104141</t>
  </si>
  <si>
    <t>注射用甲磺酸左氧氟沙星</t>
  </si>
  <si>
    <t>0.1g（按左氧氟沙星计）*1瓶/盒</t>
  </si>
  <si>
    <t>国药准字H20051881</t>
  </si>
  <si>
    <t>86904141001318</t>
  </si>
  <si>
    <t>XJ01MAZ074B001010100453</t>
  </si>
  <si>
    <t>0.2g(按C18H20FN304计算）*10瓶/盒</t>
  </si>
  <si>
    <t>国药准字H20020673</t>
  </si>
  <si>
    <t>86900453000322</t>
  </si>
  <si>
    <t>XJ01MAZ083B002010101017</t>
  </si>
  <si>
    <t>100ml:左氧氟沙星0.1g与氯化钠0.9g*1瓶/盒</t>
  </si>
  <si>
    <t>国药准字H19990262</t>
  </si>
  <si>
    <t>86901017000796</t>
  </si>
  <si>
    <t>XJ01MAZ074B001010102092</t>
  </si>
  <si>
    <t>注射用左氧氟沙星</t>
  </si>
  <si>
    <t>国药准字H20090322</t>
  </si>
  <si>
    <t>86902092000350</t>
  </si>
  <si>
    <t>XJ01MAZ074B001020102092</t>
  </si>
  <si>
    <t>0.3g*1瓶/盒</t>
  </si>
  <si>
    <t>国药准字H20090323</t>
  </si>
  <si>
    <t>86902092000367</t>
  </si>
  <si>
    <t>XJ01MAZ074B002020207478</t>
  </si>
  <si>
    <t>913401007810900877</t>
  </si>
  <si>
    <t>安徽恒星制药有限公司</t>
  </si>
  <si>
    <t>国药准字H20143192</t>
  </si>
  <si>
    <t>86907478000122</t>
  </si>
  <si>
    <t>XJ01MAZ083B002010105303</t>
  </si>
  <si>
    <t>100ml:乳酸左氧氟沙星0.25g(按左氧氟沙星计)与氯化钠0.9g*1袋/袋</t>
  </si>
  <si>
    <t>913607235535044280</t>
  </si>
  <si>
    <t>江西润泽药业有限公司</t>
  </si>
  <si>
    <t>国药准字H20174025</t>
  </si>
  <si>
    <t>86905303000330</t>
  </si>
  <si>
    <t>XJ01MAZ083B002020202763</t>
  </si>
  <si>
    <t>100ml:乳酸左氧氟沙星0.5g(以左氧氟沙星计)与氯化钠0.9g（直立式聚丙烯输液袋）*1袋/袋</t>
  </si>
  <si>
    <t>国药准字H20113409</t>
  </si>
  <si>
    <t>86902763001662</t>
  </si>
  <si>
    <t>XJ01MAZ083B002040102662</t>
  </si>
  <si>
    <t>100ml:乳酸左氧氟沙星0.5g（以左氧氟沙星计）与氯化钠0.9g*1袋/袋</t>
  </si>
  <si>
    <t>国药准字H20065878</t>
  </si>
  <si>
    <t>86902662000940</t>
  </si>
  <si>
    <t>XJ01MAZ074B002010102013</t>
  </si>
  <si>
    <t>甲磺酸左氧氟沙星注射液</t>
  </si>
  <si>
    <t>国药准字H20153189</t>
  </si>
  <si>
    <t>86902013000742</t>
  </si>
  <si>
    <t>XJ01MAZ083B002030104346</t>
  </si>
  <si>
    <t>100ml:0.5g*1袋/袋</t>
  </si>
  <si>
    <t>913402081497470308</t>
  </si>
  <si>
    <t>安徽双鹤药业有限责任公司</t>
  </si>
  <si>
    <t>国药准字H20068176</t>
  </si>
  <si>
    <t>86904346000611</t>
  </si>
  <si>
    <t>XJ01MAZ083B002040202662</t>
  </si>
  <si>
    <t>100ml:乳酸左氧氟沙星0.5g（以左氧氟沙星计）与氯化钠0.9g*1瓶/瓶</t>
  </si>
  <si>
    <t>XJ01MAZ083B002020207968</t>
  </si>
  <si>
    <t>100ml:0.5g:0.9g*1瓶/瓶</t>
  </si>
  <si>
    <t>国药准字H20153236</t>
  </si>
  <si>
    <t>86907968000021</t>
  </si>
  <si>
    <t>XJ01MAZ083B002030100144</t>
  </si>
  <si>
    <t>100ml：甲磺酸左氧氟沙星0.3g与氯化钠0.9g*1袋/袋</t>
  </si>
  <si>
    <t>XJ01MAZ083B002020100144</t>
  </si>
  <si>
    <t>100ml:0.2g*1袋/袋</t>
  </si>
  <si>
    <t>国药准字H19980192</t>
  </si>
  <si>
    <t>86900144006589</t>
  </si>
  <si>
    <t>XJ01MAZ083B002011002180</t>
  </si>
  <si>
    <t>100ml：0.2g*1袋/袋</t>
  </si>
  <si>
    <t>国药准字H20044291</t>
  </si>
  <si>
    <t>86902180000750</t>
  </si>
  <si>
    <t>XJ01MAZ074B002030201466</t>
  </si>
  <si>
    <t>2ml:0.2g*4支/盒</t>
  </si>
  <si>
    <t>国药准字H20010538</t>
  </si>
  <si>
    <t>86901466000767</t>
  </si>
  <si>
    <t>XJ01MAZ074B001020100453</t>
  </si>
  <si>
    <t>0.3g(按C18H20FN304计算）*10瓶/盒</t>
  </si>
  <si>
    <t>国药准字H20020713</t>
  </si>
  <si>
    <t>86900453000339</t>
  </si>
  <si>
    <t>XJ01MAZ083B002060104145</t>
  </si>
  <si>
    <t>XJ01MAZ074B014020104141</t>
  </si>
  <si>
    <t>0.2g（按左氧氟沙星计）*1瓶/盒</t>
  </si>
  <si>
    <t>国药准字H20051882</t>
  </si>
  <si>
    <t>86904141000151</t>
  </si>
  <si>
    <t>XJ01MAZ083B002020200144</t>
  </si>
  <si>
    <t>100ml：0.2g（以左氧氟沙星计）*1瓶/瓶</t>
  </si>
  <si>
    <t>XJ01MAZ083B002020301207</t>
  </si>
  <si>
    <t>100ml:乳酸左氧氟沙星0.4g(按左氧氟沙星计)与氯化钠0.9g*1瓶/瓶</t>
  </si>
  <si>
    <t>XJ01MAZ074B002050201749</t>
  </si>
  <si>
    <t>国药准字H20143200</t>
  </si>
  <si>
    <t>86901749002204</t>
  </si>
  <si>
    <t>XJ01MAZ083B002020102763</t>
  </si>
  <si>
    <t>100ml:乳酸左氧氟沙星0.5g(以左氧氟沙星计)与氯化钠0.9g(多层共挤膜输液袋)*1袋/袋</t>
  </si>
  <si>
    <t>XJ01MAZ083B002050204693</t>
  </si>
  <si>
    <t>250ml:乳酸左氧氟沙星0.75g(以C18H20FN3O4计)与氯化钠2.25g*1瓶/瓶</t>
  </si>
  <si>
    <t>国药准字H20143354</t>
  </si>
  <si>
    <t>86904693001026</t>
  </si>
  <si>
    <t>XJ01MAZ083B002011202180</t>
  </si>
  <si>
    <t>XJ01MAZ083B002030204747</t>
  </si>
  <si>
    <t>100ml:0.3g:0.9g*1瓶/瓶</t>
  </si>
  <si>
    <t>国药准字H20033965</t>
  </si>
  <si>
    <t>86904747000173</t>
  </si>
  <si>
    <t>XJ01MAZ083B002010100144</t>
  </si>
  <si>
    <t>100ml:0.1g*1袋/袋</t>
  </si>
  <si>
    <t>XJ01MAZ074B001010104685</t>
  </si>
  <si>
    <t>国药准字H20052122</t>
  </si>
  <si>
    <t>86904685000389</t>
  </si>
  <si>
    <t>XJ01MAZ083B002010207968</t>
  </si>
  <si>
    <t>100ml:0.25g:0.9g*1瓶/瓶</t>
  </si>
  <si>
    <t>XJ01MAZ083B002010105819</t>
  </si>
  <si>
    <t>国药准字H20051084</t>
  </si>
  <si>
    <t>86905819000411</t>
  </si>
  <si>
    <t>XJ01MAZ074B002010101749</t>
  </si>
  <si>
    <t>10ml：0.75g*1支/支</t>
  </si>
  <si>
    <t>国药准字H20143198</t>
  </si>
  <si>
    <t>86901749002181</t>
  </si>
  <si>
    <t>XJ01MAZ083B002040602763</t>
  </si>
  <si>
    <t>100ml：0.2g乳酸左氧氟沙星(以左氧氟沙星计)与氯化钠0.9g(聚丙烯输液瓶)*1瓶/瓶</t>
  </si>
  <si>
    <t>XJ01MAZ083B002010702180</t>
  </si>
  <si>
    <t>XJ01MAZ074B002010104083</t>
  </si>
  <si>
    <t>2ml:0.1g*1支/盒</t>
  </si>
  <si>
    <t>国药准字H20066204</t>
  </si>
  <si>
    <t>86904083000240</t>
  </si>
  <si>
    <t>XJ01MAZ083B002100104145</t>
  </si>
  <si>
    <t>100ml：左氧氟沙星（按C18H20FN304计）0.5g与氯化钠0.9g*1袋/袋</t>
  </si>
  <si>
    <t>国药准字H20203477</t>
  </si>
  <si>
    <t>86904145002243</t>
  </si>
  <si>
    <t>XJ01MAZ083B002090104145</t>
  </si>
  <si>
    <t>50ml：左氧氟沙星（按C18H20FN304计）0.25g与氯化钠0.45g*1袋/袋</t>
  </si>
  <si>
    <t>国药准字H20203476</t>
  </si>
  <si>
    <t>86904145002250</t>
  </si>
  <si>
    <t>XJ01MAZ083B002011302180</t>
  </si>
  <si>
    <t>XJ01MAZ083B002020104561</t>
  </si>
  <si>
    <t>100ml：左氧氟沙星0.5g与氯化钠0.9g*1瓶/瓶</t>
  </si>
  <si>
    <t>国药准字H20203495</t>
  </si>
  <si>
    <t>86904561001172</t>
  </si>
  <si>
    <t>XJ01MAZ083B002030302662</t>
  </si>
  <si>
    <t>100ml:乳酸左氧氟沙星0.3g（以左氧氟沙星计）与氯化钠0.9g*1瓶/瓶</t>
  </si>
  <si>
    <t>XJ01MAZ074B002010202189</t>
  </si>
  <si>
    <t>2ml:0.2g（按C18H20FN304计）*1支/盒</t>
  </si>
  <si>
    <t>国药准字H20093629</t>
  </si>
  <si>
    <t>86902189000836</t>
  </si>
  <si>
    <t>XJ01MAZ074B001010204982</t>
  </si>
  <si>
    <t>国药准字H20052216</t>
  </si>
  <si>
    <t>86904982000846</t>
  </si>
  <si>
    <t>XJ01MAZ083B002040204098</t>
  </si>
  <si>
    <t>200ml:乳酸左氧氟沙星0.2g(按左氧氟沙星计)与氯化钠1.8g*1瓶/瓶</t>
  </si>
  <si>
    <t>国药准字H20044215</t>
  </si>
  <si>
    <t>86904098000174</t>
  </si>
  <si>
    <t>XJ01MAZ083B002020101780</t>
  </si>
  <si>
    <t>100ml:0.5g*1瓶/瓶</t>
  </si>
  <si>
    <t>91420800070761972N</t>
  </si>
  <si>
    <t>湖北康沁药业股份有限公司</t>
  </si>
  <si>
    <t>国药准字H20103689</t>
  </si>
  <si>
    <t>86901780000504</t>
  </si>
  <si>
    <t>XJ01MAZ083B002040109910</t>
  </si>
  <si>
    <t>100ml:左氧氟沙星(按C18H20FN3O4计)0.5g与氯化钠0.9g*1袋/袋</t>
  </si>
  <si>
    <t>911101155976871233</t>
  </si>
  <si>
    <t>华夏生生药业（北京）有限公司</t>
  </si>
  <si>
    <t>国药准字H20213149</t>
  </si>
  <si>
    <t>86909910000325</t>
  </si>
  <si>
    <t>XJ01MAZ083B002010100978</t>
  </si>
  <si>
    <t>100ml:左氧氟沙星0.5g(按C18H20FN3O4计)与氯化钠0.9g*1袋/袋</t>
  </si>
  <si>
    <t>9.1500000332e+17</t>
  </si>
  <si>
    <t>西南药业股份有限公司</t>
  </si>
  <si>
    <t>915000003316906249</t>
  </si>
  <si>
    <t>国药准字H20213249</t>
  </si>
  <si>
    <t>86900978005017</t>
  </si>
  <si>
    <t>100ml</t>
  </si>
  <si>
    <t>1瓶</t>
  </si>
  <si>
    <t>250ml</t>
  </si>
  <si>
    <t>10mg</t>
  </si>
  <si>
    <t>200mg</t>
  </si>
  <si>
    <t>40mg</t>
  </si>
  <si>
    <t>50mg</t>
  </si>
  <si>
    <t>30000mg</t>
  </si>
  <si>
    <t>35000mg</t>
  </si>
  <si>
    <t>32000mg</t>
  </si>
  <si>
    <t>16000mg</t>
  </si>
  <si>
    <t>20mg</t>
  </si>
  <si>
    <t>30mg</t>
  </si>
  <si>
    <t>0.5mg+2.5mg</t>
  </si>
  <si>
    <t>0.2mg</t>
  </si>
  <si>
    <t>0.4mg</t>
  </si>
  <si>
    <t>2427.5mg</t>
  </si>
  <si>
    <t>100mg</t>
  </si>
  <si>
    <t>1440ml</t>
  </si>
  <si>
    <t>按包装挂网价</t>
  </si>
  <si>
    <t>挂网最小剂量单价</t>
  </si>
  <si>
    <t>按C18H18N8O7S3计算1.0g*1瓶/盒</t>
  </si>
  <si>
    <t>修整包装</t>
  </si>
  <si>
    <t>代表品格</t>
  </si>
  <si>
    <t>代表品包装</t>
  </si>
  <si>
    <t>0.25μg*30片/盒</t>
  </si>
  <si>
    <t>0.5μg*20片/盒</t>
  </si>
  <si>
    <t>0.5μg*30片/盒</t>
  </si>
  <si>
    <t>0.25μg*10片/盒</t>
  </si>
  <si>
    <t>0.25μg*20片/盒</t>
  </si>
  <si>
    <r>
      <rPr>
        <sz val="11"/>
        <rFont val="Calibri"/>
        <family val="2"/>
      </rPr>
      <t>60mg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C17H19N303S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60mg*1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</si>
  <si>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40mg(</t>
    </r>
    <r>
      <rPr>
        <sz val="11"/>
        <rFont val="宋体"/>
        <family val="3"/>
        <charset val="134"/>
      </rPr>
      <t>以奥美拉唑计</t>
    </r>
    <r>
      <rPr>
        <sz val="11"/>
        <rFont val="Calibri"/>
        <family val="2"/>
      </rPr>
      <t>)</t>
    </r>
    <r>
      <rPr>
        <sz val="11"/>
        <rFont val="Calibri"/>
        <family val="2"/>
      </rPr>
      <t>*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</si>
  <si>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20mg</t>
    </r>
    <r>
      <rPr>
        <sz val="11"/>
        <rFont val="Calibri"/>
        <family val="2"/>
      </rPr>
      <t>*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</si>
  <si>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50mg+5100mg</t>
  </si>
  <si>
    <t>100mg+5100mg</t>
  </si>
  <si>
    <t>10ml:50mg*1瓶/盒</t>
  </si>
  <si>
    <t>20ml:100mg*1瓶/盒</t>
  </si>
  <si>
    <t>10mg+5mg</t>
  </si>
  <si>
    <t>10mg+2.5mg</t>
  </si>
  <si>
    <t>10mg+12.5mg</t>
  </si>
  <si>
    <t>60mg+75mg</t>
  </si>
  <si>
    <r>
      <rPr>
        <sz val="11"/>
        <rFont val="Calibri"/>
        <family val="2"/>
      </rPr>
      <t>25mg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</si>
  <si>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100ml:30g（I)*1瓶/瓶</t>
  </si>
  <si>
    <t>6000mg</t>
  </si>
  <si>
    <t>15000mg</t>
  </si>
  <si>
    <t>3000mg</t>
  </si>
  <si>
    <t>70000mg</t>
  </si>
  <si>
    <t>7000mg</t>
  </si>
  <si>
    <t>22500mg</t>
  </si>
  <si>
    <t>17500mg</t>
  </si>
  <si>
    <r>
      <rPr>
        <sz val="11"/>
        <rFont val="Calibri"/>
        <family val="2"/>
      </rPr>
      <t>32g(I)/100ml*1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</si>
  <si>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100ml:32g（I）*1瓶/盒</t>
  </si>
  <si>
    <t>100ml:27g（I）*1瓶/盒</t>
  </si>
  <si>
    <t>27000mg</t>
  </si>
  <si>
    <t>100ml:32g（Ⅰ）*1瓶/盒</t>
  </si>
  <si>
    <t>50ml:16g（I）*1瓶/瓶</t>
  </si>
  <si>
    <t>13500mg</t>
  </si>
  <si>
    <t>50ml:16g（I）*1瓶/盒</t>
  </si>
  <si>
    <t>50ml:16mg（Ⅰ）*1瓶/盒</t>
  </si>
  <si>
    <t>16mg</t>
  </si>
  <si>
    <t>60mg</t>
  </si>
  <si>
    <t>80mg</t>
  </si>
  <si>
    <t>4ml:80mg*1支/盒</t>
  </si>
  <si>
    <t>35mg</t>
  </si>
  <si>
    <t>2ml:30mg*1支/盒</t>
  </si>
  <si>
    <t>2.5ml:异丙托溴铵0.5mg（按C20H30BrNO3计）与沙丁胺醇2.5mg（按C13H21NO3计）*5支/盒</t>
  </si>
  <si>
    <t>2.5ml:异丙托溴铵0.5mg（按C20H30BrNO3计）与沙丁胺醇2.5mg（按C13H21NO3计）*10支/盒</t>
  </si>
  <si>
    <r>
      <rPr>
        <sz val="11"/>
        <rFont val="Calibri"/>
        <family val="2"/>
      </rPr>
      <t>5mg</t>
    </r>
    <r>
      <rPr>
        <sz val="11"/>
        <rFont val="Calibri"/>
        <family val="2"/>
      </rPr>
      <t>*24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</si>
  <si>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5mg*</t>
    </r>
    <r>
      <rPr>
        <sz val="11"/>
        <rFont val="Calibri"/>
        <family val="2"/>
      </rPr>
      <t>60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</si>
  <si>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5mg</t>
    </r>
    <r>
      <rPr>
        <sz val="11"/>
        <rFont val="Calibri"/>
        <family val="2"/>
      </rPr>
      <t>*30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</si>
  <si>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250mg+2.5mg</t>
  </si>
  <si>
    <t>0.25g=5ml:0.25g*1支/支</t>
  </si>
  <si>
    <t>0.25g(5ml:0.25g*5支/盒</t>
  </si>
  <si>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C9H13N5O4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0.5g*1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</si>
  <si>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97.1g</t>
    </r>
    <r>
      <rPr>
        <sz val="11"/>
        <rFont val="Calibri"/>
        <family val="2"/>
      </rPr>
      <t>+</t>
    </r>
    <r>
      <rPr>
        <sz val="11"/>
        <rFont val="Calibri"/>
        <family val="2"/>
      </rPr>
      <t>100g*1</t>
    </r>
    <r>
      <rPr>
        <sz val="11"/>
        <rFont val="宋体"/>
        <family val="3"/>
        <charset val="134"/>
      </rPr>
      <t>听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</si>
  <si>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97100m</t>
  </si>
  <si>
    <t>2.5g:2.4275g*28袋/盒</t>
  </si>
  <si>
    <t>2.5g:2.4275g*16袋/盒</t>
  </si>
  <si>
    <r>
      <rPr>
        <sz val="11"/>
        <rFont val="Calibri"/>
        <family val="2"/>
      </rPr>
      <t>20mg</t>
    </r>
    <r>
      <rPr>
        <sz val="11"/>
        <rFont val="Calibri"/>
        <family val="2"/>
      </rPr>
      <t>*</t>
    </r>
    <r>
      <rPr>
        <sz val="11"/>
        <rFont val="Calibri"/>
        <family val="2"/>
      </rPr>
      <t>14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</si>
  <si>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100ml:盐酸罗哌卡因0.2g与氯化钠0.86g*1袋/袋</t>
  </si>
  <si>
    <t>10ml:100mg（聚丙烯安瓿）*1支/支</t>
  </si>
  <si>
    <r>
      <rPr>
        <sz val="11"/>
        <rFont val="Calibri"/>
        <family val="2"/>
      </rPr>
      <t>50mg</t>
    </r>
    <r>
      <rPr>
        <sz val="11"/>
        <rFont val="Calibri"/>
        <family val="2"/>
      </rPr>
      <t>=</t>
    </r>
    <r>
      <rPr>
        <sz val="11"/>
        <rFont val="Calibri"/>
        <family val="2"/>
      </rPr>
      <t>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*12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</si>
  <si>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25mg</t>
    </r>
    <r>
      <rPr>
        <sz val="11"/>
        <rFont val="Calibri"/>
        <family val="2"/>
      </rPr>
      <t>=</t>
    </r>
    <r>
      <rPr>
        <sz val="11"/>
        <rFont val="Calibri"/>
        <family val="2"/>
      </rPr>
      <t>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*12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</si>
  <si>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25mg+0.2mg</t>
  </si>
  <si>
    <t>米非司酮片:25mg         米索前列醇片:0.2mg*9片/盒</t>
  </si>
  <si>
    <t>1.5ml:0.075mg*10支/盒</t>
  </si>
  <si>
    <r>
      <rPr>
        <sz val="11"/>
        <rFont val="Calibri"/>
        <family val="2"/>
      </rPr>
      <t>5ml:0.25mg</t>
    </r>
    <r>
      <rPr>
        <sz val="11"/>
        <rFont val="Calibri"/>
        <family val="2"/>
      </rPr>
      <t>=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</si>
  <si>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5mg</t>
    </r>
    <r>
      <rPr>
        <sz val="11"/>
        <rFont val="Calibri"/>
        <family val="2"/>
      </rPr>
      <t>*</t>
    </r>
    <r>
      <rPr>
        <sz val="11"/>
        <rFont val="Calibri"/>
        <family val="2"/>
      </rPr>
      <t>30</t>
    </r>
    <r>
      <rPr>
        <sz val="11"/>
        <rFont val="宋体"/>
        <family val="3"/>
        <charset val="134"/>
      </rPr>
      <t>片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</si>
  <si>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20μg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揿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</si>
  <si>
    <r>
      <rPr>
        <sz val="11"/>
        <rFont val="Calibri"/>
        <family val="2"/>
      </rPr>
      <t>250</t>
    </r>
    <r>
      <rPr>
        <sz val="11"/>
        <rFont val="Calibri"/>
        <family val="2"/>
      </rPr>
      <t>μ</t>
    </r>
    <r>
      <rPr>
        <sz val="11"/>
        <rFont val="Calibri"/>
        <family val="2"/>
      </rPr>
      <t>g=</t>
    </r>
    <r>
      <rPr>
        <sz val="11"/>
        <rFont val="Calibri"/>
        <family val="2"/>
      </rPr>
      <t>2ml</t>
    </r>
    <r>
      <rPr>
        <sz val="11"/>
        <rFont val="Calibri"/>
        <family val="2"/>
      </rPr>
      <t>-</t>
    </r>
    <r>
      <rPr>
        <sz val="11"/>
        <rFont val="Calibri"/>
        <family val="2"/>
      </rPr>
      <t>250μg*10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</si>
  <si>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8.4mg(</t>
    </r>
    <r>
      <rPr>
        <sz val="11"/>
        <rFont val="宋体"/>
        <family val="3"/>
        <charset val="134"/>
      </rPr>
      <t>每瓶</t>
    </r>
    <r>
      <rPr>
        <sz val="11"/>
        <rFont val="Calibri"/>
        <family val="2"/>
      </rPr>
      <t>14g</t>
    </r>
    <r>
      <rPr>
        <sz val="11"/>
        <rFont val="宋体"/>
        <family val="3"/>
        <charset val="134"/>
      </rPr>
      <t>，内含异丙托溴铵</t>
    </r>
    <r>
      <rPr>
        <sz val="11"/>
        <rFont val="Calibri"/>
        <family val="2"/>
      </rPr>
      <t>8.4mg(</t>
    </r>
    <r>
      <rPr>
        <sz val="11"/>
        <rFont val="宋体"/>
        <family val="3"/>
        <charset val="134"/>
      </rPr>
      <t>每揿</t>
    </r>
    <r>
      <rPr>
        <sz val="11"/>
        <rFont val="Calibri"/>
        <family val="2"/>
      </rPr>
      <t>40μg)*1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</si>
  <si>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50g=</t>
    </r>
    <r>
      <rPr>
        <sz val="11"/>
        <rFont val="Calibri"/>
        <family val="2"/>
      </rPr>
      <t>250ml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结构甘油三酯</t>
    </r>
    <r>
      <rPr>
        <sz val="11"/>
        <rFont val="Calibri"/>
        <family val="2"/>
      </rPr>
      <t>50g*1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</si>
  <si>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</si>
  <si>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250ml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</si>
  <si>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t>1920ml</t>
  </si>
  <si>
    <t>1000ml</t>
  </si>
  <si>
    <t>500ml</t>
  </si>
  <si>
    <r>
      <rPr>
        <sz val="11"/>
        <rFont val="Calibri"/>
        <family val="2"/>
      </rPr>
      <t>100ml:30g(</t>
    </r>
    <r>
      <rPr>
        <sz val="11"/>
        <rFont val="宋体"/>
        <family val="3"/>
        <charset val="134"/>
      </rPr>
      <t>大豆油</t>
    </r>
    <r>
      <rPr>
        <sz val="11"/>
        <rFont val="Calibri"/>
        <family val="2"/>
      </rPr>
      <t>):1.2g(</t>
    </r>
    <r>
      <rPr>
        <sz val="11"/>
        <rFont val="宋体"/>
        <family val="3"/>
        <charset val="134"/>
      </rPr>
      <t>卵磷脂</t>
    </r>
    <r>
      <rPr>
        <sz val="11"/>
        <rFont val="Calibri"/>
        <family val="2"/>
      </rPr>
      <t>)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</si>
  <si>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t>100ml:5g(大豆油):5g(中链甘油三酸脂):0.8g(卵磷脂):2.5g(甘油)*1瓶/瓶</t>
  </si>
  <si>
    <t>1500ml[脂肪乳注射液(10%)300ml:复方氨基酸(5.5%，15AA)注射液600ml，葡萄糖注射液(20%)600ml]*1袋/袋</t>
  </si>
  <si>
    <t>1500ml</t>
  </si>
  <si>
    <t>250ml:75g大豆油:3.0g卵磷脂*1瓶/瓶</t>
  </si>
  <si>
    <t>1026ml</t>
  </si>
  <si>
    <r>
      <rPr>
        <sz val="11"/>
        <rFont val="Calibri"/>
        <family val="2"/>
      </rPr>
      <t>20%X250ml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</si>
  <si>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t>1250ml</t>
  </si>
  <si>
    <t>250ml:大豆油25g与中链甘油三酸酯25g*1袋/袋</t>
  </si>
  <si>
    <t>1875ml</t>
  </si>
  <si>
    <t>2053ml</t>
  </si>
  <si>
    <t>20ml</t>
  </si>
  <si>
    <t>50ml</t>
  </si>
  <si>
    <t>10ml</t>
  </si>
  <si>
    <t>100ml:1g*1瓶/瓶</t>
  </si>
  <si>
    <t>500ml:50g:50g:6g:12.5g*1瓶/瓶</t>
  </si>
  <si>
    <t>50ml:1.0g*1瓶/瓶</t>
  </si>
  <si>
    <r>
      <rPr>
        <sz val="11"/>
        <rFont val="Calibri"/>
        <family val="2"/>
      </rPr>
      <t>250ml:</t>
    </r>
    <r>
      <rPr>
        <sz val="11"/>
        <rFont val="Calibri"/>
        <family val="2"/>
      </rPr>
      <t>25g</t>
    </r>
    <r>
      <rPr>
        <sz val="11"/>
        <rFont val="宋体"/>
        <family val="3"/>
        <charset val="134"/>
      </rPr>
      <t>大豆油</t>
    </r>
    <r>
      <rPr>
        <sz val="11"/>
        <rFont val="Calibri"/>
        <family val="2"/>
      </rPr>
      <t>25g</t>
    </r>
    <r>
      <rPr>
        <sz val="11"/>
        <rFont val="宋体"/>
        <family val="3"/>
        <charset val="134"/>
      </rPr>
      <t>与中链甘油三酸酯</t>
    </r>
    <r>
      <rPr>
        <sz val="11"/>
        <rFont val="Calibri"/>
        <family val="2"/>
      </rPr>
      <t>25g*1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</si>
  <si>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C16H21Cl2N3O2·HCl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 xml:space="preserve"> 100mg*1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</si>
  <si>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25mg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C16H21Cl2N3O2·HCl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 xml:space="preserve"> 25mg*1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</si>
  <si>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25mg</t>
    </r>
    <r>
      <rPr>
        <sz val="11"/>
        <rFont val="Calibri"/>
        <family val="2"/>
      </rPr>
      <t>*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</si>
  <si>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25ml:150mg*1瓶/盒</t>
  </si>
  <si>
    <t>25ml:150mg*1瓶/瓶</t>
  </si>
  <si>
    <r>
      <rPr>
        <sz val="11"/>
        <rFont val="Calibri"/>
        <family val="2"/>
      </rPr>
      <t>9.6mg*1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160μg/4.5μg)/</t>
    </r>
    <r>
      <rPr>
        <sz val="11"/>
        <rFont val="宋体"/>
        <family val="3"/>
        <charset val="134"/>
      </rPr>
      <t>吸，</t>
    </r>
    <r>
      <rPr>
        <sz val="11"/>
        <rFont val="Calibri"/>
        <family val="2"/>
      </rPr>
      <t>60</t>
    </r>
    <r>
      <rPr>
        <sz val="11"/>
        <rFont val="宋体"/>
        <family val="3"/>
        <charset val="134"/>
      </rPr>
      <t>吸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</si>
  <si>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10.8mg*1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(80μg/4.5μg)/</t>
    </r>
    <r>
      <rPr>
        <sz val="11"/>
        <rFont val="宋体"/>
        <family val="3"/>
        <charset val="134"/>
      </rPr>
      <t>吸，</t>
    </r>
    <r>
      <rPr>
        <sz val="11"/>
        <rFont val="Calibri"/>
        <family val="2"/>
      </rPr>
      <t>60</t>
    </r>
    <r>
      <rPr>
        <sz val="11"/>
        <rFont val="宋体"/>
        <family val="3"/>
        <charset val="134"/>
      </rPr>
      <t>吸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</si>
  <si>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19.2mg*1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（</t>
    </r>
    <r>
      <rPr>
        <sz val="11"/>
        <rFont val="Calibri"/>
        <family val="2"/>
      </rPr>
      <t>320/9μg</t>
    </r>
    <r>
      <rPr>
        <sz val="11"/>
        <rFont val="宋体"/>
        <family val="3"/>
        <charset val="134"/>
      </rPr>
      <t>）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吸，</t>
    </r>
    <r>
      <rPr>
        <sz val="11"/>
        <rFont val="Calibri"/>
        <family val="2"/>
      </rPr>
      <t>60</t>
    </r>
    <r>
      <rPr>
        <sz val="11"/>
        <rFont val="宋体"/>
        <family val="3"/>
        <charset val="134"/>
      </rPr>
      <t>吸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</si>
  <si>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7.68mg*1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64μg/</t>
    </r>
    <r>
      <rPr>
        <sz val="11"/>
        <rFont val="宋体"/>
        <family val="3"/>
        <charset val="134"/>
      </rPr>
      <t>喷</t>
    </r>
    <r>
      <rPr>
        <sz val="11"/>
        <rFont val="Calibri"/>
        <family val="2"/>
      </rPr>
      <t>*120</t>
    </r>
    <r>
      <rPr>
        <sz val="11"/>
        <rFont val="宋体"/>
        <family val="3"/>
        <charset val="134"/>
      </rPr>
      <t>喷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</si>
  <si>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7.68mg*1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64μg*120</t>
    </r>
    <r>
      <rPr>
        <sz val="11"/>
        <rFont val="宋体"/>
        <family val="3"/>
        <charset val="134"/>
      </rPr>
      <t>喷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</si>
  <si>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40mg*1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200μg/</t>
    </r>
    <r>
      <rPr>
        <sz val="11"/>
        <rFont val="宋体"/>
        <family val="3"/>
        <charset val="134"/>
      </rPr>
      <t>吸，</t>
    </r>
    <r>
      <rPr>
        <sz val="11"/>
        <rFont val="Calibri"/>
        <family val="2"/>
      </rPr>
      <t>200</t>
    </r>
    <r>
      <rPr>
        <sz val="11"/>
        <rFont val="宋体"/>
        <family val="3"/>
        <charset val="134"/>
      </rPr>
      <t>吸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</si>
  <si>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8.96mg*1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64μg/</t>
    </r>
    <r>
      <rPr>
        <sz val="11"/>
        <rFont val="宋体"/>
        <family val="3"/>
        <charset val="134"/>
      </rPr>
      <t>喷，</t>
    </r>
    <r>
      <rPr>
        <sz val="11"/>
        <rFont val="Calibri"/>
        <family val="2"/>
      </rPr>
      <t>140</t>
    </r>
    <r>
      <rPr>
        <sz val="11"/>
        <rFont val="宋体"/>
        <family val="3"/>
        <charset val="134"/>
      </rPr>
      <t>喷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</si>
  <si>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20mg*1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每瓶</t>
    </r>
    <r>
      <rPr>
        <sz val="11"/>
        <rFont val="Calibri"/>
        <family val="2"/>
      </rPr>
      <t>200</t>
    </r>
    <r>
      <rPr>
        <sz val="11"/>
        <rFont val="宋体"/>
        <family val="3"/>
        <charset val="134"/>
      </rPr>
      <t>揿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每揿含布地奈德</t>
    </r>
    <r>
      <rPr>
        <sz val="11"/>
        <rFont val="Calibri"/>
        <family val="2"/>
      </rPr>
      <t>0.1mg</t>
    </r>
    <r>
      <rPr>
        <sz val="11"/>
        <rFont val="宋体"/>
        <family val="3"/>
        <charset val="134"/>
      </rPr>
      <t>，每瓶含布地奈德</t>
    </r>
    <r>
      <rPr>
        <sz val="11"/>
        <rFont val="Calibri"/>
        <family val="2"/>
      </rPr>
      <t>20mg*1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</si>
  <si>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40mg*1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  <r>
      <rPr>
        <sz val="11"/>
        <rFont val="Calibri"/>
        <family val="2"/>
      </rPr>
      <t>,</t>
    </r>
    <r>
      <rPr>
        <sz val="11"/>
        <rFont val="Calibri"/>
        <family val="2"/>
      </rPr>
      <t>200μg/</t>
    </r>
    <r>
      <rPr>
        <sz val="11"/>
        <rFont val="宋体"/>
        <family val="3"/>
        <charset val="134"/>
      </rPr>
      <t>揿，</t>
    </r>
    <r>
      <rPr>
        <sz val="11"/>
        <rFont val="Calibri"/>
        <family val="2"/>
      </rPr>
      <t>200</t>
    </r>
    <r>
      <rPr>
        <sz val="11"/>
        <rFont val="宋体"/>
        <family val="3"/>
        <charset val="134"/>
      </rPr>
      <t>揿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</si>
  <si>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100ml:0.2g:0.9g*1袋/袋</t>
  </si>
  <si>
    <t>100ml:200mg*1瓶/盒</t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</si>
  <si>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氟康唑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</si>
  <si>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氟康唑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0.9g(</t>
    </r>
    <r>
      <rPr>
        <sz val="11"/>
        <rFont val="宋体"/>
        <family val="3"/>
        <charset val="134"/>
      </rPr>
      <t>多层共挤膜输液袋</t>
    </r>
    <r>
      <rPr>
        <sz val="11"/>
        <rFont val="Calibri"/>
        <family val="2"/>
      </rPr>
      <t>,</t>
    </r>
    <r>
      <rPr>
        <sz val="11"/>
        <rFont val="宋体"/>
        <family val="3"/>
        <charset val="134"/>
      </rPr>
      <t>折断式</t>
    </r>
    <r>
      <rPr>
        <sz val="11"/>
        <rFont val="Calibri"/>
        <family val="2"/>
      </rPr>
      <t>)*1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</si>
  <si>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利奈唑胺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与无水葡萄糖</t>
    </r>
    <r>
      <rPr>
        <sz val="11"/>
        <rFont val="Calibri"/>
        <family val="2"/>
      </rPr>
      <t>4.6g*1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</si>
  <si>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利奈唑胺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与葡萄糖</t>
    </r>
    <r>
      <rPr>
        <sz val="11"/>
        <rFont val="Calibri"/>
        <family val="2"/>
      </rPr>
      <t>5.0g*1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</si>
  <si>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200mg</t>
    </r>
    <r>
      <rPr>
        <sz val="11"/>
        <rFont val="宋体"/>
        <family val="3"/>
        <charset val="134"/>
      </rPr>
      <t>利奈唑胺</t>
    </r>
    <r>
      <rPr>
        <sz val="11"/>
        <rFont val="Calibri"/>
        <family val="2"/>
      </rPr>
      <t>200mg</t>
    </r>
    <r>
      <rPr>
        <sz val="11"/>
        <rFont val="宋体"/>
        <family val="3"/>
        <charset val="134"/>
      </rPr>
      <t>与葡萄糖</t>
    </r>
    <r>
      <rPr>
        <sz val="11"/>
        <rFont val="Calibri"/>
        <family val="2"/>
      </rPr>
      <t>4.57g</t>
    </r>
    <r>
      <rPr>
        <sz val="11"/>
        <rFont val="宋体"/>
        <family val="3"/>
        <charset val="134"/>
      </rPr>
      <t>（按</t>
    </r>
    <r>
      <rPr>
        <sz val="11"/>
        <rFont val="Calibri"/>
        <family val="2"/>
      </rPr>
      <t>C6H12O6</t>
    </r>
    <r>
      <rPr>
        <sz val="11"/>
        <rFont val="宋体"/>
        <family val="3"/>
        <charset val="134"/>
      </rPr>
      <t>计）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</si>
  <si>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300ml:</t>
    </r>
    <r>
      <rPr>
        <sz val="11"/>
        <rFont val="Calibri"/>
        <family val="2"/>
      </rPr>
      <t>600mg</t>
    </r>
    <r>
      <rPr>
        <sz val="11"/>
        <rFont val="宋体"/>
        <family val="3"/>
        <charset val="134"/>
      </rPr>
      <t>利奈唑胺</t>
    </r>
    <r>
      <rPr>
        <sz val="11"/>
        <rFont val="Calibri"/>
        <family val="2"/>
      </rPr>
      <t>600mg</t>
    </r>
    <r>
      <rPr>
        <sz val="11"/>
        <rFont val="宋体"/>
        <family val="3"/>
        <charset val="134"/>
      </rPr>
      <t>与葡萄糖</t>
    </r>
    <r>
      <rPr>
        <sz val="11"/>
        <rFont val="Calibri"/>
        <family val="2"/>
      </rPr>
      <t>13.7g*1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</si>
  <si>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300ml:</t>
    </r>
    <r>
      <rPr>
        <sz val="11"/>
        <rFont val="Calibri"/>
        <family val="2"/>
      </rPr>
      <t>600mg</t>
    </r>
    <r>
      <rPr>
        <sz val="11"/>
        <rFont val="宋体"/>
        <family val="3"/>
        <charset val="134"/>
      </rPr>
      <t>利奈唑胺</t>
    </r>
    <r>
      <rPr>
        <sz val="11"/>
        <rFont val="Calibri"/>
        <family val="2"/>
      </rPr>
      <t>600mg</t>
    </r>
    <r>
      <rPr>
        <sz val="11"/>
        <rFont val="宋体"/>
        <family val="3"/>
        <charset val="134"/>
      </rPr>
      <t>与葡萄糖</t>
    </r>
    <r>
      <rPr>
        <sz val="11"/>
        <rFont val="Calibri"/>
        <family val="2"/>
      </rPr>
      <t>13.7g</t>
    </r>
    <r>
      <rPr>
        <sz val="11"/>
        <rFont val="宋体"/>
        <family val="3"/>
        <charset val="134"/>
      </rPr>
      <t>（按</t>
    </r>
    <r>
      <rPr>
        <sz val="11"/>
        <rFont val="Calibri"/>
        <family val="2"/>
      </rPr>
      <t>C6H12O6</t>
    </r>
    <r>
      <rPr>
        <sz val="11"/>
        <rFont val="宋体"/>
        <family val="3"/>
        <charset val="134"/>
      </rPr>
      <t>计）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</si>
  <si>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C21H24FN3O4</t>
    </r>
    <r>
      <rPr>
        <sz val="11"/>
        <rFont val="宋体"/>
        <family val="3"/>
        <charset val="134"/>
      </rPr>
      <t>计，</t>
    </r>
    <r>
      <rPr>
        <sz val="11"/>
        <rFont val="Calibri"/>
        <family val="2"/>
      </rPr>
      <t>5ml:25mg*1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盒（</t>
    </r>
    <r>
      <rPr>
        <sz val="11"/>
        <rFont val="Calibri"/>
        <family val="2"/>
      </rPr>
      <t>0.5%</t>
    </r>
    <r>
      <rPr>
        <sz val="11"/>
        <rFont val="宋体"/>
        <family val="3"/>
        <charset val="134"/>
      </rPr>
      <t>，</t>
    </r>
    <r>
      <rPr>
        <sz val="11"/>
        <rFont val="Calibri"/>
        <family val="2"/>
      </rPr>
      <t>w/v</t>
    </r>
    <r>
      <rPr>
        <sz val="11"/>
        <rFont val="宋体"/>
        <family val="3"/>
        <charset val="134"/>
      </rPr>
      <t>）</t>
    </r>
  </si>
  <si>
    <r>
      <rPr>
        <sz val="11"/>
        <rFont val="Calibri"/>
        <family val="2"/>
      </rPr>
      <t>0.5g*</t>
    </r>
    <r>
      <rPr>
        <sz val="11"/>
        <rFont val="Calibri"/>
        <family val="2"/>
      </rPr>
      <t>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</si>
  <si>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t>①、枸橼酸铋钾片（白色片）:0.3g②、替硝唑片（绿色片）:0.5g③、克拉霉素片（黄色片）0.25g*8片/盒</t>
  </si>
  <si>
    <t>300mg+500mg+250mg</t>
  </si>
  <si>
    <r>
      <rPr>
        <sz val="11"/>
        <rFont val="Calibri"/>
        <family val="2"/>
      </rPr>
      <t>0.25g*</t>
    </r>
    <r>
      <rPr>
        <sz val="11"/>
        <rFont val="Calibri"/>
        <family val="2"/>
      </rPr>
      <t>12</t>
    </r>
    <r>
      <rPr>
        <sz val="11"/>
        <rFont val="宋体"/>
        <family val="3"/>
        <charset val="134"/>
      </rPr>
      <t>粒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</si>
  <si>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1.25g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C16H16N408S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1.25g*1</t>
    </r>
    <r>
      <rPr>
        <sz val="11"/>
        <rFont val="宋体"/>
        <family val="3"/>
        <charset val="134"/>
      </rPr>
      <t>支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</si>
  <si>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1.0g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C18H18N8O7S3</t>
    </r>
    <r>
      <rPr>
        <sz val="11"/>
        <rFont val="宋体"/>
        <family val="3"/>
        <charset val="134"/>
      </rPr>
      <t>计算</t>
    </r>
    <r>
      <rPr>
        <sz val="11"/>
        <rFont val="Calibri"/>
        <family val="2"/>
      </rPr>
      <t>1.0g*1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</si>
  <si>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1.0g</t>
    </r>
    <r>
      <rPr>
        <sz val="11"/>
        <rFont val="Calibri"/>
        <family val="2"/>
      </rPr>
      <t>*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</si>
  <si>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0.5g</t>
    </r>
    <r>
      <rPr>
        <sz val="11"/>
        <rFont val="Calibri"/>
        <family val="2"/>
      </rPr>
      <t>*</t>
    </r>
    <r>
      <rPr>
        <sz val="11"/>
        <rFont val="Calibri"/>
        <family val="2"/>
      </rPr>
      <t>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</si>
  <si>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1.0g</t>
    </r>
    <r>
      <rPr>
        <sz val="11"/>
        <rFont val="宋体"/>
        <family val="3"/>
        <charset val="134"/>
      </rPr>
      <t>粉体室</t>
    </r>
    <r>
      <rPr>
        <sz val="11"/>
        <rFont val="Calibri"/>
        <family val="2"/>
      </rPr>
      <t>:</t>
    </r>
    <r>
      <rPr>
        <sz val="11"/>
        <rFont val="宋体"/>
        <family val="3"/>
        <charset val="134"/>
      </rPr>
      <t>按头孢唑林计</t>
    </r>
    <r>
      <rPr>
        <sz val="11"/>
        <rFont val="Calibri"/>
        <family val="2"/>
      </rPr>
      <t>1.0g</t>
    </r>
    <r>
      <rPr>
        <sz val="11"/>
        <rFont val="宋体"/>
        <family val="3"/>
        <charset val="134"/>
      </rPr>
      <t>；液体室</t>
    </r>
    <r>
      <rPr>
        <sz val="11"/>
        <rFont val="Calibri"/>
        <family val="2"/>
      </rPr>
      <t>:</t>
    </r>
    <r>
      <rPr>
        <sz val="11"/>
        <rFont val="宋体"/>
        <family val="3"/>
        <charset val="134"/>
      </rPr>
      <t>氯化钠注射液</t>
    </r>
    <r>
      <rPr>
        <sz val="11"/>
        <rFont val="Calibri"/>
        <family val="2"/>
      </rPr>
      <t>100ml</t>
    </r>
    <r>
      <rPr>
        <sz val="11"/>
        <rFont val="Calibri"/>
        <family val="2"/>
      </rPr>
      <t>-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</si>
  <si>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t>100ml:0.2g:0.9g*1瓶/瓶</t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</si>
  <si>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0.2g(</t>
    </r>
    <r>
      <rPr>
        <sz val="11"/>
        <rFont val="宋体"/>
        <family val="3"/>
        <charset val="134"/>
      </rPr>
      <t>以左氧氟沙星计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</si>
  <si>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250ml: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2.25g*1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</si>
  <si>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250ml: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0.5g(</t>
    </r>
    <r>
      <rPr>
        <sz val="11"/>
        <rFont val="宋体"/>
        <family val="3"/>
        <charset val="134"/>
      </rPr>
      <t>以左氧氟沙星计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2.25g*1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</si>
  <si>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0.3g(</t>
    </r>
    <r>
      <rPr>
        <sz val="11"/>
        <rFont val="宋体"/>
        <family val="3"/>
        <charset val="134"/>
      </rPr>
      <t>以左氧氟沙星计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</si>
  <si>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（以左氧氟沙星计）与氯化钠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</si>
  <si>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甲磺酸左氧氟沙星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</si>
  <si>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100ml:0.5g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0.5g:</t>
    </r>
    <r>
      <rPr>
        <sz val="11"/>
        <rFont val="宋体"/>
        <family val="3"/>
        <charset val="134"/>
      </rPr>
      <t>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</si>
  <si>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，氯化钠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</si>
  <si>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</si>
  <si>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0.4g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0.4g(</t>
    </r>
    <r>
      <rPr>
        <sz val="11"/>
        <rFont val="宋体"/>
        <family val="3"/>
        <charset val="134"/>
      </rPr>
      <t>按左氧氟沙星计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</si>
  <si>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t>250ml:0.75g:2.25g*1瓶/瓶</t>
  </si>
  <si>
    <t>250ml:0.75g:2.25g*1袋/袋</t>
  </si>
  <si>
    <r>
      <rPr>
        <sz val="11"/>
        <rFont val="Calibri"/>
        <family val="2"/>
      </rPr>
      <t>250ml: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甲磺酸左氧氟沙星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2.25g*1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</si>
  <si>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，氯化钠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</si>
  <si>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0.1g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0.1g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</si>
  <si>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，氯化钠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</si>
  <si>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盐酸左氧氟沙星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</si>
  <si>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，氯化钠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</si>
  <si>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0.1g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0.1g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盒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</si>
  <si>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0.25g(</t>
    </r>
    <r>
      <rPr>
        <sz val="11"/>
        <rFont val="宋体"/>
        <family val="3"/>
        <charset val="134"/>
      </rPr>
      <t>按左氧氟沙星计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</si>
  <si>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100ml:0.5g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0.5g(</t>
    </r>
    <r>
      <rPr>
        <sz val="11"/>
        <rFont val="宋体"/>
        <family val="3"/>
        <charset val="134"/>
      </rPr>
      <t>以左氧氟沙星计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</t>
    </r>
    <r>
      <rPr>
        <sz val="11"/>
        <rFont val="宋体"/>
        <family val="3"/>
        <charset val="134"/>
      </rPr>
      <t>（直立式聚丙烯输液袋）</t>
    </r>
    <r>
      <rPr>
        <sz val="11"/>
        <rFont val="Calibri"/>
        <family val="2"/>
      </rPr>
      <t>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</si>
  <si>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（以左氧氟沙星计）与氯化钠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</si>
  <si>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（以左氧氟沙星计）与氯化钠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</si>
  <si>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甲磺酸左氧氟沙星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</si>
  <si>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t>100ml:0.2g（以左氧氟沙星计）*1瓶/瓶</t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</si>
  <si>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0.4g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0.4g(</t>
    </r>
    <r>
      <rPr>
        <sz val="11"/>
        <rFont val="宋体"/>
        <family val="3"/>
        <charset val="134"/>
      </rPr>
      <t>按左氧氟沙星计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</si>
  <si>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0.5g(</t>
    </r>
    <r>
      <rPr>
        <sz val="11"/>
        <rFont val="宋体"/>
        <family val="3"/>
        <charset val="134"/>
      </rPr>
      <t>以左氧氟沙星计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0.9g(</t>
    </r>
    <r>
      <rPr>
        <sz val="11"/>
        <rFont val="宋体"/>
        <family val="3"/>
        <charset val="134"/>
      </rPr>
      <t>多层共挤膜输液袋</t>
    </r>
    <r>
      <rPr>
        <sz val="11"/>
        <rFont val="Calibri"/>
        <family val="2"/>
      </rPr>
      <t>)*1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</si>
  <si>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250ml:</t>
    </r>
    <r>
      <rPr>
        <sz val="11"/>
        <rFont val="Calibri"/>
        <family val="2"/>
      </rPr>
      <t>0.75g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0.75g(</t>
    </r>
    <r>
      <rPr>
        <sz val="11"/>
        <rFont val="宋体"/>
        <family val="3"/>
        <charset val="134"/>
      </rPr>
      <t>以</t>
    </r>
    <r>
      <rPr>
        <sz val="11"/>
        <rFont val="Calibri"/>
        <family val="2"/>
      </rPr>
      <t>C18H20FN3O4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2.25g*1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</si>
  <si>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t>10ml:0.75g*1支/支</t>
  </si>
  <si>
    <t>100ml:0.2g乳酸左氧氟沙星(以左氧氟沙星计)与氯化钠0.9g(聚丙烯输液瓶)*1瓶/瓶</t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</si>
  <si>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左氧氟沙星（按</t>
    </r>
    <r>
      <rPr>
        <sz val="11"/>
        <rFont val="Calibri"/>
        <family val="2"/>
      </rPr>
      <t>C18H20FN304</t>
    </r>
    <r>
      <rPr>
        <sz val="11"/>
        <rFont val="宋体"/>
        <family val="3"/>
        <charset val="134"/>
      </rPr>
      <t>计）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</si>
  <si>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50ml: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左氧氟沙星（按</t>
    </r>
    <r>
      <rPr>
        <sz val="11"/>
        <rFont val="Calibri"/>
        <family val="2"/>
      </rPr>
      <t>C18H20FN304</t>
    </r>
    <r>
      <rPr>
        <sz val="11"/>
        <rFont val="宋体"/>
        <family val="3"/>
        <charset val="134"/>
      </rPr>
      <t>计）</t>
    </r>
    <r>
      <rPr>
        <sz val="11"/>
        <rFont val="Calibri"/>
        <family val="2"/>
      </rPr>
      <t>0.25g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0.45g*1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</si>
  <si>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</si>
  <si>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100ml: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0.3g</t>
    </r>
    <r>
      <rPr>
        <sz val="11"/>
        <rFont val="宋体"/>
        <family val="3"/>
        <charset val="134"/>
      </rPr>
      <t>（以左氧氟沙星计）与氯化钠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</si>
  <si>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200ml:</t>
    </r>
    <r>
      <rPr>
        <sz val="11"/>
        <rFont val="Calibri"/>
        <family val="2"/>
      </rPr>
      <t>0.2g</t>
    </r>
    <r>
      <rPr>
        <sz val="11"/>
        <rFont val="宋体"/>
        <family val="3"/>
        <charset val="134"/>
      </rPr>
      <t>乳酸左氧氟沙星</t>
    </r>
    <r>
      <rPr>
        <sz val="11"/>
        <rFont val="Calibri"/>
        <family val="2"/>
      </rPr>
      <t>0.2g(</t>
    </r>
    <r>
      <rPr>
        <sz val="11"/>
        <rFont val="宋体"/>
        <family val="3"/>
        <charset val="134"/>
      </rPr>
      <t>按左氧氟沙星计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1.8g*1</t>
    </r>
    <r>
      <rPr>
        <sz val="11"/>
        <rFont val="宋体"/>
        <family val="3"/>
        <charset val="134"/>
      </rPr>
      <t>瓶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瓶</t>
    </r>
  </si>
  <si>
    <r>
      <rPr>
        <sz val="11"/>
        <rFont val="Calibri"/>
        <family val="2"/>
      </rPr>
      <t>0.5g=</t>
    </r>
    <r>
      <rPr>
        <sz val="11"/>
        <rFont val="Calibri"/>
        <family val="2"/>
      </rPr>
      <t>100ml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(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C18H20FN3O4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)0.5g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</si>
  <si>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r>
      <rPr>
        <sz val="11"/>
        <rFont val="Calibri"/>
        <family val="2"/>
      </rPr>
      <t>0.5g=</t>
    </r>
    <r>
      <rPr>
        <sz val="11"/>
        <rFont val="Calibri"/>
        <family val="2"/>
      </rPr>
      <t>100ml</t>
    </r>
    <r>
      <rPr>
        <sz val="11"/>
        <rFont val="Calibri"/>
        <family val="2"/>
      </rPr>
      <t>-</t>
    </r>
    <r>
      <rPr>
        <sz val="11"/>
        <rFont val="宋体"/>
        <family val="3"/>
        <charset val="134"/>
      </rPr>
      <t>左氧氟沙星</t>
    </r>
    <r>
      <rPr>
        <sz val="11"/>
        <rFont val="Calibri"/>
        <family val="2"/>
      </rPr>
      <t>0.5g(</t>
    </r>
    <r>
      <rPr>
        <sz val="11"/>
        <rFont val="宋体"/>
        <family val="3"/>
        <charset val="134"/>
      </rPr>
      <t>按</t>
    </r>
    <r>
      <rPr>
        <sz val="11"/>
        <rFont val="Calibri"/>
        <family val="2"/>
      </rPr>
      <t>C18H20FN3O4</t>
    </r>
    <r>
      <rPr>
        <sz val="11"/>
        <rFont val="宋体"/>
        <family val="3"/>
        <charset val="134"/>
      </rPr>
      <t>计</t>
    </r>
    <r>
      <rPr>
        <sz val="11"/>
        <rFont val="Calibri"/>
        <family val="2"/>
      </rPr>
      <t>)</t>
    </r>
    <r>
      <rPr>
        <sz val="11"/>
        <rFont val="宋体"/>
        <family val="3"/>
        <charset val="134"/>
      </rPr>
      <t>与氯化钠</t>
    </r>
    <r>
      <rPr>
        <sz val="11"/>
        <rFont val="Calibri"/>
        <family val="2"/>
      </rPr>
      <t>0.9g*1</t>
    </r>
    <r>
      <rPr>
        <sz val="11"/>
        <rFont val="宋体"/>
        <family val="3"/>
        <charset val="134"/>
      </rPr>
      <t>袋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袋</t>
    </r>
  </si>
  <si>
    <t>注射用紫杉醇(白蛋白结合型)</t>
    <phoneticPr fontId="30" type="noConversion"/>
  </si>
  <si>
    <t>附件1.已在我省挂网的第五批国家集中采购非中选药品(10.8更新)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</si>
</sst>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_ "/>
  </numFmts>
  <fonts count="31">
    <font>
      <sz val="11"/>
      <name val="Calibri"/>
      <charset val="134"/>
    </font>
    <font>
      <b/>
      <sz val="11"/>
      <name val="宋体"/>
      <charset val="134"/>
    </font>
    <font>
      <b/>
      <sz val="11"/>
      <color indexed="9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Calibri"/>
      <family val="2"/>
    </font>
    <font>
      <sz val="20"/>
      <color indexed="8"/>
      <name val="方正小标宋_GBK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3"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18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10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3" fillId="0" borderId="2" xfId="4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2" xfId="4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/>
    <xf numFmtId="0" fontId="3" fillId="4" borderId="2" xfId="40" applyFont="1" applyFill="1" applyBorder="1" applyAlignment="1">
      <alignment horizontal="center" vertical="center"/>
    </xf>
    <xf numFmtId="0" fontId="0" fillId="0" borderId="0" xfId="0" applyFont="1" applyAlignment="1"/>
    <xf numFmtId="0" fontId="0" fillId="2" borderId="1" xfId="0" applyFill="1" applyBorder="1" applyAlignment="1"/>
    <xf numFmtId="0" fontId="3" fillId="0" borderId="1" xfId="0" applyFont="1" applyBorder="1" applyAlignment="1"/>
    <xf numFmtId="0" fontId="0" fillId="0" borderId="0" xfId="0" applyFont="1" applyAlignment="1">
      <alignment horizontal="center" vertical="center"/>
    </xf>
    <xf numFmtId="49" fontId="0" fillId="0" borderId="0" xfId="0" applyNumberFormat="1" applyAlignment="1"/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/>
    <xf numFmtId="176" fontId="0" fillId="0" borderId="0" xfId="0" applyNumberFormat="1" applyAlignment="1"/>
    <xf numFmtId="0" fontId="0" fillId="0" borderId="0" xfId="0" applyAlignment="1">
      <alignment horizont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7" borderId="2" xfId="40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3" xfId="0" applyNumberFormat="1" applyBorder="1" applyAlignment="1"/>
    <xf numFmtId="49" fontId="0" fillId="0" borderId="1" xfId="0" applyNumberFormat="1" applyBorder="1" applyAlignment="1"/>
    <xf numFmtId="49" fontId="0" fillId="7" borderId="3" xfId="0" applyNumberFormat="1" applyFill="1" applyBorder="1" applyAlignment="1"/>
    <xf numFmtId="0" fontId="0" fillId="7" borderId="1" xfId="0" applyFill="1" applyBorder="1" applyAlignment="1"/>
    <xf numFmtId="49" fontId="0" fillId="7" borderId="1" xfId="0" applyNumberFormat="1" applyFill="1" applyBorder="1" applyAlignment="1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/>
    <xf numFmtId="49" fontId="0" fillId="2" borderId="1" xfId="0" applyNumberFormat="1" applyFill="1" applyBorder="1" applyAlignment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/>
    </xf>
    <xf numFmtId="11" fontId="0" fillId="0" borderId="1" xfId="0" applyNumberFormat="1" applyBorder="1" applyAlignment="1"/>
    <xf numFmtId="0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3">
    <cellStyle name="20% - 强调文字颜色 1" xfId="38"/>
    <cellStyle name="20% - 强调文字颜色 2" xfId="23"/>
    <cellStyle name="20% - 强调文字颜色 3" xfId="26"/>
    <cellStyle name="20% - 强调文字颜色 4" xfId="28"/>
    <cellStyle name="20% - 强调文字颜色 5" xfId="9"/>
    <cellStyle name="20% - 强调文字颜色 6" xfId="3"/>
    <cellStyle name="40% - 强调文字颜色 1" xfId="39"/>
    <cellStyle name="40% - 强调文字颜色 2" xfId="41"/>
    <cellStyle name="40% - 强调文字颜色 3" xfId="30"/>
    <cellStyle name="40% - 强调文字颜色 4" xfId="12"/>
    <cellStyle name="40% - 强调文字颜色 5" xfId="8"/>
    <cellStyle name="40% - 强调文字颜色 6" xfId="6"/>
    <cellStyle name="60% - 强调文字颜色 1" xfId="14"/>
    <cellStyle name="60% - 强调文字颜色 2" xfId="22"/>
    <cellStyle name="60% - 强调文字颜色 3" xfId="34"/>
    <cellStyle name="60% - 强调文字颜色 4" xfId="18"/>
    <cellStyle name="60% - 强调文字颜色 5" xfId="24"/>
    <cellStyle name="60% - 强调文字颜色 6" xfId="32"/>
    <cellStyle name="标题" xfId="5"/>
    <cellStyle name="标题 1" xfId="25"/>
    <cellStyle name="标题 2" xfId="17"/>
    <cellStyle name="标题 3" xfId="13"/>
    <cellStyle name="标题 4" xfId="21"/>
    <cellStyle name="差" xfId="31"/>
    <cellStyle name="常规" xfId="0" builtinId="0"/>
    <cellStyle name="常规 2" xfId="40"/>
    <cellStyle name="好" xfId="36"/>
    <cellStyle name="汇总" xfId="16"/>
    <cellStyle name="计算" xfId="29"/>
    <cellStyle name="检查单元格" xfId="33"/>
    <cellStyle name="解释性文本" xfId="15"/>
    <cellStyle name="警告文本" xfId="20"/>
    <cellStyle name="链接单元格" xfId="2"/>
    <cellStyle name="强调文字颜色 1" xfId="10"/>
    <cellStyle name="强调文字颜色 2" xfId="1"/>
    <cellStyle name="强调文字颜色 3" xfId="42"/>
    <cellStyle name="强调文字颜色 4" xfId="4"/>
    <cellStyle name="强调文字颜色 5" xfId="11"/>
    <cellStyle name="强调文字颜色 6" xfId="7"/>
    <cellStyle name="适中" xfId="37"/>
    <cellStyle name="输出" xfId="19"/>
    <cellStyle name="输入" xfId="27"/>
    <cellStyle name="注释" xfId="35"/>
  </cellStyles>
  <dxfs count="1">
    <dxf>
      <font>
        <b val="0"/>
        <i val="0"/>
        <color indexed="8"/>
      </font>
      <fill>
        <patternFill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Desktop/&#31532;&#20116;&#25209;&#21644;&#20004;&#20010;&#32852;&#30431;&#25903;&#20184;&#26631;&#20934;/&#31532;&#20116;&#25209;&#12289;&#20004;&#20010;&#32852;&#30431;&#38750;&#20013;&#36873;&#25903;&#20184;&#26631;&#20934;/&#22799;&#20808;&#21326;&#21457;&#26469;&#26410;&#20013;&#36873;&#25903;&#20184;&#26631;&#20934;%202021-10-6/D:/&#29992;&#25143;&#30446;&#24405;/Documents/WeChat%20Files/wxid_nhkb3sgpf85a22/FileStorage/File/2021-10/&#31532;&#20116;&#25209;&#22269;&#23478;&#38598;&#37319;&#26410;&#20013;&#36873;&#33647;&#21697;&#25903;&#20184;&#26631;&#20934;20211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付标准"/>
      <sheetName val="中选结果表"/>
      <sheetName val=" 集采未中选药品规格"/>
    </sheetNames>
    <sheetDataSet>
      <sheetData sheetId="0"/>
      <sheetData sheetId="1">
        <row r="2">
          <cell r="C2" t="str">
            <v>剂型</v>
          </cell>
          <cell r="D2" t="str">
            <v>规格包装</v>
          </cell>
          <cell r="E2" t="str">
            <v>代表品
规格</v>
          </cell>
          <cell r="F2" t="str">
            <v>代表品
包装</v>
          </cell>
          <cell r="M2" t="str">
            <v>纠正
剂型</v>
          </cell>
        </row>
        <row r="3">
          <cell r="C3" t="str">
            <v>注射液</v>
          </cell>
          <cell r="D3" t="str">
            <v>100ml*1瓶</v>
          </cell>
          <cell r="E3" t="str">
            <v>100ml</v>
          </cell>
          <cell r="F3" t="str">
            <v>1瓶</v>
          </cell>
          <cell r="M3" t="str">
            <v>注射剂</v>
          </cell>
        </row>
        <row r="4">
          <cell r="C4" t="str">
            <v>注射液</v>
          </cell>
          <cell r="D4" t="str">
            <v>250ml*1瓶</v>
          </cell>
          <cell r="E4" t="str">
            <v>250ml</v>
          </cell>
          <cell r="F4" t="str">
            <v>1瓶</v>
          </cell>
          <cell r="M4" t="str">
            <v>注射剂</v>
          </cell>
        </row>
        <row r="5">
          <cell r="C5" t="str">
            <v>软胶囊</v>
          </cell>
          <cell r="D5" t="str">
            <v>0.25μg*10粒/板*2板/盒</v>
          </cell>
          <cell r="E5" t="str">
            <v>0.00025mg</v>
          </cell>
          <cell r="F5" t="str">
            <v>20粒</v>
          </cell>
          <cell r="M5" t="str">
            <v>软胶囊</v>
          </cell>
        </row>
        <row r="6">
          <cell r="C6" t="str">
            <v>片剂</v>
          </cell>
          <cell r="D6" t="str">
            <v>5mg*30片/盒</v>
          </cell>
          <cell r="E6" t="str">
            <v>5mg</v>
          </cell>
          <cell r="F6" t="str">
            <v>30片</v>
          </cell>
          <cell r="M6" t="str">
            <v>片剂</v>
          </cell>
        </row>
        <row r="7">
          <cell r="C7" t="str">
            <v>片剂</v>
          </cell>
          <cell r="D7" t="str">
            <v>10mg*20片/盒</v>
          </cell>
          <cell r="E7" t="str">
            <v>10mg</v>
          </cell>
          <cell r="F7" t="str">
            <v>20片</v>
          </cell>
          <cell r="M7" t="str">
            <v>片剂</v>
          </cell>
        </row>
        <row r="8">
          <cell r="C8" t="str">
            <v>片剂</v>
          </cell>
          <cell r="D8" t="str">
            <v>15mg*10片/盒</v>
          </cell>
          <cell r="E8" t="str">
            <v>15mg</v>
          </cell>
          <cell r="F8" t="str">
            <v>10片</v>
          </cell>
          <cell r="M8" t="str">
            <v>片剂</v>
          </cell>
        </row>
        <row r="9">
          <cell r="C9" t="str">
            <v>片剂</v>
          </cell>
          <cell r="D9" t="str">
            <v>0.2g*12片/板*2板/盒</v>
          </cell>
          <cell r="E9" t="str">
            <v>200mg</v>
          </cell>
          <cell r="F9" t="str">
            <v>24片</v>
          </cell>
          <cell r="M9" t="str">
            <v>片剂</v>
          </cell>
        </row>
        <row r="10">
          <cell r="C10" t="str">
            <v>冻干粉针</v>
          </cell>
          <cell r="D10" t="str">
            <v>40mg*10支/盒</v>
          </cell>
          <cell r="E10" t="str">
            <v>40mg</v>
          </cell>
          <cell r="F10" t="str">
            <v>10支</v>
          </cell>
          <cell r="M10" t="str">
            <v>注射剂</v>
          </cell>
        </row>
        <row r="11">
          <cell r="C11" t="str">
            <v>片剂</v>
          </cell>
          <cell r="D11" t="str">
            <v>2.5mg*12片/板*2板/盒</v>
          </cell>
          <cell r="E11" t="str">
            <v>2.5mg</v>
          </cell>
          <cell r="F11" t="str">
            <v>24片</v>
          </cell>
          <cell r="M11" t="str">
            <v>片剂</v>
          </cell>
        </row>
        <row r="12">
          <cell r="C12" t="str">
            <v>片剂</v>
          </cell>
          <cell r="D12" t="str">
            <v>5mg*12片/板*2板/盒</v>
          </cell>
          <cell r="E12" t="str">
            <v>5mg</v>
          </cell>
          <cell r="F12" t="str">
            <v>24片</v>
          </cell>
          <cell r="M12" t="str">
            <v>片剂</v>
          </cell>
        </row>
        <row r="13">
          <cell r="C13" t="str">
            <v>冻干粉针</v>
          </cell>
          <cell r="D13" t="str">
            <v>50mg*1瓶/盒</v>
          </cell>
          <cell r="E13" t="str">
            <v>50mg</v>
          </cell>
          <cell r="F13" t="str">
            <v>1瓶</v>
          </cell>
          <cell r="M13" t="str">
            <v>注射剂</v>
          </cell>
        </row>
        <row r="14">
          <cell r="C14" t="str">
            <v>片剂</v>
          </cell>
          <cell r="D14" t="str">
            <v>10mg*14片/板*2板/盒</v>
          </cell>
          <cell r="E14" t="str">
            <v>10mg</v>
          </cell>
          <cell r="F14" t="str">
            <v>28片</v>
          </cell>
          <cell r="M14" t="str">
            <v>片剂</v>
          </cell>
        </row>
        <row r="15">
          <cell r="C15" t="str">
            <v>片剂</v>
          </cell>
          <cell r="D15" t="str">
            <v>10mg*14片/板/盒</v>
          </cell>
          <cell r="E15" t="str">
            <v>10mg</v>
          </cell>
          <cell r="F15" t="str">
            <v>14片</v>
          </cell>
          <cell r="M15" t="str">
            <v>片剂</v>
          </cell>
        </row>
        <row r="16">
          <cell r="C16" t="str">
            <v>注射液</v>
          </cell>
          <cell r="D16" t="str">
            <v>5ml:10mg*10瓶/盒</v>
          </cell>
          <cell r="E16" t="str">
            <v>10mg</v>
          </cell>
          <cell r="F16" t="str">
            <v>10瓶</v>
          </cell>
          <cell r="M16" t="str">
            <v>注射剂</v>
          </cell>
        </row>
        <row r="17">
          <cell r="C17" t="str">
            <v>胶囊剂</v>
          </cell>
          <cell r="D17" t="str">
            <v>50mg*30粒/瓶</v>
          </cell>
          <cell r="E17" t="str">
            <v>50mg</v>
          </cell>
          <cell r="F17" t="str">
            <v>30粒</v>
          </cell>
          <cell r="M17" t="str">
            <v>胶囊剂</v>
          </cell>
        </row>
        <row r="18">
          <cell r="C18" t="str">
            <v>胶囊剂</v>
          </cell>
          <cell r="D18" t="str">
            <v>150mg*5粒/板*6板/盒</v>
          </cell>
          <cell r="E18" t="str">
            <v>150mg</v>
          </cell>
          <cell r="F18" t="str">
            <v>30粒</v>
          </cell>
          <cell r="M18" t="str">
            <v>胶囊剂</v>
          </cell>
        </row>
        <row r="19">
          <cell r="C19" t="str">
            <v>胶囊剂</v>
          </cell>
          <cell r="D19" t="str">
            <v>110mg*30粒/瓶</v>
          </cell>
          <cell r="E19" t="str">
            <v>110mg</v>
          </cell>
          <cell r="F19" t="str">
            <v>30粒</v>
          </cell>
          <cell r="M19" t="str">
            <v>胶囊剂</v>
          </cell>
        </row>
        <row r="20">
          <cell r="C20" t="str">
            <v>缓释胶囊</v>
          </cell>
          <cell r="D20" t="str">
            <v>40mg*10粒*3板/盒</v>
          </cell>
          <cell r="E20" t="str">
            <v>40mg</v>
          </cell>
          <cell r="F20" t="str">
            <v>30粒</v>
          </cell>
          <cell r="M20" t="str">
            <v>缓释胶囊</v>
          </cell>
        </row>
        <row r="21">
          <cell r="C21" t="str">
            <v>缓释胶囊</v>
          </cell>
          <cell r="D21" t="str">
            <v>50mg*10粒*3板/盒</v>
          </cell>
          <cell r="E21" t="str">
            <v>50mg</v>
          </cell>
          <cell r="F21" t="str">
            <v>30粒</v>
          </cell>
          <cell r="M21" t="str">
            <v>缓释胶囊</v>
          </cell>
        </row>
        <row r="22">
          <cell r="C22" t="str">
            <v>冻干粉针</v>
          </cell>
          <cell r="D22" t="str">
            <v>25mg*1瓶/盒</v>
          </cell>
          <cell r="E22" t="str">
            <v>25mg</v>
          </cell>
          <cell r="F22" t="str">
            <v>1瓶</v>
          </cell>
          <cell r="M22" t="str">
            <v>注射剂</v>
          </cell>
        </row>
        <row r="23">
          <cell r="C23" t="str">
            <v>冻干粉针</v>
          </cell>
          <cell r="D23" t="str">
            <v>50mg*1瓶/盒</v>
          </cell>
          <cell r="E23" t="str">
            <v>50mg</v>
          </cell>
          <cell r="F23" t="str">
            <v>1瓶</v>
          </cell>
          <cell r="M23" t="str">
            <v>注射剂</v>
          </cell>
        </row>
        <row r="24">
          <cell r="C24" t="str">
            <v>注射液</v>
          </cell>
          <cell r="D24" t="str">
            <v>100ml:30g（I）*10瓶/盒</v>
          </cell>
          <cell r="E24" t="str">
            <v>30000mg</v>
          </cell>
          <cell r="F24" t="str">
            <v>10瓶</v>
          </cell>
          <cell r="M24" t="str">
            <v>注射剂</v>
          </cell>
        </row>
        <row r="25">
          <cell r="C25" t="str">
            <v>注射液</v>
          </cell>
          <cell r="D25" t="str">
            <v>100ml:35g（I）*10瓶/盒</v>
          </cell>
          <cell r="E25" t="str">
            <v>35000mg</v>
          </cell>
          <cell r="F25" t="str">
            <v>10瓶</v>
          </cell>
          <cell r="M25" t="str">
            <v>注射剂</v>
          </cell>
        </row>
        <row r="26">
          <cell r="C26" t="str">
            <v>注射液</v>
          </cell>
          <cell r="D26" t="str">
            <v>100ml:32g(I)*1瓶/盒</v>
          </cell>
          <cell r="E26" t="str">
            <v>32000mg</v>
          </cell>
          <cell r="F26" t="str">
            <v>1瓶</v>
          </cell>
          <cell r="M26" t="str">
            <v>注射剂</v>
          </cell>
        </row>
        <row r="27">
          <cell r="C27" t="str">
            <v>注射液</v>
          </cell>
          <cell r="D27" t="str">
            <v>50ml:16g(I)*1瓶/盒</v>
          </cell>
          <cell r="E27" t="str">
            <v>16000mg</v>
          </cell>
          <cell r="F27" t="str">
            <v>1瓶</v>
          </cell>
          <cell r="M27" t="str">
            <v>注射剂</v>
          </cell>
        </row>
        <row r="28">
          <cell r="C28" t="str">
            <v>软胶囊</v>
          </cell>
          <cell r="D28" t="str">
            <v>0.5mg*10粒*1板/盒</v>
          </cell>
          <cell r="E28" t="str">
            <v>0.5mg</v>
          </cell>
          <cell r="F28" t="str">
            <v>10粒</v>
          </cell>
          <cell r="M28" t="str">
            <v>软胶囊</v>
          </cell>
        </row>
        <row r="29">
          <cell r="C29" t="str">
            <v>注射液</v>
          </cell>
          <cell r="D29" t="str">
            <v>0.5ml:20mg*1支/盒,另附1支溶剂1.5ml</v>
          </cell>
          <cell r="E29" t="str">
            <v>20mg</v>
          </cell>
          <cell r="F29" t="str">
            <v>1支</v>
          </cell>
          <cell r="M29" t="str">
            <v>注射剂</v>
          </cell>
        </row>
        <row r="30">
          <cell r="C30" t="str">
            <v>注射液</v>
          </cell>
          <cell r="D30" t="str">
            <v>2ml:30mg*10支/盒</v>
          </cell>
          <cell r="E30" t="str">
            <v>30mg</v>
          </cell>
          <cell r="F30" t="str">
            <v>10支</v>
          </cell>
          <cell r="M30" t="str">
            <v>注射剂</v>
          </cell>
        </row>
        <row r="31">
          <cell r="C31" t="str">
            <v>吸入用溶液剂</v>
          </cell>
          <cell r="D31" t="str">
            <v>2.5ml:异丙托溴铵0.5mg+沙丁胺醇2.5mg*10支/袋*1袋/盒</v>
          </cell>
          <cell r="E31" t="str">
            <v>0.5mg+2.5mg</v>
          </cell>
          <cell r="F31" t="str">
            <v>10支</v>
          </cell>
          <cell r="M31" t="str">
            <v>注射剂</v>
          </cell>
        </row>
        <row r="32">
          <cell r="C32" t="str">
            <v>控释片</v>
          </cell>
          <cell r="D32" t="str">
            <v>5mg*7片/板*4板/盒</v>
          </cell>
          <cell r="E32" t="str">
            <v>5mg</v>
          </cell>
          <cell r="F32" t="str">
            <v>7片</v>
          </cell>
          <cell r="M32" t="str">
            <v>控释片</v>
          </cell>
        </row>
        <row r="33">
          <cell r="C33" t="str">
            <v>片剂</v>
          </cell>
          <cell r="D33" t="str">
            <v>5mg*24片/板*2板/盒</v>
          </cell>
          <cell r="E33" t="str">
            <v>5mg</v>
          </cell>
          <cell r="F33" t="str">
            <v>48片</v>
          </cell>
          <cell r="M33" t="str">
            <v>片剂</v>
          </cell>
        </row>
        <row r="34">
          <cell r="C34" t="str">
            <v>注射液</v>
          </cell>
          <cell r="D34" t="str">
            <v>1ml:0.2mg*5支/盒</v>
          </cell>
          <cell r="E34" t="str">
            <v>0.2mg</v>
          </cell>
          <cell r="F34" t="str">
            <v>5支</v>
          </cell>
          <cell r="M34" t="str">
            <v>注射剂</v>
          </cell>
        </row>
        <row r="35">
          <cell r="C35" t="str">
            <v>注射液</v>
          </cell>
          <cell r="D35" t="str">
            <v>2ml:0.4mg*5支/盒</v>
          </cell>
          <cell r="E35" t="str">
            <v>0.4mg</v>
          </cell>
          <cell r="F35" t="str">
            <v>5支</v>
          </cell>
          <cell r="M35" t="str">
            <v>注射剂</v>
          </cell>
        </row>
        <row r="36">
          <cell r="C36" t="str">
            <v>冻干粉针</v>
          </cell>
          <cell r="D36" t="str">
            <v>0.25g*6瓶/盒</v>
          </cell>
          <cell r="E36" t="str">
            <v>250mg</v>
          </cell>
          <cell r="F36" t="str">
            <v>6瓶</v>
          </cell>
          <cell r="M36" t="str">
            <v>注射剂</v>
          </cell>
        </row>
        <row r="37">
          <cell r="C37" t="str">
            <v>颗粒剂</v>
          </cell>
          <cell r="D37" t="str">
            <v>2.4275g/2.5g*40袋/盒</v>
          </cell>
          <cell r="E37" t="str">
            <v>2427.5mg</v>
          </cell>
          <cell r="F37" t="str">
            <v>40袋</v>
          </cell>
          <cell r="M37" t="str">
            <v>颗粒剂</v>
          </cell>
        </row>
        <row r="38">
          <cell r="C38" t="str">
            <v>冻干粉针</v>
          </cell>
          <cell r="D38" t="str">
            <v>0.2g*8支/盒</v>
          </cell>
          <cell r="E38" t="str">
            <v>200mg</v>
          </cell>
          <cell r="F38" t="str">
            <v>8支</v>
          </cell>
          <cell r="M38" t="str">
            <v>注射剂</v>
          </cell>
        </row>
        <row r="39">
          <cell r="C39" t="str">
            <v>冻干粉针</v>
          </cell>
          <cell r="D39" t="str">
            <v>1g*5支/盒</v>
          </cell>
          <cell r="E39" t="str">
            <v>1000mg</v>
          </cell>
          <cell r="F39" t="str">
            <v>5支</v>
          </cell>
          <cell r="M39" t="str">
            <v>注射剂</v>
          </cell>
        </row>
        <row r="40">
          <cell r="C40" t="str">
            <v>冻干粉针</v>
          </cell>
          <cell r="D40" t="str">
            <v>30mg*10瓶/盒</v>
          </cell>
          <cell r="E40" t="str">
            <v>30mg</v>
          </cell>
          <cell r="F40" t="str">
            <v>10瓶</v>
          </cell>
          <cell r="M40" t="str">
            <v>注射剂</v>
          </cell>
        </row>
        <row r="41">
          <cell r="C41" t="str">
            <v>片剂</v>
          </cell>
          <cell r="D41" t="str">
            <v>10mg*7片/板*2板/盒</v>
          </cell>
          <cell r="E41" t="str">
            <v>10mg</v>
          </cell>
          <cell r="F41" t="str">
            <v>14片</v>
          </cell>
          <cell r="M41" t="str">
            <v>片剂</v>
          </cell>
        </row>
        <row r="42">
          <cell r="C42" t="str">
            <v>片剂</v>
          </cell>
          <cell r="D42" t="str">
            <v>10mg*20片/板,1板/袋,1袋/盒</v>
          </cell>
          <cell r="E42" t="str">
            <v>10mg</v>
          </cell>
          <cell r="F42" t="str">
            <v>20片</v>
          </cell>
          <cell r="M42" t="str">
            <v>片剂</v>
          </cell>
        </row>
        <row r="43">
          <cell r="C43" t="str">
            <v>片剂</v>
          </cell>
          <cell r="D43" t="str">
            <v>15mg*28片/盒</v>
          </cell>
          <cell r="E43" t="str">
            <v>15mg</v>
          </cell>
          <cell r="F43" t="str">
            <v>28片</v>
          </cell>
          <cell r="M43" t="str">
            <v>片剂</v>
          </cell>
        </row>
        <row r="44">
          <cell r="C44" t="str">
            <v>片剂</v>
          </cell>
          <cell r="D44" t="str">
            <v>20mg*14片/板,2板/盒</v>
          </cell>
          <cell r="E44" t="str">
            <v>20mg</v>
          </cell>
          <cell r="F44" t="str">
            <v>28片</v>
          </cell>
          <cell r="M44" t="str">
            <v>片剂</v>
          </cell>
        </row>
        <row r="45">
          <cell r="C45" t="str">
            <v>注射液</v>
          </cell>
          <cell r="D45" t="str">
            <v>12ml:300mg*5支/盒</v>
          </cell>
          <cell r="E45" t="str">
            <v>300mg</v>
          </cell>
          <cell r="F45" t="str">
            <v>5支</v>
          </cell>
          <cell r="M45" t="str">
            <v>注射剂</v>
          </cell>
        </row>
        <row r="46">
          <cell r="C46" t="str">
            <v>注射液</v>
          </cell>
          <cell r="D46" t="str">
            <v>10ml:100mg*50支/盒</v>
          </cell>
          <cell r="E46" t="str">
            <v>100mg</v>
          </cell>
          <cell r="F46" t="str">
            <v>50支</v>
          </cell>
          <cell r="M46" t="str">
            <v>注射剂</v>
          </cell>
        </row>
        <row r="47">
          <cell r="C47" t="str">
            <v>缓释片</v>
          </cell>
          <cell r="D47" t="str">
            <v>0.5g*12片/板*4板/盒</v>
          </cell>
          <cell r="E47" t="str">
            <v>500mg</v>
          </cell>
          <cell r="F47" t="str">
            <v>48片</v>
          </cell>
          <cell r="M47" t="str">
            <v>缓释片</v>
          </cell>
        </row>
        <row r="48">
          <cell r="C48" t="str">
            <v>片剂</v>
          </cell>
          <cell r="D48" t="str">
            <v>50mg10片*3板/盒</v>
          </cell>
          <cell r="E48" t="str">
            <v>50mg</v>
          </cell>
          <cell r="F48" t="str">
            <v>30片</v>
          </cell>
          <cell r="M48" t="str">
            <v>片剂</v>
          </cell>
        </row>
        <row r="49">
          <cell r="C49" t="str">
            <v>片剂</v>
          </cell>
          <cell r="D49" t="str">
            <v>50mg10片*3板/盒</v>
          </cell>
          <cell r="E49" t="str">
            <v>50mg</v>
          </cell>
          <cell r="F49" t="str">
            <v>30片</v>
          </cell>
          <cell r="M49" t="str">
            <v>片剂</v>
          </cell>
        </row>
        <row r="50">
          <cell r="C50" t="str">
            <v>片剂</v>
          </cell>
          <cell r="D50" t="str">
            <v>0.2mg*3片/板*1板/盒</v>
          </cell>
          <cell r="E50" t="str">
            <v>0.2mg</v>
          </cell>
          <cell r="F50" t="str">
            <v>3片</v>
          </cell>
          <cell r="M50" t="str">
            <v>片剂</v>
          </cell>
        </row>
        <row r="51">
          <cell r="C51" t="str">
            <v>片剂</v>
          </cell>
          <cell r="D51" t="str">
            <v>0.2mg*3片/板*10板/盒</v>
          </cell>
          <cell r="E51" t="str">
            <v>0.2mg</v>
          </cell>
          <cell r="F51" t="str">
            <v>30片</v>
          </cell>
          <cell r="M51" t="str">
            <v>片剂</v>
          </cell>
        </row>
        <row r="52">
          <cell r="C52" t="str">
            <v>注射液</v>
          </cell>
          <cell r="D52" t="str">
            <v>5ml:0.25mg*5支/盒</v>
          </cell>
          <cell r="E52" t="str">
            <v>0.25mg</v>
          </cell>
          <cell r="F52" t="str">
            <v>5支</v>
          </cell>
          <cell r="M52" t="str">
            <v>注射剂</v>
          </cell>
        </row>
        <row r="53">
          <cell r="C53" t="str">
            <v>片剂</v>
          </cell>
          <cell r="D53" t="str">
            <v>2.5mg*10片/板*1板/盒</v>
          </cell>
          <cell r="E53" t="str">
            <v>2.5mg</v>
          </cell>
          <cell r="F53" t="str">
            <v>10片</v>
          </cell>
          <cell r="M53" t="str">
            <v>片剂</v>
          </cell>
        </row>
        <row r="54">
          <cell r="C54" t="str">
            <v>片剂</v>
          </cell>
          <cell r="D54" t="str">
            <v>5mg*7片/板*1板/盒</v>
          </cell>
          <cell r="E54" t="str">
            <v>5mg</v>
          </cell>
          <cell r="F54" t="str">
            <v>7片</v>
          </cell>
          <cell r="M54" t="str">
            <v>片剂</v>
          </cell>
        </row>
        <row r="55">
          <cell r="C55" t="str">
            <v>缓释胶囊</v>
          </cell>
          <cell r="D55" t="str">
            <v>75mg*7粒/板*2板/盒</v>
          </cell>
          <cell r="E55" t="str">
            <v>75mg</v>
          </cell>
          <cell r="F55" t="str">
            <v>14粒</v>
          </cell>
          <cell r="M55" t="str">
            <v>缓释胶囊</v>
          </cell>
        </row>
        <row r="56">
          <cell r="C56" t="str">
            <v>片剂</v>
          </cell>
          <cell r="D56" t="str">
            <v>25mg*10片/板*3板/盒</v>
          </cell>
          <cell r="E56" t="str">
            <v>25mg</v>
          </cell>
          <cell r="F56" t="str">
            <v>30片</v>
          </cell>
          <cell r="M56" t="str">
            <v>片剂</v>
          </cell>
        </row>
        <row r="57">
          <cell r="C57" t="str">
            <v>片剂</v>
          </cell>
          <cell r="D57" t="str">
            <v>75mg*10片/板*3板/盒</v>
          </cell>
          <cell r="E57" t="str">
            <v>75mg</v>
          </cell>
          <cell r="F57" t="str">
            <v>30片</v>
          </cell>
          <cell r="M57" t="str">
            <v>片剂</v>
          </cell>
        </row>
        <row r="58">
          <cell r="C58" t="str">
            <v>冻干粉针</v>
          </cell>
          <cell r="D58" t="str">
            <v>1.6mg*2瓶/盒</v>
          </cell>
          <cell r="E58" t="str">
            <v>1.6mg</v>
          </cell>
          <cell r="F58" t="str">
            <v>2瓶</v>
          </cell>
          <cell r="M58" t="str">
            <v>注射剂</v>
          </cell>
        </row>
        <row r="59">
          <cell r="C59" t="str">
            <v>片剂</v>
          </cell>
          <cell r="D59" t="str">
            <v>12.5mg*100片/瓶</v>
          </cell>
          <cell r="E59" t="str">
            <v>12.5mg</v>
          </cell>
          <cell r="F59" t="str">
            <v>100片</v>
          </cell>
          <cell r="M59" t="str">
            <v>片剂</v>
          </cell>
        </row>
        <row r="60">
          <cell r="C60" t="str">
            <v>片剂</v>
          </cell>
          <cell r="D60" t="str">
            <v>25mg*100片/瓶</v>
          </cell>
          <cell r="E60" t="str">
            <v>25mg</v>
          </cell>
          <cell r="F60" t="str">
            <v>100片</v>
          </cell>
          <cell r="M60" t="str">
            <v>片剂</v>
          </cell>
        </row>
        <row r="61">
          <cell r="C61" t="str">
            <v>吸入用溶液剂</v>
          </cell>
          <cell r="D61" t="str">
            <v>2ml:0.5mg*10支/盒</v>
          </cell>
          <cell r="E61" t="str">
            <v>0.5mg</v>
          </cell>
          <cell r="F61" t="str">
            <v>10支</v>
          </cell>
          <cell r="M61" t="str">
            <v>注射剂</v>
          </cell>
        </row>
        <row r="62">
          <cell r="C62" t="str">
            <v>注射液</v>
          </cell>
          <cell r="D62" t="str">
            <v>1440ml*4袋/箱</v>
          </cell>
          <cell r="E62" t="str">
            <v>1440ml</v>
          </cell>
          <cell r="F62" t="str">
            <v>4袋</v>
          </cell>
          <cell r="M62" t="str">
            <v>注射剂</v>
          </cell>
        </row>
        <row r="63">
          <cell r="C63" t="str">
            <v>注射液</v>
          </cell>
          <cell r="D63" t="str">
            <v>250ml(20%)*30瓶/箱</v>
          </cell>
          <cell r="E63" t="str">
            <v>250ml</v>
          </cell>
          <cell r="F63" t="str">
            <v>30瓶</v>
          </cell>
          <cell r="M63" t="str">
            <v>注射剂</v>
          </cell>
        </row>
        <row r="64">
          <cell r="C64" t="str">
            <v>冻干粉针</v>
          </cell>
          <cell r="D64" t="str">
            <v>100mg*1瓶/盒</v>
          </cell>
          <cell r="E64" t="str">
            <v>100mg</v>
          </cell>
          <cell r="F64" t="str">
            <v>1瓶</v>
          </cell>
          <cell r="M64" t="str">
            <v>注射剂</v>
          </cell>
        </row>
        <row r="65">
          <cell r="C65" t="str">
            <v>冻干粉针</v>
          </cell>
          <cell r="D65" t="str">
            <v>25mg*1瓶/盒</v>
          </cell>
          <cell r="E65" t="str">
            <v>25mg</v>
          </cell>
          <cell r="F65" t="str">
            <v>1瓶</v>
          </cell>
          <cell r="M65" t="str">
            <v>注射剂</v>
          </cell>
        </row>
        <row r="66">
          <cell r="C66" t="str">
            <v>注射液</v>
          </cell>
          <cell r="D66" t="str">
            <v>16.7ml:100mg*1瓶/盒</v>
          </cell>
          <cell r="E66" t="str">
            <v>100mg</v>
          </cell>
          <cell r="F66" t="str">
            <v>1瓶</v>
          </cell>
          <cell r="M66" t="str">
            <v>注射剂</v>
          </cell>
        </row>
        <row r="67">
          <cell r="C67" t="str">
            <v>注射液</v>
          </cell>
          <cell r="D67" t="str">
            <v>5ml:30mg*1瓶/盒</v>
          </cell>
          <cell r="E67" t="str">
            <v>30mg</v>
          </cell>
          <cell r="F67" t="str">
            <v>1瓶</v>
          </cell>
          <cell r="M67" t="str">
            <v>注射剂</v>
          </cell>
        </row>
        <row r="68">
          <cell r="C68" t="str">
            <v>冻干粉针</v>
          </cell>
          <cell r="D68" t="str">
            <v>0.5g*10瓶/盒</v>
          </cell>
          <cell r="E68" t="str">
            <v>500mg</v>
          </cell>
          <cell r="F68" t="str">
            <v>10瓶</v>
          </cell>
          <cell r="M68" t="str">
            <v>注射剂</v>
          </cell>
        </row>
        <row r="69">
          <cell r="C69" t="str">
            <v>吸入混悬液</v>
          </cell>
          <cell r="D69" t="str">
            <v>2ml:1mg*30支/盒</v>
          </cell>
          <cell r="E69" t="str">
            <v>1mg</v>
          </cell>
          <cell r="F69" t="str">
            <v>30支</v>
          </cell>
          <cell r="M69" t="str">
            <v>注射剂</v>
          </cell>
        </row>
        <row r="70">
          <cell r="C70" t="str">
            <v>注射液</v>
          </cell>
          <cell r="D70" t="str">
            <v>100ml:氟康唑0.2g与氯化钠0.9g*1袋</v>
          </cell>
          <cell r="E70" t="str">
            <v>200mg</v>
          </cell>
          <cell r="F70" t="str">
            <v>1袋</v>
          </cell>
          <cell r="M70" t="str">
            <v>注射剂</v>
          </cell>
        </row>
        <row r="71">
          <cell r="C71" t="str">
            <v>注射液</v>
          </cell>
          <cell r="D71" t="str">
            <v>100ml:利奈唑胺200mg与葡萄糖4.57g*30袋/箱</v>
          </cell>
          <cell r="E71" t="str">
            <v>200mg</v>
          </cell>
          <cell r="F71" t="str">
            <v>30袋</v>
          </cell>
          <cell r="M71" t="str">
            <v>注射剂</v>
          </cell>
        </row>
        <row r="72">
          <cell r="C72" t="str">
            <v>注射液</v>
          </cell>
          <cell r="D72" t="str">
            <v>300ml:利奈唑胺600mg与葡萄糖13.7g*20袋/箱</v>
          </cell>
          <cell r="E72" t="str">
            <v>600mg</v>
          </cell>
          <cell r="F72" t="str">
            <v>20袋</v>
          </cell>
          <cell r="M72" t="str">
            <v>注射剂</v>
          </cell>
        </row>
        <row r="73">
          <cell r="C73" t="str">
            <v>滴眼剂</v>
          </cell>
          <cell r="D73" t="str">
            <v>3ml:15mg*1支/盒</v>
          </cell>
          <cell r="E73" t="str">
            <v>15mg</v>
          </cell>
          <cell r="F73" t="str">
            <v>1支</v>
          </cell>
          <cell r="M73" t="str">
            <v>滴眼剂</v>
          </cell>
        </row>
        <row r="74">
          <cell r="C74" t="str">
            <v>片剂</v>
          </cell>
          <cell r="D74" t="str">
            <v>0.5g*10片/板*2板/盒</v>
          </cell>
          <cell r="E74" t="str">
            <v>500mg</v>
          </cell>
          <cell r="F74" t="str">
            <v>20片</v>
          </cell>
          <cell r="M74" t="str">
            <v>片剂</v>
          </cell>
        </row>
        <row r="75">
          <cell r="C75" t="str">
            <v>溶媒结晶</v>
          </cell>
          <cell r="D75" t="str">
            <v>0.25g*10瓶/盒</v>
          </cell>
          <cell r="E75" t="str">
            <v>250mg</v>
          </cell>
          <cell r="F75" t="str">
            <v>10瓶</v>
          </cell>
          <cell r="M75" t="str">
            <v>注射剂</v>
          </cell>
        </row>
        <row r="76">
          <cell r="C76" t="str">
            <v>溶媒结晶</v>
          </cell>
          <cell r="D76" t="str">
            <v>0.75g*10瓶/盒</v>
          </cell>
          <cell r="E76" t="str">
            <v>750mg</v>
          </cell>
          <cell r="F76" t="str">
            <v>10瓶</v>
          </cell>
          <cell r="M76" t="str">
            <v>注射剂</v>
          </cell>
        </row>
        <row r="77">
          <cell r="C77" t="str">
            <v>溶媒结晶</v>
          </cell>
          <cell r="D77" t="str">
            <v>1.5g*10瓶/盒</v>
          </cell>
          <cell r="E77" t="str">
            <v>1500mg</v>
          </cell>
          <cell r="F77" t="str">
            <v>10瓶</v>
          </cell>
          <cell r="M77" t="str">
            <v>注射剂</v>
          </cell>
        </row>
        <row r="78">
          <cell r="C78" t="str">
            <v>溶媒结晶</v>
          </cell>
          <cell r="D78" t="str">
            <v>0.5g*10瓶/盒</v>
          </cell>
          <cell r="E78" t="str">
            <v>500mg</v>
          </cell>
          <cell r="F78" t="str">
            <v>10瓶</v>
          </cell>
          <cell r="M78" t="str">
            <v>注射剂</v>
          </cell>
        </row>
        <row r="79">
          <cell r="C79" t="str">
            <v>溶媒结晶</v>
          </cell>
          <cell r="D79" t="str">
            <v>1g*10瓶/盒</v>
          </cell>
          <cell r="E79" t="str">
            <v>1000mg</v>
          </cell>
          <cell r="F79" t="str">
            <v>10瓶</v>
          </cell>
          <cell r="M79" t="str">
            <v>注射剂</v>
          </cell>
        </row>
        <row r="80">
          <cell r="C80" t="str">
            <v>溶媒结晶</v>
          </cell>
          <cell r="D80" t="str">
            <v>2g*10瓶/盒</v>
          </cell>
          <cell r="E80" t="str">
            <v>2000mg</v>
          </cell>
          <cell r="F80" t="str">
            <v>10瓶</v>
          </cell>
          <cell r="M80" t="str">
            <v>注射剂</v>
          </cell>
        </row>
        <row r="81">
          <cell r="C81" t="str">
            <v>溶媒结晶</v>
          </cell>
          <cell r="D81" t="str">
            <v>0.5g*10瓶/盒</v>
          </cell>
          <cell r="E81" t="str">
            <v>500mg</v>
          </cell>
          <cell r="F81" t="str">
            <v>10瓶</v>
          </cell>
          <cell r="M81" t="str">
            <v>注射剂</v>
          </cell>
        </row>
        <row r="82">
          <cell r="C82" t="str">
            <v>溶媒结晶</v>
          </cell>
          <cell r="D82" t="str">
            <v>1g*10瓶/盒</v>
          </cell>
          <cell r="E82" t="str">
            <v>1000mg</v>
          </cell>
          <cell r="F82" t="str">
            <v>10瓶</v>
          </cell>
          <cell r="M82" t="str">
            <v>注射剂</v>
          </cell>
        </row>
        <row r="83">
          <cell r="C83" t="str">
            <v>溶媒结晶</v>
          </cell>
          <cell r="D83" t="str">
            <v>2g*10瓶/盒</v>
          </cell>
          <cell r="E83" t="str">
            <v>2000mg</v>
          </cell>
          <cell r="F83" t="str">
            <v>10瓶</v>
          </cell>
          <cell r="M83" t="str">
            <v>注射剂</v>
          </cell>
        </row>
        <row r="84">
          <cell r="C84" t="str">
            <v>普通粉针</v>
          </cell>
          <cell r="D84" t="str">
            <v>0.5g*10瓶/盒</v>
          </cell>
          <cell r="E84" t="str">
            <v>500mg</v>
          </cell>
          <cell r="F84" t="str">
            <v>10瓶</v>
          </cell>
          <cell r="M84" t="str">
            <v>注射剂</v>
          </cell>
        </row>
        <row r="85">
          <cell r="C85" t="str">
            <v>注射液</v>
          </cell>
          <cell r="D85" t="str">
            <v>100ml:左氧氟沙星0.5g与氯化钠0.9g*1袋</v>
          </cell>
          <cell r="E85" t="str">
            <v>500mg</v>
          </cell>
          <cell r="F85" t="str">
            <v>1袋</v>
          </cell>
          <cell r="M85" t="str">
            <v>注射剂</v>
          </cell>
        </row>
      </sheetData>
      <sheetData sheetId="2">
        <row r="2">
          <cell r="A2" t="str">
            <v>100ml*1瓶/瓶</v>
          </cell>
          <cell r="C2" t="str">
            <v>100ml</v>
          </cell>
          <cell r="D2" t="str">
            <v>1瓶</v>
          </cell>
        </row>
        <row r="3">
          <cell r="A3" t="str">
            <v>250ml*1瓶/瓶</v>
          </cell>
          <cell r="C3" t="str">
            <v>250ml</v>
          </cell>
          <cell r="D3" t="str">
            <v>1瓶</v>
          </cell>
        </row>
        <row r="4">
          <cell r="A4" t="str">
            <v>0.25μg*30粒/盒</v>
          </cell>
          <cell r="C4" t="str">
            <v>0.00025mg</v>
          </cell>
          <cell r="D4" t="str">
            <v>30粒</v>
          </cell>
        </row>
        <row r="5">
          <cell r="A5" t="str">
            <v>0.25μg*20粒/盒</v>
          </cell>
          <cell r="C5" t="str">
            <v>0.00025mg</v>
          </cell>
          <cell r="D5" t="str">
            <v>20粒</v>
          </cell>
        </row>
        <row r="6">
          <cell r="A6" t="str">
            <v>0.5μg*10粒/盒</v>
          </cell>
          <cell r="C6" t="str">
            <v>0.0005mg</v>
          </cell>
          <cell r="D6" t="str">
            <v>10粒</v>
          </cell>
        </row>
        <row r="7">
          <cell r="A7" t="str">
            <v>0.5μg*20粒/盒</v>
          </cell>
          <cell r="C7" t="str">
            <v>0.0005mg</v>
          </cell>
          <cell r="D7" t="str">
            <v>20粒</v>
          </cell>
        </row>
        <row r="8">
          <cell r="A8" t="str">
            <v>0.5μg*8粒/盒</v>
          </cell>
          <cell r="C8" t="str">
            <v>0.0005mg</v>
          </cell>
          <cell r="D8" t="str">
            <v>8粒</v>
          </cell>
        </row>
        <row r="9">
          <cell r="A9" t="str">
            <v>0.5μg*10片/盒</v>
          </cell>
          <cell r="C9" t="str">
            <v>0.0005mg</v>
          </cell>
          <cell r="D9" t="str">
            <v>10片</v>
          </cell>
        </row>
        <row r="10">
          <cell r="A10" t="str">
            <v>0.25ug*30片/盒</v>
          </cell>
          <cell r="C10" t="str">
            <v>0.00025mg</v>
          </cell>
          <cell r="D10" t="str">
            <v>30片</v>
          </cell>
        </row>
        <row r="11">
          <cell r="A11" t="str">
            <v>0.5μg*16粒/盒</v>
          </cell>
          <cell r="C11" t="str">
            <v>0.0005mg</v>
          </cell>
          <cell r="D11" t="str">
            <v>16粒</v>
          </cell>
        </row>
        <row r="12">
          <cell r="A12" t="str">
            <v>0.5ug*10片/盒</v>
          </cell>
          <cell r="C12" t="str">
            <v>0.0005mg</v>
          </cell>
          <cell r="D12" t="str">
            <v>10片</v>
          </cell>
        </row>
        <row r="13">
          <cell r="A13" t="str">
            <v>0.5ug*20片/盒</v>
          </cell>
          <cell r="C13" t="str">
            <v>0.0005mg</v>
          </cell>
          <cell r="D13" t="str">
            <v>20片</v>
          </cell>
        </row>
        <row r="14">
          <cell r="A14" t="str">
            <v>0.5ug*30片/盒</v>
          </cell>
          <cell r="C14" t="str">
            <v>0.0005mg</v>
          </cell>
          <cell r="D14" t="str">
            <v>30片</v>
          </cell>
        </row>
        <row r="15">
          <cell r="A15" t="str">
            <v>0.25ug*10片/盒</v>
          </cell>
          <cell r="C15" t="str">
            <v>0.00025mg</v>
          </cell>
          <cell r="D15" t="str">
            <v>10片</v>
          </cell>
        </row>
        <row r="16">
          <cell r="A16" t="str">
            <v>0.25ug*20片/盒</v>
          </cell>
          <cell r="C16" t="str">
            <v>0.00025mg</v>
          </cell>
          <cell r="D16" t="str">
            <v>20片</v>
          </cell>
        </row>
        <row r="17">
          <cell r="A17" t="str">
            <v>5mg*28粒/盒</v>
          </cell>
          <cell r="C17" t="str">
            <v>5mg</v>
          </cell>
          <cell r="D17" t="str">
            <v>28粒</v>
          </cell>
        </row>
        <row r="18">
          <cell r="A18" t="str">
            <v>5mg*14片/盒</v>
          </cell>
          <cell r="C18" t="str">
            <v>5mg</v>
          </cell>
          <cell r="D18" t="str">
            <v>14片</v>
          </cell>
        </row>
        <row r="19">
          <cell r="A19" t="str">
            <v>5mg*10片/盒</v>
          </cell>
          <cell r="C19" t="str">
            <v>5mg</v>
          </cell>
          <cell r="D19" t="str">
            <v>10片</v>
          </cell>
        </row>
        <row r="20">
          <cell r="A20" t="str">
            <v>5mg*20片/盒</v>
          </cell>
          <cell r="C20" t="str">
            <v>5mg</v>
          </cell>
          <cell r="D20" t="str">
            <v>20片</v>
          </cell>
        </row>
        <row r="21">
          <cell r="A21" t="str">
            <v>5mg*30片/盒</v>
          </cell>
          <cell r="C21" t="str">
            <v>5mg</v>
          </cell>
          <cell r="D21" t="str">
            <v>30片</v>
          </cell>
        </row>
        <row r="22">
          <cell r="A22" t="str">
            <v>10mg*10片/盒</v>
          </cell>
          <cell r="C22" t="str">
            <v>10mg</v>
          </cell>
          <cell r="D22" t="str">
            <v>10片</v>
          </cell>
        </row>
        <row r="23">
          <cell r="A23" t="str">
            <v>10mg*14片/盒</v>
          </cell>
          <cell r="C23" t="str">
            <v>10mg</v>
          </cell>
          <cell r="D23" t="str">
            <v>14片</v>
          </cell>
        </row>
        <row r="24">
          <cell r="A24" t="str">
            <v>10mg*24片/盒</v>
          </cell>
          <cell r="C24" t="str">
            <v>10mg</v>
          </cell>
          <cell r="D24" t="str">
            <v>24片</v>
          </cell>
        </row>
        <row r="25">
          <cell r="A25" t="str">
            <v>10mg*20片/盒</v>
          </cell>
          <cell r="C25" t="str">
            <v>10mg</v>
          </cell>
          <cell r="D25" t="str">
            <v>20片</v>
          </cell>
        </row>
        <row r="26">
          <cell r="A26" t="str">
            <v>15mg*10片/盒</v>
          </cell>
          <cell r="C26" t="str">
            <v>15mg</v>
          </cell>
          <cell r="D26" t="str">
            <v>10片</v>
          </cell>
        </row>
        <row r="27">
          <cell r="A27" t="str">
            <v>0.1g*20片/盒</v>
          </cell>
          <cell r="C27" t="str">
            <v>100mg</v>
          </cell>
          <cell r="D27" t="str">
            <v>20片</v>
          </cell>
        </row>
        <row r="28">
          <cell r="A28" t="str">
            <v>0.1g*24片/盒</v>
          </cell>
          <cell r="C28" t="str">
            <v>100mg</v>
          </cell>
          <cell r="D28" t="str">
            <v>24片</v>
          </cell>
        </row>
        <row r="29">
          <cell r="A29" t="str">
            <v>0.2g*24片/盒</v>
          </cell>
          <cell r="C29" t="str">
            <v>200mg</v>
          </cell>
          <cell r="D29" t="str">
            <v>24片</v>
          </cell>
        </row>
        <row r="30">
          <cell r="A30" t="str">
            <v>0.2g*36片/盒</v>
          </cell>
          <cell r="C30" t="str">
            <v>200mg</v>
          </cell>
          <cell r="D30" t="str">
            <v>36片</v>
          </cell>
        </row>
        <row r="31">
          <cell r="A31" t="str">
            <v>0.2g*30片/盒</v>
          </cell>
          <cell r="C31" t="str">
            <v>200mg</v>
          </cell>
          <cell r="D31" t="str">
            <v>30片</v>
          </cell>
        </row>
        <row r="32">
          <cell r="A32" t="str">
            <v>0.1g*24片/瓶</v>
          </cell>
          <cell r="C32" t="str">
            <v>100mg</v>
          </cell>
          <cell r="D32" t="str">
            <v>24片</v>
          </cell>
        </row>
        <row r="33">
          <cell r="A33" t="str">
            <v>0.1g*30片/盒</v>
          </cell>
          <cell r="C33" t="str">
            <v>100mg</v>
          </cell>
          <cell r="D33" t="str">
            <v>30片</v>
          </cell>
        </row>
        <row r="34">
          <cell r="A34" t="str">
            <v>0.2g*25片/瓶</v>
          </cell>
          <cell r="C34" t="str">
            <v>200mg</v>
          </cell>
          <cell r="D34" t="str">
            <v>25片</v>
          </cell>
        </row>
        <row r="35">
          <cell r="A35" t="str">
            <v>0.2g*24粒/盒</v>
          </cell>
          <cell r="C35" t="str">
            <v>200mg</v>
          </cell>
          <cell r="D35" t="str">
            <v>24粒</v>
          </cell>
        </row>
        <row r="36">
          <cell r="A36" t="str">
            <v>0.2g*10粒/盒</v>
          </cell>
          <cell r="C36" t="str">
            <v>200mg</v>
          </cell>
          <cell r="D36" t="str">
            <v>10粒</v>
          </cell>
        </row>
        <row r="37">
          <cell r="A37" t="str">
            <v>40mg*1瓶/盒</v>
          </cell>
          <cell r="C37" t="str">
            <v>40mg</v>
          </cell>
          <cell r="D37" t="str">
            <v>1瓶</v>
          </cell>
        </row>
        <row r="38">
          <cell r="A38" t="str">
            <v>40mg*1瓶/瓶</v>
          </cell>
          <cell r="C38" t="str">
            <v>40mg</v>
          </cell>
          <cell r="D38" t="str">
            <v>1瓶</v>
          </cell>
        </row>
        <row r="39">
          <cell r="A39" t="str">
            <v>40mg(按C17H19N303S计算)*1支/盒</v>
          </cell>
          <cell r="C39" t="str">
            <v>40mg</v>
          </cell>
          <cell r="D39" t="str">
            <v>1支</v>
          </cell>
        </row>
        <row r="40">
          <cell r="A40" t="str">
            <v>40mg(以埃索美拉唑计)*1支/盒</v>
          </cell>
          <cell r="C40" t="str">
            <v>40mg</v>
          </cell>
          <cell r="D40" t="str">
            <v>1支</v>
          </cell>
        </row>
        <row r="41">
          <cell r="A41" t="str">
            <v>40mg(以埃索美拉唑计)*1瓶/盒</v>
          </cell>
          <cell r="C41" t="str">
            <v>40mg</v>
          </cell>
          <cell r="D41" t="str">
            <v>1瓶</v>
          </cell>
        </row>
        <row r="42">
          <cell r="A42" t="str">
            <v>20mg(以奥美拉唑计)*2瓶/盒</v>
          </cell>
          <cell r="C42" t="str">
            <v>20mg</v>
          </cell>
          <cell r="D42" t="str">
            <v>2瓶</v>
          </cell>
        </row>
        <row r="43">
          <cell r="A43" t="str">
            <v>60mg(以奥美拉唑计)*1瓶/瓶</v>
          </cell>
          <cell r="C43" t="str">
            <v>60mg</v>
          </cell>
          <cell r="D43" t="str">
            <v>1瓶</v>
          </cell>
        </row>
        <row r="44">
          <cell r="A44" t="str">
            <v>60mg(以奥美拉唑计)*10瓶/盒</v>
          </cell>
          <cell r="C44" t="str">
            <v>60mg</v>
          </cell>
          <cell r="D44" t="str">
            <v>10瓶</v>
          </cell>
        </row>
        <row r="45">
          <cell r="A45" t="str">
            <v>60mg(以奥美拉唑计)*1瓶/盒</v>
          </cell>
          <cell r="C45" t="str">
            <v>60mg</v>
          </cell>
          <cell r="D45" t="str">
            <v>1瓶</v>
          </cell>
        </row>
        <row r="46">
          <cell r="A46" t="str">
            <v>60mg*1瓶/盒</v>
          </cell>
          <cell r="C46" t="str">
            <v>60mg</v>
          </cell>
          <cell r="D46" t="str">
            <v>1瓶</v>
          </cell>
        </row>
        <row r="47">
          <cell r="A47" t="str">
            <v>按C17H19N303S计60mg*1支/盒</v>
          </cell>
          <cell r="C47" t="str">
            <v>60mg</v>
          </cell>
          <cell r="D47" t="str">
            <v>1支</v>
          </cell>
        </row>
        <row r="48">
          <cell r="A48" t="str">
            <v>42.6mg*1瓶/盒</v>
          </cell>
          <cell r="C48" t="str">
            <v>42.6mg</v>
          </cell>
          <cell r="D48" t="str">
            <v>1瓶</v>
          </cell>
        </row>
        <row r="49">
          <cell r="A49" t="str">
            <v>40mg（以C17H19N303S）计*10支/盒</v>
          </cell>
          <cell r="C49" t="str">
            <v>40mg</v>
          </cell>
          <cell r="D49" t="str">
            <v>10支</v>
          </cell>
        </row>
        <row r="50">
          <cell r="A50" t="str">
            <v>60mg*10瓶/盒</v>
          </cell>
          <cell r="C50" t="str">
            <v>60mg</v>
          </cell>
          <cell r="D50" t="str">
            <v>10瓶</v>
          </cell>
        </row>
        <row r="51">
          <cell r="A51" t="str">
            <v>40mg（按C17H19N3O3S计）*1支/盒</v>
          </cell>
          <cell r="C51" t="str">
            <v>40mg</v>
          </cell>
          <cell r="D51" t="str">
            <v>1支</v>
          </cell>
        </row>
        <row r="52">
          <cell r="A52" t="str">
            <v>20mg*1瓶/盒</v>
          </cell>
          <cell r="C52" t="str">
            <v>20mg</v>
          </cell>
          <cell r="D52" t="str">
            <v>1瓶</v>
          </cell>
        </row>
        <row r="53">
          <cell r="A53" t="str">
            <v>20mg*1支/支</v>
          </cell>
          <cell r="C53" t="str">
            <v>20mg</v>
          </cell>
          <cell r="D53" t="str">
            <v>1支</v>
          </cell>
        </row>
        <row r="54">
          <cell r="A54" t="str">
            <v>40mg*1支/支</v>
          </cell>
          <cell r="C54" t="str">
            <v>40mg</v>
          </cell>
          <cell r="D54" t="str">
            <v>1支</v>
          </cell>
        </row>
        <row r="55">
          <cell r="A55" t="str">
            <v>20mg*1支/盒</v>
          </cell>
          <cell r="C55" t="str">
            <v>20mg</v>
          </cell>
          <cell r="D55" t="str">
            <v>1支</v>
          </cell>
        </row>
        <row r="56">
          <cell r="A56" t="str">
            <v>40mg(按C17H19N3O3S计)*1支/盒</v>
          </cell>
          <cell r="C56" t="str">
            <v>40mg</v>
          </cell>
          <cell r="D56" t="str">
            <v>1支</v>
          </cell>
        </row>
        <row r="57">
          <cell r="A57" t="str">
            <v>40mg(以奥美拉唑计)×1瓶/瓶</v>
          </cell>
          <cell r="C57" t="str">
            <v>40mg</v>
          </cell>
          <cell r="D57" t="str">
            <v>1瓶</v>
          </cell>
        </row>
        <row r="58">
          <cell r="A58" t="str">
            <v>20mg×1瓶/盒</v>
          </cell>
          <cell r="C58" t="str">
            <v>20mg</v>
          </cell>
          <cell r="D58" t="str">
            <v>1瓶</v>
          </cell>
        </row>
        <row r="59">
          <cell r="A59" t="str">
            <v>40mg(以C17H19N3O3S计）*1瓶/瓶</v>
          </cell>
          <cell r="C59" t="str">
            <v>40mg</v>
          </cell>
          <cell r="D59" t="str">
            <v>1瓶</v>
          </cell>
        </row>
        <row r="60">
          <cell r="A60" t="str">
            <v>2.5mg*12片/盒</v>
          </cell>
          <cell r="C60" t="str">
            <v>2.5mg</v>
          </cell>
          <cell r="D60" t="str">
            <v>12片</v>
          </cell>
        </row>
        <row r="61">
          <cell r="A61" t="str">
            <v>5mg*12片/盒</v>
          </cell>
          <cell r="C61" t="str">
            <v>5mg</v>
          </cell>
          <cell r="D61" t="str">
            <v>12片</v>
          </cell>
        </row>
        <row r="62">
          <cell r="A62" t="str">
            <v>5mg*10粒/盒</v>
          </cell>
          <cell r="C62" t="str">
            <v>5mg</v>
          </cell>
          <cell r="D62" t="str">
            <v>10粒</v>
          </cell>
        </row>
        <row r="63">
          <cell r="A63" t="str">
            <v>50mg*1瓶/盒</v>
          </cell>
          <cell r="C63" t="str">
            <v>50mg</v>
          </cell>
          <cell r="D63" t="str">
            <v>1瓶</v>
          </cell>
        </row>
        <row r="64">
          <cell r="A64" t="str">
            <v>100mg*1瓶/盒</v>
          </cell>
          <cell r="C64" t="str">
            <v>100mg</v>
          </cell>
          <cell r="D64" t="str">
            <v>1瓶</v>
          </cell>
        </row>
        <row r="65">
          <cell r="A65" t="str">
            <v>50mg*1支/盒</v>
          </cell>
          <cell r="C65" t="str">
            <v>50mg</v>
          </cell>
          <cell r="D65" t="str">
            <v>1支</v>
          </cell>
        </row>
        <row r="66">
          <cell r="A66" t="str">
            <v>100ml:奥沙利铂50mg与甘露醇5.1g*1瓶/瓶</v>
          </cell>
          <cell r="C66" t="str">
            <v>50mg+5100mg</v>
          </cell>
          <cell r="D66" t="str">
            <v>1瓶</v>
          </cell>
        </row>
        <row r="67">
          <cell r="A67" t="str">
            <v>20ml:40mg*1支/支</v>
          </cell>
          <cell r="C67" t="str">
            <v>40mg</v>
          </cell>
          <cell r="D67" t="str">
            <v>1支</v>
          </cell>
        </row>
        <row r="68">
          <cell r="A68" t="str">
            <v>100ml:0.1g*1瓶/瓶</v>
          </cell>
          <cell r="C68" t="str">
            <v>100mg</v>
          </cell>
          <cell r="D68" t="str">
            <v>1瓶</v>
          </cell>
        </row>
        <row r="69">
          <cell r="A69" t="str">
            <v>100ml:奥沙利铂0.1g与甘露醇5.1g*1瓶/瓶</v>
          </cell>
          <cell r="C69" t="str">
            <v>100mg+5100mg</v>
          </cell>
          <cell r="D69" t="str">
            <v>1瓶</v>
          </cell>
        </row>
        <row r="70">
          <cell r="A70" t="str">
            <v>10ml:50mg*1支/支</v>
          </cell>
          <cell r="C70" t="str">
            <v>50mg</v>
          </cell>
          <cell r="D70" t="str">
            <v>1支</v>
          </cell>
        </row>
        <row r="71">
          <cell r="A71" t="str">
            <v>40ml:0.2g*1支/盒</v>
          </cell>
          <cell r="C71" t="str">
            <v>200mg</v>
          </cell>
          <cell r="D71" t="str">
            <v>1支</v>
          </cell>
        </row>
        <row r="72">
          <cell r="A72" t="str">
            <v>20ml:0.1g*1支/盒</v>
          </cell>
          <cell r="C72" t="str">
            <v>100mg</v>
          </cell>
          <cell r="D72" t="str">
            <v>1支</v>
          </cell>
        </row>
        <row r="73">
          <cell r="A73" t="str">
            <v>10ml：50mg*1瓶/盒</v>
          </cell>
          <cell r="C73" t="str">
            <v>50mg</v>
          </cell>
          <cell r="D73" t="str">
            <v>1瓶</v>
          </cell>
        </row>
        <row r="74">
          <cell r="A74" t="str">
            <v>20ml：100mg*1瓶/盒</v>
          </cell>
          <cell r="C74" t="str">
            <v>100mg</v>
          </cell>
          <cell r="D74" t="str">
            <v>1瓶</v>
          </cell>
        </row>
        <row r="75">
          <cell r="A75" t="str">
            <v>10mg:5mg（盐酸贝那普利:氨氯地平）*10片/盒</v>
          </cell>
          <cell r="C75" t="str">
            <v>10mg+5mg</v>
          </cell>
          <cell r="D75" t="str">
            <v>10片</v>
          </cell>
        </row>
        <row r="76">
          <cell r="A76" t="str">
            <v>12.5mg（盐酸贝那普利10mg，氨氯地平2.5mg）*7片/盒</v>
          </cell>
          <cell r="C76" t="str">
            <v>10mg+2.5mg</v>
          </cell>
          <cell r="D76" t="str">
            <v>7片</v>
          </cell>
        </row>
        <row r="77">
          <cell r="A77" t="str">
            <v>每片含盐酸贝那普利10mg，氢氯噻嗪12.5mg*14片/盒</v>
          </cell>
          <cell r="C77" t="str">
            <v>10mg+12.5mg</v>
          </cell>
          <cell r="D77" t="str">
            <v>14片</v>
          </cell>
        </row>
        <row r="78">
          <cell r="A78" t="str">
            <v>5mg*28片/盒</v>
          </cell>
          <cell r="C78" t="str">
            <v>5mg</v>
          </cell>
          <cell r="D78" t="str">
            <v>28片</v>
          </cell>
        </row>
        <row r="79">
          <cell r="A79" t="str">
            <v>10mg *14片/盒</v>
          </cell>
          <cell r="C79" t="str">
            <v>10mg</v>
          </cell>
          <cell r="D79" t="str">
            <v>14片</v>
          </cell>
        </row>
        <row r="80">
          <cell r="A80" t="str">
            <v>10mg*12片/盒</v>
          </cell>
          <cell r="C80" t="str">
            <v>10mg</v>
          </cell>
          <cell r="D80" t="str">
            <v>12片</v>
          </cell>
        </row>
        <row r="81">
          <cell r="A81" t="str">
            <v>10mg（按C53H72N2O12计）*1瓶/瓶</v>
          </cell>
          <cell r="C81" t="str">
            <v>10mg</v>
          </cell>
          <cell r="D81" t="str">
            <v>1瓶</v>
          </cell>
        </row>
        <row r="82">
          <cell r="A82" t="str">
            <v>5mg（按C53H72N2O12计）*1瓶/瓶</v>
          </cell>
          <cell r="C82" t="str">
            <v>5mg</v>
          </cell>
          <cell r="D82" t="str">
            <v>1瓶</v>
          </cell>
        </row>
        <row r="83">
          <cell r="A83" t="str">
            <v>20mg（按C53H72N2O12计）*1瓶/盒</v>
          </cell>
          <cell r="C83" t="str">
            <v>20mg</v>
          </cell>
          <cell r="D83" t="str">
            <v>1瓶</v>
          </cell>
        </row>
        <row r="84">
          <cell r="A84" t="str">
            <v>20mg（按C53H72N2O12计）*1瓶/瓶</v>
          </cell>
          <cell r="C84" t="str">
            <v>20mg</v>
          </cell>
          <cell r="D84" t="str">
            <v>1瓶</v>
          </cell>
        </row>
        <row r="85">
          <cell r="A85" t="str">
            <v>5ml:10mg*5支/盒</v>
          </cell>
          <cell r="C85" t="str">
            <v>10mg</v>
          </cell>
          <cell r="D85" t="str">
            <v>5支</v>
          </cell>
        </row>
        <row r="86">
          <cell r="A86" t="str">
            <v>25mg*10瓶/盒</v>
          </cell>
          <cell r="C86" t="str">
            <v>25mg</v>
          </cell>
          <cell r="D86" t="str">
            <v>10瓶</v>
          </cell>
        </row>
        <row r="87">
          <cell r="A87" t="str">
            <v>10mg（按C53H72N2O12计）*10瓶/盒</v>
          </cell>
          <cell r="C87" t="str">
            <v>10mg</v>
          </cell>
          <cell r="D87" t="str">
            <v>10瓶</v>
          </cell>
        </row>
        <row r="88">
          <cell r="A88" t="str">
            <v>5ml:10mg*1瓶/盒</v>
          </cell>
          <cell r="C88" t="str">
            <v>10mg</v>
          </cell>
          <cell r="D88" t="str">
            <v>1瓶</v>
          </cell>
        </row>
        <row r="89">
          <cell r="A89" t="str">
            <v>5ml:10mg (按C53H72N2O12计)*1瓶/盒</v>
          </cell>
          <cell r="C89" t="str">
            <v>10mg</v>
          </cell>
          <cell r="D89" t="str">
            <v>1瓶</v>
          </cell>
        </row>
        <row r="90">
          <cell r="A90" t="str">
            <v>5ml:10mg(按C53H72N2O12计)*10瓶/盒</v>
          </cell>
          <cell r="C90" t="str">
            <v>10mg</v>
          </cell>
          <cell r="D90" t="str">
            <v>10瓶</v>
          </cell>
        </row>
        <row r="91">
          <cell r="A91" t="str">
            <v>5mg(以顺阿曲库铵计)*1瓶/瓶</v>
          </cell>
          <cell r="C91" t="str">
            <v>5mg</v>
          </cell>
          <cell r="D91" t="str">
            <v>1瓶</v>
          </cell>
        </row>
        <row r="92">
          <cell r="A92" t="str">
            <v>50mg*30粒/盒</v>
          </cell>
          <cell r="C92" t="str">
            <v>50mg</v>
          </cell>
          <cell r="D92" t="str">
            <v>30粒</v>
          </cell>
        </row>
        <row r="93">
          <cell r="A93" t="str">
            <v>50mg*28片/盒</v>
          </cell>
          <cell r="C93" t="str">
            <v>50mg</v>
          </cell>
          <cell r="D93" t="str">
            <v>28片</v>
          </cell>
        </row>
        <row r="94">
          <cell r="A94" t="str">
            <v>50mg*20片/盒</v>
          </cell>
          <cell r="C94" t="str">
            <v>50mg</v>
          </cell>
          <cell r="D94" t="str">
            <v>20片</v>
          </cell>
        </row>
        <row r="95">
          <cell r="A95" t="str">
            <v>150mg*10粒/盒</v>
          </cell>
          <cell r="C95" t="str">
            <v>150mg</v>
          </cell>
          <cell r="D95" t="str">
            <v>10粒</v>
          </cell>
        </row>
        <row r="96">
          <cell r="A96" t="str">
            <v>75mg*30粒/瓶</v>
          </cell>
          <cell r="C96" t="str">
            <v>75mg</v>
          </cell>
          <cell r="D96" t="str">
            <v>30粒</v>
          </cell>
        </row>
        <row r="97">
          <cell r="A97" t="str">
            <v>150mg*30粒/盒</v>
          </cell>
          <cell r="C97" t="str">
            <v>150mg</v>
          </cell>
          <cell r="D97" t="str">
            <v>30粒</v>
          </cell>
        </row>
        <row r="98">
          <cell r="A98" t="str">
            <v>150mg（以达比加群酯计）*30粒/盒</v>
          </cell>
          <cell r="C98" t="str">
            <v>150mg</v>
          </cell>
          <cell r="D98" t="str">
            <v>30粒</v>
          </cell>
        </row>
        <row r="99">
          <cell r="A99" t="str">
            <v>150mg(以达比加群酯计)*5粒/盒</v>
          </cell>
          <cell r="C99" t="str">
            <v>150mg</v>
          </cell>
          <cell r="D99" t="str">
            <v>5粒</v>
          </cell>
        </row>
        <row r="100">
          <cell r="A100" t="str">
            <v>150mg(以达比加群酯计)*30粒/盒</v>
          </cell>
          <cell r="C100" t="str">
            <v>150mg</v>
          </cell>
          <cell r="D100" t="str">
            <v>30粒</v>
          </cell>
        </row>
        <row r="101">
          <cell r="A101" t="str">
            <v>110mg*10粒/盒</v>
          </cell>
          <cell r="C101" t="str">
            <v>110mg</v>
          </cell>
          <cell r="D101" t="str">
            <v>10粒</v>
          </cell>
        </row>
        <row r="102">
          <cell r="A102" t="str">
            <v>110mg*30粒/瓶</v>
          </cell>
          <cell r="C102" t="str">
            <v>110mg</v>
          </cell>
          <cell r="D102" t="str">
            <v>30粒</v>
          </cell>
        </row>
        <row r="103">
          <cell r="A103" t="str">
            <v>110mg*20粒/盒</v>
          </cell>
          <cell r="C103" t="str">
            <v>110mg</v>
          </cell>
          <cell r="D103" t="str">
            <v>20粒</v>
          </cell>
        </row>
        <row r="104">
          <cell r="A104" t="str">
            <v>110mg*30粒/盒</v>
          </cell>
          <cell r="C104" t="str">
            <v>110mg</v>
          </cell>
          <cell r="D104" t="str">
            <v>30粒</v>
          </cell>
        </row>
        <row r="105">
          <cell r="A105" t="str">
            <v>110mg（以达比加群酯计）*30粒/盒</v>
          </cell>
          <cell r="C105" t="str">
            <v>110mg</v>
          </cell>
          <cell r="D105" t="str">
            <v>30粒</v>
          </cell>
        </row>
        <row r="106">
          <cell r="A106" t="str">
            <v>110mg(以达比加群酯计)*30粒/盒</v>
          </cell>
          <cell r="C106" t="str">
            <v>110mg</v>
          </cell>
          <cell r="D106" t="str">
            <v>30粒</v>
          </cell>
        </row>
        <row r="107">
          <cell r="A107" t="str">
            <v>110mg(以达比加群酯计)*5粒/盒</v>
          </cell>
          <cell r="C107" t="str">
            <v>110mg</v>
          </cell>
          <cell r="D107" t="str">
            <v>5粒</v>
          </cell>
        </row>
        <row r="108">
          <cell r="A108" t="str">
            <v>40mg*20片/盒</v>
          </cell>
          <cell r="C108" t="str">
            <v>40mg</v>
          </cell>
          <cell r="D108" t="str">
            <v>20片</v>
          </cell>
        </row>
        <row r="109">
          <cell r="A109" t="str">
            <v>40mg*14片/盒</v>
          </cell>
          <cell r="C109" t="str">
            <v>40mg</v>
          </cell>
          <cell r="D109" t="str">
            <v>14片</v>
          </cell>
        </row>
        <row r="110">
          <cell r="A110" t="str">
            <v>40mg*20粒/盒</v>
          </cell>
          <cell r="C110" t="str">
            <v>40mg</v>
          </cell>
          <cell r="D110" t="str">
            <v>20粒</v>
          </cell>
        </row>
        <row r="111">
          <cell r="A111" t="str">
            <v>40mg*24片/盒</v>
          </cell>
          <cell r="C111" t="str">
            <v>40mg</v>
          </cell>
          <cell r="D111" t="str">
            <v>24片</v>
          </cell>
        </row>
        <row r="112">
          <cell r="A112" t="str">
            <v>20mg*20片/盒</v>
          </cell>
          <cell r="C112" t="str">
            <v>20mg</v>
          </cell>
          <cell r="D112" t="str">
            <v>20片</v>
          </cell>
        </row>
        <row r="113">
          <cell r="A113" t="str">
            <v>20mg*30片/盒</v>
          </cell>
          <cell r="C113" t="str">
            <v>20mg</v>
          </cell>
          <cell r="D113" t="str">
            <v>30片</v>
          </cell>
        </row>
        <row r="114">
          <cell r="A114" t="str">
            <v>20mg*30片/瓶</v>
          </cell>
          <cell r="C114" t="str">
            <v>20mg</v>
          </cell>
          <cell r="D114" t="str">
            <v>30片</v>
          </cell>
        </row>
        <row r="115">
          <cell r="A115" t="str">
            <v>50mg*24片/盒</v>
          </cell>
          <cell r="C115" t="str">
            <v>50mg</v>
          </cell>
          <cell r="D115" t="str">
            <v>24片</v>
          </cell>
        </row>
        <row r="116">
          <cell r="A116" t="str">
            <v>60mg*14片/盒</v>
          </cell>
          <cell r="C116" t="str">
            <v>60mg</v>
          </cell>
          <cell r="D116" t="str">
            <v>14片</v>
          </cell>
        </row>
        <row r="117">
          <cell r="A117" t="str">
            <v>60mg*10片/盒</v>
          </cell>
          <cell r="C117" t="str">
            <v>60mg</v>
          </cell>
          <cell r="D117" t="str">
            <v>10片</v>
          </cell>
        </row>
        <row r="118">
          <cell r="A118" t="str">
            <v>50mg*20粒/盒</v>
          </cell>
          <cell r="C118" t="str">
            <v>50mg</v>
          </cell>
          <cell r="D118" t="str">
            <v>20粒</v>
          </cell>
        </row>
        <row r="119">
          <cell r="A119" t="str">
            <v>50mg*10粒/盒</v>
          </cell>
          <cell r="C119" t="str">
            <v>50mg</v>
          </cell>
          <cell r="D119" t="str">
            <v>10粒</v>
          </cell>
        </row>
        <row r="120">
          <cell r="A120" t="str">
            <v>30mg*21片/盒</v>
          </cell>
          <cell r="C120" t="str">
            <v>30mg</v>
          </cell>
          <cell r="D120" t="str">
            <v>21片</v>
          </cell>
        </row>
        <row r="121">
          <cell r="A121" t="str">
            <v>30mg*7片/盒</v>
          </cell>
          <cell r="C121" t="str">
            <v>30mg</v>
          </cell>
          <cell r="D121" t="str">
            <v>7片</v>
          </cell>
        </row>
        <row r="122">
          <cell r="A122" t="str">
            <v>30mg*24片/盒</v>
          </cell>
          <cell r="C122" t="str">
            <v>30mg</v>
          </cell>
          <cell r="D122" t="str">
            <v>24片</v>
          </cell>
        </row>
        <row r="123">
          <cell r="A123" t="str">
            <v>每片含单硝酸异山梨酯60mg与阿司匹林75mg*12片/盒</v>
          </cell>
          <cell r="C123" t="str">
            <v>60mg+75mg</v>
          </cell>
          <cell r="D123" t="str">
            <v>12片</v>
          </cell>
        </row>
        <row r="124">
          <cell r="A124" t="str">
            <v>每片含单硝酸异山梨酯60mg与阿司匹林75mg*10片/盒</v>
          </cell>
          <cell r="C124" t="str">
            <v>60mg+75mg</v>
          </cell>
          <cell r="D124" t="str">
            <v>10片</v>
          </cell>
        </row>
        <row r="125">
          <cell r="A125" t="str">
            <v>50mg*14片/盒</v>
          </cell>
          <cell r="C125" t="str">
            <v>50mg</v>
          </cell>
          <cell r="D125" t="str">
            <v>14片</v>
          </cell>
        </row>
        <row r="126">
          <cell r="A126" t="str">
            <v>20mg*40粒/盒</v>
          </cell>
          <cell r="C126" t="str">
            <v>20mg</v>
          </cell>
          <cell r="D126" t="str">
            <v>40粒</v>
          </cell>
        </row>
        <row r="127">
          <cell r="A127" t="str">
            <v>60mg*7片/盒</v>
          </cell>
          <cell r="C127" t="str">
            <v>60mg</v>
          </cell>
          <cell r="D127" t="str">
            <v>7片</v>
          </cell>
        </row>
        <row r="128">
          <cell r="A128" t="str">
            <v>50mg*24粒/盒</v>
          </cell>
          <cell r="C128" t="str">
            <v>50mg</v>
          </cell>
          <cell r="D128" t="str">
            <v>24粒</v>
          </cell>
        </row>
        <row r="129">
          <cell r="A129" t="str">
            <v>25mg/瓶*1瓶/盒</v>
          </cell>
          <cell r="C129" t="str">
            <v>25mg</v>
          </cell>
          <cell r="D129" t="str">
            <v>1瓶</v>
          </cell>
        </row>
        <row r="130">
          <cell r="A130" t="str">
            <v>25mg*1支/支</v>
          </cell>
          <cell r="C130" t="str">
            <v>25mg</v>
          </cell>
          <cell r="D130" t="str">
            <v>1支</v>
          </cell>
        </row>
        <row r="131">
          <cell r="A131" t="str">
            <v>25mg*1瓶/盒</v>
          </cell>
          <cell r="C131" t="str">
            <v>25mg</v>
          </cell>
          <cell r="D131" t="str">
            <v>1瓶</v>
          </cell>
        </row>
        <row r="132">
          <cell r="A132" t="str">
            <v>50mg*1支/支</v>
          </cell>
          <cell r="C132" t="str">
            <v>50mg</v>
          </cell>
          <cell r="D132" t="str">
            <v>1支</v>
          </cell>
        </row>
        <row r="133">
          <cell r="A133" t="str">
            <v>10mg*1支/支</v>
          </cell>
          <cell r="C133" t="str">
            <v>10mg</v>
          </cell>
          <cell r="D133" t="str">
            <v>1支</v>
          </cell>
        </row>
        <row r="134">
          <cell r="A134" t="str">
            <v>10mg*1瓶/盒</v>
          </cell>
          <cell r="C134" t="str">
            <v>10mg</v>
          </cell>
          <cell r="D134" t="str">
            <v>1瓶</v>
          </cell>
        </row>
        <row r="135">
          <cell r="A135" t="str">
            <v>50mg*1瓶/瓶</v>
          </cell>
          <cell r="C135" t="str">
            <v>50mg</v>
          </cell>
          <cell r="D135" t="str">
            <v>1瓶</v>
          </cell>
        </row>
        <row r="136">
          <cell r="A136" t="str">
            <v>100ml:30g（I）*10瓶/盒</v>
          </cell>
          <cell r="C136" t="str">
            <v>30000mg</v>
          </cell>
          <cell r="D136" t="str">
            <v>10瓶</v>
          </cell>
        </row>
        <row r="137">
          <cell r="A137" t="str">
            <v>100ml:30g（I）*1瓶/瓶</v>
          </cell>
          <cell r="C137" t="str">
            <v>30000mg</v>
          </cell>
          <cell r="D137" t="str">
            <v>1瓶</v>
          </cell>
        </row>
        <row r="138">
          <cell r="A138" t="str">
            <v>100ml:30g(I)*1瓶/瓶</v>
          </cell>
          <cell r="C138" t="str">
            <v>30000mg</v>
          </cell>
          <cell r="D138" t="str">
            <v>1瓶</v>
          </cell>
        </row>
        <row r="139">
          <cell r="A139" t="str">
            <v>100ml：30g（I)*1瓶/瓶</v>
          </cell>
          <cell r="C139" t="str">
            <v>30000mg</v>
          </cell>
          <cell r="D139" t="str">
            <v>1瓶</v>
          </cell>
        </row>
        <row r="140">
          <cell r="A140" t="str">
            <v>20ml:6g（I）*10瓶/盒</v>
          </cell>
          <cell r="C140" t="str">
            <v>6000mg</v>
          </cell>
          <cell r="D140" t="str">
            <v>10瓶</v>
          </cell>
        </row>
        <row r="141">
          <cell r="A141" t="str">
            <v>20ml:6g(I)*1瓶/瓶</v>
          </cell>
          <cell r="C141" t="str">
            <v>6000mg</v>
          </cell>
          <cell r="D141" t="str">
            <v>1瓶</v>
          </cell>
        </row>
        <row r="142">
          <cell r="A142" t="str">
            <v>50ml:15g(I)*1瓶/瓶</v>
          </cell>
          <cell r="C142" t="str">
            <v>15000mg</v>
          </cell>
          <cell r="D142" t="str">
            <v>1瓶</v>
          </cell>
        </row>
        <row r="143">
          <cell r="A143" t="str">
            <v>50ml：15g(I)*1瓶/瓶</v>
          </cell>
          <cell r="C143" t="str">
            <v>15000mg</v>
          </cell>
          <cell r="D143" t="str">
            <v>1瓶</v>
          </cell>
        </row>
        <row r="144">
          <cell r="A144" t="str">
            <v>100ml:35g(I)*1瓶/盒</v>
          </cell>
          <cell r="C144" t="str">
            <v>35000mg</v>
          </cell>
          <cell r="D144" t="str">
            <v>1瓶</v>
          </cell>
        </row>
        <row r="145">
          <cell r="A145" t="str">
            <v>100ml:35g(I)*1瓶/瓶</v>
          </cell>
          <cell r="C145" t="str">
            <v>35000mg</v>
          </cell>
          <cell r="D145" t="str">
            <v>1瓶</v>
          </cell>
        </row>
        <row r="146">
          <cell r="A146" t="str">
            <v>10ml:3g(I)*1瓶/盒</v>
          </cell>
          <cell r="C146" t="str">
            <v>3000mg</v>
          </cell>
          <cell r="D146" t="str">
            <v>1瓶</v>
          </cell>
        </row>
        <row r="147">
          <cell r="A147" t="str">
            <v>200ml:70g(I)*1瓶/盒</v>
          </cell>
          <cell r="C147" t="str">
            <v>70000mg</v>
          </cell>
          <cell r="D147" t="str">
            <v>1瓶</v>
          </cell>
        </row>
        <row r="148">
          <cell r="A148" t="str">
            <v>20ml:7g(I)*1瓶/瓶</v>
          </cell>
          <cell r="C148" t="str">
            <v>7000mg</v>
          </cell>
          <cell r="D148" t="str">
            <v>1瓶</v>
          </cell>
        </row>
        <row r="149">
          <cell r="A149" t="str">
            <v>75ml:22.5g(I)*1瓶/盒</v>
          </cell>
          <cell r="C149" t="str">
            <v>22500mg</v>
          </cell>
          <cell r="D149" t="str">
            <v>1瓶</v>
          </cell>
        </row>
        <row r="150">
          <cell r="A150" t="str">
            <v>50ml:17.5g(I)*1瓶/瓶</v>
          </cell>
          <cell r="C150" t="str">
            <v>17500mg</v>
          </cell>
          <cell r="D150" t="str">
            <v>1瓶</v>
          </cell>
        </row>
        <row r="151">
          <cell r="A151" t="str">
            <v>75ml:22.5g(I)*1瓶/瓶</v>
          </cell>
          <cell r="C151" t="str">
            <v>22500mg</v>
          </cell>
          <cell r="D151" t="str">
            <v>1瓶</v>
          </cell>
        </row>
        <row r="152">
          <cell r="A152" t="str">
            <v>50ml:17.5g(I)*1瓶/盒</v>
          </cell>
          <cell r="C152" t="str">
            <v>17500mg</v>
          </cell>
          <cell r="D152" t="str">
            <v>1瓶</v>
          </cell>
        </row>
        <row r="153">
          <cell r="A153" t="str">
            <v>20ml:7g(I)*1瓶/盒</v>
          </cell>
          <cell r="C153" t="str">
            <v>7000mg</v>
          </cell>
          <cell r="D153" t="str">
            <v>1瓶</v>
          </cell>
        </row>
        <row r="154">
          <cell r="A154" t="str">
            <v>50ml:15g（I）*10瓶/盒</v>
          </cell>
          <cell r="C154" t="str">
            <v>15000mg</v>
          </cell>
          <cell r="D154" t="str">
            <v>10瓶</v>
          </cell>
        </row>
        <row r="155">
          <cell r="A155" t="str">
            <v>32g(I)/100ml*1瓶/盒</v>
          </cell>
          <cell r="C155" t="str">
            <v>32000mg</v>
          </cell>
          <cell r="D155" t="str">
            <v>1瓶</v>
          </cell>
        </row>
        <row r="156">
          <cell r="A156" t="str">
            <v>100ml:32g(I)*1瓶/瓶</v>
          </cell>
          <cell r="C156" t="str">
            <v>32000mg</v>
          </cell>
          <cell r="D156" t="str">
            <v>1瓶</v>
          </cell>
        </row>
        <row r="157">
          <cell r="A157" t="str">
            <v>27g(I)/100ml*1瓶/盒</v>
          </cell>
          <cell r="C157" t="str">
            <v>27000mg</v>
          </cell>
          <cell r="D157" t="str">
            <v>1瓶</v>
          </cell>
        </row>
        <row r="158">
          <cell r="A158" t="str">
            <v>100ml：32g（I）*1瓶/盒</v>
          </cell>
          <cell r="C158" t="str">
            <v>32000mg</v>
          </cell>
          <cell r="D158" t="str">
            <v>1瓶</v>
          </cell>
        </row>
        <row r="159">
          <cell r="A159" t="str">
            <v>100ml：27g（I）*1瓶/盒</v>
          </cell>
          <cell r="C159" t="str">
            <v>27000mg</v>
          </cell>
          <cell r="D159" t="str">
            <v>1瓶</v>
          </cell>
        </row>
        <row r="160">
          <cell r="A160" t="str">
            <v>100ml：32g（Ⅰ）*1瓶/盒</v>
          </cell>
          <cell r="C160" t="str">
            <v>32000mg</v>
          </cell>
          <cell r="D160" t="str">
            <v>1瓶</v>
          </cell>
        </row>
        <row r="161">
          <cell r="A161" t="str">
            <v>50ml：16g（I）*1瓶/瓶</v>
          </cell>
          <cell r="C161" t="str">
            <v>16000mg</v>
          </cell>
          <cell r="D161" t="str">
            <v>1瓶</v>
          </cell>
        </row>
        <row r="162">
          <cell r="A162" t="str">
            <v>50ml:13.5g(I)*1瓶/盒</v>
          </cell>
          <cell r="C162" t="str">
            <v>13500mg</v>
          </cell>
          <cell r="D162" t="str">
            <v>1瓶</v>
          </cell>
        </row>
        <row r="163">
          <cell r="A163" t="str">
            <v>50ml:16g(I)*1瓶/盒</v>
          </cell>
          <cell r="C163" t="str">
            <v>16000mg</v>
          </cell>
          <cell r="D163" t="str">
            <v>1瓶</v>
          </cell>
        </row>
        <row r="164">
          <cell r="A164" t="str">
            <v>50ml：16g（I）*1瓶/盒</v>
          </cell>
          <cell r="C164" t="str">
            <v>16000mg</v>
          </cell>
          <cell r="D164" t="str">
            <v>1瓶</v>
          </cell>
        </row>
        <row r="165">
          <cell r="A165" t="str">
            <v>50ml：16mg（Ⅰ）*1瓶/盒</v>
          </cell>
          <cell r="C165" t="str">
            <v>16mg</v>
          </cell>
          <cell r="D165" t="str">
            <v>1瓶</v>
          </cell>
        </row>
        <row r="166">
          <cell r="A166" t="str">
            <v>0.5mg*10粒/盒</v>
          </cell>
          <cell r="C166" t="str">
            <v>0.5mg</v>
          </cell>
          <cell r="D166" t="str">
            <v>10粒</v>
          </cell>
        </row>
        <row r="167">
          <cell r="A167" t="str">
            <v>1ml:40mg*1支/支</v>
          </cell>
          <cell r="C167" t="str">
            <v>40mg</v>
          </cell>
          <cell r="D167" t="str">
            <v>1支</v>
          </cell>
        </row>
        <row r="168">
          <cell r="A168" t="str">
            <v>1ml:40mg*1瓶/盒</v>
          </cell>
          <cell r="C168" t="str">
            <v>40mg</v>
          </cell>
          <cell r="D168" t="str">
            <v>1瓶</v>
          </cell>
        </row>
        <row r="169">
          <cell r="A169" t="str">
            <v>0.5ml:20mg*1支/盒</v>
          </cell>
          <cell r="C169" t="str">
            <v>20mg</v>
          </cell>
          <cell r="D169" t="str">
            <v>1支</v>
          </cell>
        </row>
        <row r="170">
          <cell r="A170" t="str">
            <v>0.5ml:20mg*1瓶/瓶</v>
          </cell>
          <cell r="C170" t="str">
            <v>20mg</v>
          </cell>
          <cell r="D170" t="str">
            <v>1瓶</v>
          </cell>
        </row>
        <row r="171">
          <cell r="A171" t="str">
            <v>1.5ml:60mg*1瓶/瓶</v>
          </cell>
          <cell r="C171" t="str">
            <v>60mg</v>
          </cell>
          <cell r="D171" t="str">
            <v>1瓶</v>
          </cell>
        </row>
        <row r="172">
          <cell r="A172" t="str">
            <v>0.5ml:20mg*1瓶/盒</v>
          </cell>
          <cell r="C172" t="str">
            <v>20mg</v>
          </cell>
          <cell r="D172" t="str">
            <v>1瓶</v>
          </cell>
        </row>
        <row r="173">
          <cell r="A173" t="str">
            <v>0.5ml:20mg*1支/支</v>
          </cell>
          <cell r="C173" t="str">
            <v>20mg</v>
          </cell>
          <cell r="D173" t="str">
            <v>1支</v>
          </cell>
        </row>
        <row r="174">
          <cell r="A174" t="str">
            <v>2ml:80mg*1瓶/瓶</v>
          </cell>
          <cell r="C174" t="str">
            <v>80mg</v>
          </cell>
          <cell r="D174" t="str">
            <v>1瓶</v>
          </cell>
        </row>
        <row r="175">
          <cell r="A175" t="str">
            <v>2ml:80mg*1瓶/盒</v>
          </cell>
          <cell r="C175" t="str">
            <v>80mg</v>
          </cell>
          <cell r="D175" t="str">
            <v>1瓶</v>
          </cell>
        </row>
        <row r="176">
          <cell r="A176" t="str">
            <v>2ml:80mg*1支/支</v>
          </cell>
          <cell r="C176" t="str">
            <v>80mg</v>
          </cell>
          <cell r="D176" t="str">
            <v>1支</v>
          </cell>
        </row>
        <row r="177">
          <cell r="A177" t="str">
            <v>1ml：20mg*1瓶/盒</v>
          </cell>
          <cell r="C177" t="str">
            <v>20mg</v>
          </cell>
          <cell r="D177" t="str">
            <v>1瓶</v>
          </cell>
        </row>
        <row r="178">
          <cell r="A178" t="str">
            <v>1ml:20mg*1支/盒</v>
          </cell>
          <cell r="C178" t="str">
            <v>20mg</v>
          </cell>
          <cell r="D178" t="str">
            <v>1支</v>
          </cell>
        </row>
        <row r="179">
          <cell r="A179" t="str">
            <v>1ml:20mg*1瓶/盒</v>
          </cell>
          <cell r="C179" t="str">
            <v>20mg</v>
          </cell>
          <cell r="D179" t="str">
            <v>1瓶</v>
          </cell>
        </row>
        <row r="180">
          <cell r="A180" t="str">
            <v>4ml：80mg*1支/盒</v>
          </cell>
          <cell r="C180" t="str">
            <v>80mg</v>
          </cell>
          <cell r="D180" t="str">
            <v>1支</v>
          </cell>
        </row>
        <row r="181">
          <cell r="A181" t="str">
            <v>1ml：20mg*1支/盒</v>
          </cell>
          <cell r="C181" t="str">
            <v>20mg</v>
          </cell>
          <cell r="D181" t="str">
            <v>1支</v>
          </cell>
        </row>
        <row r="182">
          <cell r="A182" t="str">
            <v>2ml:30mg*1支/支</v>
          </cell>
          <cell r="C182" t="str">
            <v>30mg</v>
          </cell>
          <cell r="D182" t="str">
            <v>1支</v>
          </cell>
        </row>
        <row r="183">
          <cell r="A183" t="str">
            <v>35mg*1瓶/瓶</v>
          </cell>
          <cell r="C183" t="str">
            <v>35mg</v>
          </cell>
          <cell r="D183" t="str">
            <v>1瓶</v>
          </cell>
        </row>
        <row r="184">
          <cell r="A184" t="str">
            <v>2ml:30mg*6支/盒</v>
          </cell>
          <cell r="C184" t="str">
            <v>30mg</v>
          </cell>
          <cell r="D184" t="str">
            <v>6支</v>
          </cell>
        </row>
        <row r="185">
          <cell r="A185" t="str">
            <v>2ml：30mg*1支/盒</v>
          </cell>
          <cell r="C185" t="str">
            <v>30mg</v>
          </cell>
          <cell r="D185" t="str">
            <v>1支</v>
          </cell>
        </row>
        <row r="186">
          <cell r="A186" t="str">
            <v>2.5ml:异丙托溴铵0.5mg(按C20H30BrNO3计)与沙丁胺醇2.5mg(按C13H21NO3计)*10支/盒</v>
          </cell>
          <cell r="C186" t="str">
            <v>0.5mg+2.5mg</v>
          </cell>
          <cell r="D186" t="str">
            <v>10支</v>
          </cell>
        </row>
        <row r="187">
          <cell r="A187" t="str">
            <v>2.5ml:含异丙托溴铵0.5mg和沙丁胺醇2.5mg*10支/袋</v>
          </cell>
          <cell r="C187" t="str">
            <v>0.5mg+2.5mg</v>
          </cell>
          <cell r="D187" t="str">
            <v>10支</v>
          </cell>
        </row>
        <row r="188">
          <cell r="A188" t="str">
            <v>2.5ml：异丙托溴铵0.5mg（按C20H30BrNO3计）与沙丁胺醇2.5mg（按C13H21NO3计）*5支/盒</v>
          </cell>
          <cell r="C188" t="str">
            <v>0.5mg+2.5mg</v>
          </cell>
          <cell r="D188" t="str">
            <v>5支</v>
          </cell>
        </row>
        <row r="189">
          <cell r="A189" t="str">
            <v>2.5ml：异丙托溴铵0.5mg（按C20H30BrNO3计）与沙丁胺醇2.5mg（按C13H21NO3计）*10支/盒</v>
          </cell>
          <cell r="C189" t="str">
            <v>0.5mg+2.5mg</v>
          </cell>
          <cell r="D189" t="str">
            <v>10支</v>
          </cell>
        </row>
        <row r="190">
          <cell r="A190" t="str">
            <v>2.5ml:异丙托溴铵0.5mg(按C20H30BrNO3计)与沙丁胺醇2.5mg(按C13H21NO3计) *10支/盒</v>
          </cell>
          <cell r="C190" t="str">
            <v>0.5mg+2.5mg</v>
          </cell>
          <cell r="D190" t="str">
            <v>10支</v>
          </cell>
        </row>
        <row r="191">
          <cell r="A191" t="str">
            <v>10mg*14粒/盒</v>
          </cell>
          <cell r="C191" t="str">
            <v>10mg</v>
          </cell>
          <cell r="D191" t="str">
            <v>14粒</v>
          </cell>
        </row>
        <row r="192">
          <cell r="A192" t="str">
            <v>10mg*21粒/盒</v>
          </cell>
          <cell r="C192" t="str">
            <v>10mg</v>
          </cell>
          <cell r="D192" t="str">
            <v>21粒</v>
          </cell>
        </row>
        <row r="193">
          <cell r="A193" t="str">
            <v>5mg *24片/盒</v>
          </cell>
          <cell r="C193" t="str">
            <v>5mg</v>
          </cell>
          <cell r="D193" t="str">
            <v>24片</v>
          </cell>
        </row>
        <row r="194">
          <cell r="A194" t="str">
            <v>5mg*24片/盒</v>
          </cell>
          <cell r="C194" t="str">
            <v>5mg</v>
          </cell>
          <cell r="D194" t="str">
            <v>24片</v>
          </cell>
        </row>
        <row r="195">
          <cell r="A195" t="str">
            <v>5mg*21片/盒</v>
          </cell>
          <cell r="C195" t="str">
            <v>5mg</v>
          </cell>
          <cell r="D195" t="str">
            <v>21片</v>
          </cell>
        </row>
        <row r="196">
          <cell r="A196" t="str">
            <v>5mg*24粒*24粒/盒</v>
          </cell>
          <cell r="C196" t="str">
            <v>5mg</v>
          </cell>
          <cell r="D196" t="str">
            <v>24粒</v>
          </cell>
        </row>
        <row r="197">
          <cell r="A197" t="str">
            <v>5mg*60片/盒</v>
          </cell>
          <cell r="C197" t="str">
            <v>5mg</v>
          </cell>
          <cell r="D197" t="str">
            <v>60片</v>
          </cell>
        </row>
        <row r="198">
          <cell r="A198" t="str">
            <v>2.5mg*48片/盒</v>
          </cell>
          <cell r="C198" t="str">
            <v>2.5mg</v>
          </cell>
          <cell r="D198" t="str">
            <v>48片</v>
          </cell>
        </row>
        <row r="199">
          <cell r="A199" t="str">
            <v>5mg*60片*60片/盒</v>
          </cell>
          <cell r="C199" t="str">
            <v>5mg</v>
          </cell>
          <cell r="D199" t="str">
            <v>60片</v>
          </cell>
        </row>
        <row r="200">
          <cell r="A200" t="str">
            <v>5mg*48片/盒</v>
          </cell>
          <cell r="C200" t="str">
            <v>5mg</v>
          </cell>
          <cell r="D200" t="str">
            <v>48片</v>
          </cell>
        </row>
        <row r="201">
          <cell r="A201" t="str">
            <v>5mg*30片*30片/盒</v>
          </cell>
          <cell r="C201" t="str">
            <v>5mg</v>
          </cell>
          <cell r="D201" t="str">
            <v>30片</v>
          </cell>
        </row>
        <row r="202">
          <cell r="A202" t="str">
            <v>5mg*40片/盒</v>
          </cell>
          <cell r="C202" t="str">
            <v>5mg</v>
          </cell>
          <cell r="D202" t="str">
            <v>40片</v>
          </cell>
        </row>
        <row r="203">
          <cell r="A203" t="str">
            <v>5mg*30粒/盒</v>
          </cell>
          <cell r="C203" t="str">
            <v>5mg</v>
          </cell>
          <cell r="D203" t="str">
            <v>30粒</v>
          </cell>
        </row>
        <row r="204">
          <cell r="A204" t="str">
            <v>5mg*60片/瓶</v>
          </cell>
          <cell r="C204" t="str">
            <v>5mg</v>
          </cell>
          <cell r="D204" t="str">
            <v>60片</v>
          </cell>
        </row>
        <row r="205">
          <cell r="A205" t="str">
            <v>2.5mg*80片/盒</v>
          </cell>
          <cell r="C205" t="str">
            <v>2.5mg</v>
          </cell>
          <cell r="D205" t="str">
            <v>80片</v>
          </cell>
        </row>
        <row r="206">
          <cell r="A206" t="str">
            <v>5mg*120片/盒</v>
          </cell>
          <cell r="C206" t="str">
            <v>5mg</v>
          </cell>
          <cell r="D206" t="str">
            <v>120片</v>
          </cell>
        </row>
        <row r="207">
          <cell r="A207" t="str">
            <v>2.5mg*100片/盒</v>
          </cell>
          <cell r="C207" t="str">
            <v>2.5mg</v>
          </cell>
          <cell r="D207" t="str">
            <v>100片</v>
          </cell>
        </row>
        <row r="208">
          <cell r="A208" t="str">
            <v>每片含盐酸二甲双胍250mg与格列吡嗪2.5mg*24片/盒</v>
          </cell>
          <cell r="C208" t="str">
            <v>250mg+2.5mg</v>
          </cell>
          <cell r="D208" t="str">
            <v>24片</v>
          </cell>
        </row>
        <row r="209">
          <cell r="A209" t="str">
            <v>每片含盐酸二甲双胍250mg与格列吡嗪2.5mg*12片/盒</v>
          </cell>
          <cell r="C209" t="str">
            <v>250mg+2.5mg</v>
          </cell>
          <cell r="D209" t="str">
            <v>12片</v>
          </cell>
        </row>
        <row r="210">
          <cell r="A210" t="str">
            <v>每片含盐酸二甲双胍250mg与格列吡嗪2.5mg*18片/盒</v>
          </cell>
          <cell r="C210" t="str">
            <v>250mg+2.5mg</v>
          </cell>
          <cell r="D210" t="str">
            <v>18片</v>
          </cell>
        </row>
        <row r="211">
          <cell r="A211" t="str">
            <v>5mg*50片/盒</v>
          </cell>
          <cell r="C211" t="str">
            <v>5mg</v>
          </cell>
          <cell r="D211" t="str">
            <v>50片</v>
          </cell>
        </row>
        <row r="212">
          <cell r="A212" t="str">
            <v>5mg*100片/盒</v>
          </cell>
          <cell r="C212" t="str">
            <v>5mg</v>
          </cell>
          <cell r="D212" t="str">
            <v>100片</v>
          </cell>
        </row>
        <row r="213">
          <cell r="A213" t="str">
            <v>2.5mg*40粒/盒</v>
          </cell>
          <cell r="C213" t="str">
            <v>2.5mg</v>
          </cell>
          <cell r="D213" t="str">
            <v>40粒</v>
          </cell>
        </row>
        <row r="214">
          <cell r="A214" t="str">
            <v>1ml:0.2mg*1瓶/瓶</v>
          </cell>
          <cell r="C214" t="str">
            <v>0.2mg</v>
          </cell>
          <cell r="D214" t="str">
            <v>1瓶</v>
          </cell>
        </row>
        <row r="215">
          <cell r="A215" t="str">
            <v>1ml:0.2mg*1支/支</v>
          </cell>
          <cell r="C215" t="str">
            <v>0.2mg</v>
          </cell>
          <cell r="D215" t="str">
            <v>1支</v>
          </cell>
        </row>
        <row r="216">
          <cell r="A216" t="str">
            <v>2ml:0.4mg*1支/支</v>
          </cell>
          <cell r="C216" t="str">
            <v>0.4mg</v>
          </cell>
          <cell r="D216" t="str">
            <v>1支</v>
          </cell>
        </row>
        <row r="217">
          <cell r="A217" t="str">
            <v>0.25g*20瓶/盒</v>
          </cell>
          <cell r="C217" t="str">
            <v>250mg</v>
          </cell>
          <cell r="D217" t="str">
            <v>20瓶</v>
          </cell>
        </row>
        <row r="218">
          <cell r="A218" t="str">
            <v>0.25g*1支/支</v>
          </cell>
          <cell r="C218" t="str">
            <v>250mg</v>
          </cell>
          <cell r="D218" t="str">
            <v>1支</v>
          </cell>
        </row>
        <row r="219">
          <cell r="A219" t="str">
            <v>0.25g*10瓶/盒</v>
          </cell>
          <cell r="C219" t="str">
            <v>250mg</v>
          </cell>
          <cell r="D219" t="str">
            <v>10瓶</v>
          </cell>
        </row>
        <row r="220">
          <cell r="A220" t="str">
            <v>0.25g*1瓶/瓶</v>
          </cell>
          <cell r="C220" t="str">
            <v>250mg</v>
          </cell>
          <cell r="D220" t="str">
            <v>1瓶</v>
          </cell>
        </row>
        <row r="221">
          <cell r="A221" t="str">
            <v>5ml:0.1g*5支/盒</v>
          </cell>
          <cell r="C221" t="str">
            <v>100mg</v>
          </cell>
          <cell r="D221" t="str">
            <v>5支</v>
          </cell>
        </row>
        <row r="222">
          <cell r="A222" t="str">
            <v>0.25g*1瓶/盒</v>
          </cell>
          <cell r="C222" t="str">
            <v>250mg</v>
          </cell>
          <cell r="D222" t="str">
            <v>1瓶</v>
          </cell>
        </row>
        <row r="223">
          <cell r="A223" t="str">
            <v>0.25g*1支/盒</v>
          </cell>
          <cell r="C223" t="str">
            <v>250mg</v>
          </cell>
          <cell r="D223" t="str">
            <v>1支</v>
          </cell>
        </row>
        <row r="224">
          <cell r="A224" t="str">
            <v>250mg*10瓶/盒</v>
          </cell>
          <cell r="C224" t="str">
            <v>250mg</v>
          </cell>
          <cell r="D224" t="str">
            <v>10瓶</v>
          </cell>
        </row>
        <row r="225">
          <cell r="A225" t="str">
            <v>0.25g(按更昔洛韦计)*10瓶/盒</v>
          </cell>
          <cell r="C225" t="str">
            <v>250mg</v>
          </cell>
          <cell r="D225" t="str">
            <v>10瓶</v>
          </cell>
        </row>
        <row r="226">
          <cell r="A226" t="str">
            <v>0.25g(按更昔洛韦计)*1瓶/瓶</v>
          </cell>
          <cell r="C226" t="str">
            <v>250mg</v>
          </cell>
          <cell r="D226" t="str">
            <v>1瓶</v>
          </cell>
        </row>
        <row r="227">
          <cell r="A227" t="str">
            <v>5ml:0.25g*1支/支</v>
          </cell>
          <cell r="C227" t="str">
            <v>250mg</v>
          </cell>
          <cell r="D227" t="str">
            <v>1支</v>
          </cell>
        </row>
        <row r="228">
          <cell r="A228" t="str">
            <v>0.05g*10瓶/盒</v>
          </cell>
          <cell r="C228" t="str">
            <v>50mg</v>
          </cell>
          <cell r="D228" t="str">
            <v>10瓶</v>
          </cell>
        </row>
        <row r="229">
          <cell r="A229" t="str">
            <v>0.05g*1瓶/盒</v>
          </cell>
          <cell r="C229" t="str">
            <v>50mg</v>
          </cell>
          <cell r="D229" t="str">
            <v>1瓶</v>
          </cell>
        </row>
        <row r="230">
          <cell r="A230" t="str">
            <v>0.125g*1瓶/瓶</v>
          </cell>
          <cell r="C230" t="str">
            <v>125mg</v>
          </cell>
          <cell r="D230" t="str">
            <v>1瓶</v>
          </cell>
        </row>
        <row r="231">
          <cell r="A231" t="str">
            <v>0.5g*5瓶/盒</v>
          </cell>
          <cell r="C231" t="str">
            <v>500mg</v>
          </cell>
          <cell r="D231" t="str">
            <v>5瓶</v>
          </cell>
        </row>
        <row r="232">
          <cell r="A232" t="str">
            <v>0.5g*1瓶/盒</v>
          </cell>
          <cell r="C232" t="str">
            <v>500mg</v>
          </cell>
          <cell r="D232" t="str">
            <v>1瓶</v>
          </cell>
        </row>
        <row r="233">
          <cell r="A233" t="str">
            <v>5ml:0.25g*5支/盒</v>
          </cell>
          <cell r="C233" t="str">
            <v>250mg</v>
          </cell>
          <cell r="D233" t="str">
            <v>5支</v>
          </cell>
        </row>
        <row r="234">
          <cell r="A234" t="str">
            <v>按C9H13N5O4计0.5g*1支/盒</v>
          </cell>
          <cell r="C234" t="str">
            <v>500mg</v>
          </cell>
          <cell r="D234" t="str">
            <v>1支</v>
          </cell>
        </row>
        <row r="235">
          <cell r="A235" t="str">
            <v>50mg*20瓶/盒</v>
          </cell>
          <cell r="C235" t="str">
            <v>50mg</v>
          </cell>
          <cell r="D235" t="str">
            <v>20瓶</v>
          </cell>
        </row>
        <row r="236">
          <cell r="A236" t="str">
            <v>97.1g/100g*1听/盒</v>
          </cell>
          <cell r="C236" t="str">
            <v>97100m</v>
          </cell>
          <cell r="D236" t="str">
            <v>1听</v>
          </cell>
        </row>
        <row r="237">
          <cell r="A237" t="str">
            <v>2.5g*40袋/盒</v>
          </cell>
          <cell r="C237" t="str">
            <v>2500mg</v>
          </cell>
          <cell r="D237" t="str">
            <v>40袋</v>
          </cell>
        </row>
        <row r="238">
          <cell r="A238" t="str">
            <v>2.5g：2.4275g*28袋/盒</v>
          </cell>
          <cell r="C238" t="str">
            <v>2427.5mg</v>
          </cell>
          <cell r="D238" t="str">
            <v>28袋</v>
          </cell>
        </row>
        <row r="239">
          <cell r="A239" t="str">
            <v>2.5g：2.4275g*16袋/盒</v>
          </cell>
          <cell r="C239" t="str">
            <v>2427.5mg</v>
          </cell>
          <cell r="D239" t="str">
            <v>16袋</v>
          </cell>
        </row>
        <row r="240">
          <cell r="A240" t="str">
            <v>0.2g*1瓶/瓶</v>
          </cell>
          <cell r="C240" t="str">
            <v>200mg</v>
          </cell>
          <cell r="D240" t="str">
            <v>1瓶</v>
          </cell>
        </row>
        <row r="241">
          <cell r="A241" t="str">
            <v>0.2g*1瓶/盒</v>
          </cell>
          <cell r="C241" t="str">
            <v>200mg</v>
          </cell>
          <cell r="D241" t="str">
            <v>1瓶</v>
          </cell>
        </row>
        <row r="242">
          <cell r="A242" t="str">
            <v>0.2g*1支/盒</v>
          </cell>
          <cell r="C242" t="str">
            <v>200mg</v>
          </cell>
          <cell r="D242" t="str">
            <v>1支</v>
          </cell>
        </row>
        <row r="243">
          <cell r="A243" t="str">
            <v>0.2g*1支/支</v>
          </cell>
          <cell r="C243" t="str">
            <v>200mg</v>
          </cell>
          <cell r="D243" t="str">
            <v>1支</v>
          </cell>
        </row>
        <row r="244">
          <cell r="A244" t="str">
            <v>1.0g*1瓶/瓶</v>
          </cell>
          <cell r="C244" t="str">
            <v>1000mg</v>
          </cell>
          <cell r="D244" t="str">
            <v>1瓶</v>
          </cell>
        </row>
        <row r="245">
          <cell r="A245" t="str">
            <v>1.0g*1瓶/盒</v>
          </cell>
          <cell r="C245" t="str">
            <v>1000mg</v>
          </cell>
          <cell r="D245" t="str">
            <v>1瓶</v>
          </cell>
        </row>
        <row r="246">
          <cell r="A246" t="str">
            <v>1.0g*1支/支</v>
          </cell>
          <cell r="C246" t="str">
            <v>1000mg</v>
          </cell>
          <cell r="D246" t="str">
            <v>1支</v>
          </cell>
        </row>
        <row r="247">
          <cell r="A247" t="str">
            <v>30mg*1瓶/瓶</v>
          </cell>
          <cell r="C247" t="str">
            <v>30mg</v>
          </cell>
          <cell r="D247" t="str">
            <v>1瓶</v>
          </cell>
        </row>
        <row r="248">
          <cell r="A248" t="str">
            <v>30mg*1瓶/盒</v>
          </cell>
          <cell r="C248" t="str">
            <v>30mg</v>
          </cell>
          <cell r="D248" t="str">
            <v>1瓶</v>
          </cell>
        </row>
        <row r="249">
          <cell r="A249" t="str">
            <v>10mg*7片/盒</v>
          </cell>
          <cell r="C249" t="str">
            <v>10mg</v>
          </cell>
          <cell r="D249" t="str">
            <v>7片</v>
          </cell>
        </row>
        <row r="250">
          <cell r="A250" t="str">
            <v>20mg*7片/盒</v>
          </cell>
          <cell r="C250" t="str">
            <v>20mg</v>
          </cell>
          <cell r="D250" t="str">
            <v>7片</v>
          </cell>
        </row>
        <row r="251">
          <cell r="A251" t="str">
            <v>10mg*5片/盒</v>
          </cell>
          <cell r="C251" t="str">
            <v>10mg</v>
          </cell>
          <cell r="D251" t="str">
            <v>5片</v>
          </cell>
        </row>
        <row r="252">
          <cell r="A252" t="str">
            <v>10mg*28片/盒</v>
          </cell>
          <cell r="C252" t="str">
            <v>10mg</v>
          </cell>
          <cell r="D252" t="str">
            <v>28片</v>
          </cell>
        </row>
        <row r="253">
          <cell r="A253" t="str">
            <v>10mg*30片/瓶</v>
          </cell>
          <cell r="C253" t="str">
            <v>10mg</v>
          </cell>
          <cell r="D253" t="str">
            <v>30片</v>
          </cell>
        </row>
        <row r="254">
          <cell r="A254" t="str">
            <v>10mg*30片/盒</v>
          </cell>
          <cell r="C254" t="str">
            <v>10mg</v>
          </cell>
          <cell r="D254" t="str">
            <v>30片</v>
          </cell>
        </row>
        <row r="255">
          <cell r="A255" t="str">
            <v>15mg*7片/盒</v>
          </cell>
          <cell r="C255" t="str">
            <v>15mg</v>
          </cell>
          <cell r="D255" t="str">
            <v>7片</v>
          </cell>
        </row>
        <row r="256">
          <cell r="A256" t="str">
            <v>15mg*30片/瓶</v>
          </cell>
          <cell r="C256" t="str">
            <v>15mg</v>
          </cell>
          <cell r="D256" t="str">
            <v>30片</v>
          </cell>
        </row>
        <row r="257">
          <cell r="A257" t="str">
            <v>2.5mg*14片/盒</v>
          </cell>
          <cell r="C257" t="str">
            <v>2.5mg</v>
          </cell>
          <cell r="D257" t="str">
            <v>14片</v>
          </cell>
        </row>
        <row r="258">
          <cell r="A258" t="str">
            <v>20mg×14片/盒</v>
          </cell>
          <cell r="C258" t="str">
            <v>20mg</v>
          </cell>
          <cell r="D258" t="str">
            <v>14片</v>
          </cell>
        </row>
        <row r="259">
          <cell r="A259" t="str">
            <v>6ml:0.15g*6瓶/盒</v>
          </cell>
          <cell r="C259" t="str">
            <v>150mg</v>
          </cell>
          <cell r="D259" t="str">
            <v>6瓶</v>
          </cell>
        </row>
        <row r="260">
          <cell r="A260" t="str">
            <v>12ml:0.3g*5支/盒</v>
          </cell>
          <cell r="C260" t="str">
            <v>300mg</v>
          </cell>
          <cell r="D260" t="str">
            <v>5支</v>
          </cell>
        </row>
        <row r="261">
          <cell r="A261" t="str">
            <v>12ml:0.3g*1支/支</v>
          </cell>
          <cell r="C261" t="str">
            <v>300mg</v>
          </cell>
          <cell r="D261" t="str">
            <v>1支</v>
          </cell>
        </row>
        <row r="262">
          <cell r="A262" t="str">
            <v>20ml:0.6g*1支/支</v>
          </cell>
          <cell r="C262" t="str">
            <v>600mg</v>
          </cell>
          <cell r="D262" t="str">
            <v>1支</v>
          </cell>
        </row>
        <row r="263">
          <cell r="A263" t="str">
            <v>6ml:0.15g*1瓶/盒</v>
          </cell>
          <cell r="C263" t="str">
            <v>150mg</v>
          </cell>
          <cell r="D263" t="str">
            <v>1瓶</v>
          </cell>
        </row>
        <row r="264">
          <cell r="A264" t="str">
            <v>6ml:0.15g*1瓶/瓶</v>
          </cell>
          <cell r="C264" t="str">
            <v>150mg</v>
          </cell>
          <cell r="D264" t="str">
            <v>1瓶</v>
          </cell>
        </row>
        <row r="265">
          <cell r="A265" t="str">
            <v>12ml:300mg*1支/支</v>
          </cell>
          <cell r="C265" t="str">
            <v>300mg</v>
          </cell>
          <cell r="D265" t="str">
            <v>1支</v>
          </cell>
        </row>
        <row r="266">
          <cell r="A266" t="str">
            <v>10ml:100mg*5瓶/盒</v>
          </cell>
          <cell r="C266" t="str">
            <v>100mg</v>
          </cell>
          <cell r="D266" t="str">
            <v>5瓶</v>
          </cell>
        </row>
        <row r="267">
          <cell r="A267" t="str">
            <v>10ml:0.1g*1支/支</v>
          </cell>
          <cell r="C267" t="str">
            <v>100mg</v>
          </cell>
          <cell r="D267" t="str">
            <v>1支</v>
          </cell>
        </row>
        <row r="268">
          <cell r="A268" t="str">
            <v>10ml:75mg*5支/盒</v>
          </cell>
          <cell r="C268" t="str">
            <v>75mg</v>
          </cell>
          <cell r="D268" t="str">
            <v>5支</v>
          </cell>
        </row>
        <row r="269">
          <cell r="A269" t="str">
            <v>10ml:75mg*1支/支</v>
          </cell>
          <cell r="C269" t="str">
            <v>75mg</v>
          </cell>
          <cell r="D269" t="str">
            <v>1支</v>
          </cell>
        </row>
        <row r="270">
          <cell r="A270" t="str">
            <v>75mg（以盐酸罗哌卡因计）*1瓶/瓶</v>
          </cell>
          <cell r="C270" t="str">
            <v>75mg</v>
          </cell>
          <cell r="D270" t="str">
            <v>1瓶</v>
          </cell>
        </row>
        <row r="271">
          <cell r="A271" t="str">
            <v>119.2mg*1支/盒</v>
          </cell>
          <cell r="C271" t="str">
            <v>119.2mg</v>
          </cell>
          <cell r="D271" t="str">
            <v>1支</v>
          </cell>
        </row>
        <row r="272">
          <cell r="A272" t="str">
            <v>119.2mg*1支/支</v>
          </cell>
          <cell r="C272" t="str">
            <v>119.2mg</v>
          </cell>
          <cell r="D272" t="str">
            <v>1支</v>
          </cell>
        </row>
        <row r="273">
          <cell r="A273" t="str">
            <v>89.4mg*1支/盒</v>
          </cell>
          <cell r="C273" t="str">
            <v>89.4mg</v>
          </cell>
          <cell r="D273" t="str">
            <v>1支</v>
          </cell>
        </row>
        <row r="274">
          <cell r="A274" t="str">
            <v>10ml:120mg*1瓶/瓶</v>
          </cell>
          <cell r="C274" t="str">
            <v>120mg</v>
          </cell>
          <cell r="D274" t="str">
            <v>1瓶</v>
          </cell>
        </row>
        <row r="275">
          <cell r="A275" t="str">
            <v>10ml:89.4mg*1支/支</v>
          </cell>
          <cell r="C275" t="str">
            <v>89.4mg</v>
          </cell>
          <cell r="D275" t="str">
            <v>1支</v>
          </cell>
        </row>
        <row r="276">
          <cell r="A276" t="str">
            <v>20ml:178.8mg*1支/支</v>
          </cell>
          <cell r="C276" t="str">
            <v>178.8mg</v>
          </cell>
          <cell r="D276" t="str">
            <v>1支</v>
          </cell>
        </row>
        <row r="277">
          <cell r="A277" t="str">
            <v>89.4mg*1支/支</v>
          </cell>
          <cell r="C277" t="str">
            <v>89.4mg</v>
          </cell>
          <cell r="D277" t="str">
            <v>1支</v>
          </cell>
        </row>
        <row r="278">
          <cell r="A278" t="str">
            <v>10ml:89.4mg*1瓶/盒</v>
          </cell>
          <cell r="C278" t="str">
            <v>89.4mg</v>
          </cell>
          <cell r="D278" t="str">
            <v>1瓶</v>
          </cell>
        </row>
        <row r="279">
          <cell r="A279" t="str">
            <v>10ml:89.4mg*5支/盒</v>
          </cell>
          <cell r="C279" t="str">
            <v>89.4mg</v>
          </cell>
          <cell r="D279" t="str">
            <v>5支</v>
          </cell>
        </row>
        <row r="280">
          <cell r="A280" t="str">
            <v>100ml：盐酸罗哌卡因0.2g与氯化钠0.86g*1袋/袋</v>
          </cell>
          <cell r="C280" t="str">
            <v>200mg</v>
          </cell>
          <cell r="D280" t="str">
            <v>1袋</v>
          </cell>
        </row>
        <row r="281">
          <cell r="A281" t="str">
            <v>10ml:90mg*1瓶/瓶</v>
          </cell>
          <cell r="C281" t="str">
            <v>90mg</v>
          </cell>
          <cell r="D281" t="str">
            <v>1瓶</v>
          </cell>
        </row>
        <row r="282">
          <cell r="A282" t="str">
            <v>10ml:0.1g*5支/盒</v>
          </cell>
          <cell r="C282" t="str">
            <v>100mg</v>
          </cell>
          <cell r="D282" t="str">
            <v>5支</v>
          </cell>
        </row>
        <row r="283">
          <cell r="A283" t="str">
            <v>20ml:150mg*1支/盒</v>
          </cell>
          <cell r="C283" t="str">
            <v>150mg</v>
          </cell>
          <cell r="D283" t="str">
            <v>1支</v>
          </cell>
        </row>
        <row r="284">
          <cell r="A284" t="str">
            <v>47.7mg*1瓶/盒</v>
          </cell>
          <cell r="C284" t="str">
            <v>47.7mg</v>
          </cell>
          <cell r="D284" t="str">
            <v>1瓶</v>
          </cell>
        </row>
        <row r="285">
          <cell r="A285" t="str">
            <v>10ml：100mg（聚丙烯安瓿）*1支/支</v>
          </cell>
          <cell r="C285" t="str">
            <v>100mg</v>
          </cell>
          <cell r="D285" t="str">
            <v>1支</v>
          </cell>
        </row>
        <row r="286">
          <cell r="A286" t="str">
            <v>20ml:200mg*1支/支</v>
          </cell>
          <cell r="C286" t="str">
            <v>200mg</v>
          </cell>
          <cell r="D286" t="str">
            <v>1支</v>
          </cell>
        </row>
        <row r="287">
          <cell r="A287" t="str">
            <v>0.5g*24片/盒</v>
          </cell>
          <cell r="C287" t="str">
            <v>500mg</v>
          </cell>
          <cell r="D287" t="str">
            <v>24片</v>
          </cell>
        </row>
        <row r="288">
          <cell r="A288" t="str">
            <v>0.5g*60片/盒</v>
          </cell>
          <cell r="C288" t="str">
            <v>500mg</v>
          </cell>
          <cell r="D288" t="str">
            <v>60片</v>
          </cell>
        </row>
        <row r="289">
          <cell r="A289" t="str">
            <v>0.5g*48片/盒</v>
          </cell>
          <cell r="C289" t="str">
            <v>500mg</v>
          </cell>
          <cell r="D289" t="str">
            <v>48片</v>
          </cell>
        </row>
        <row r="290">
          <cell r="A290" t="str">
            <v>0.6g*12片/盒</v>
          </cell>
          <cell r="C290" t="str">
            <v>600mg</v>
          </cell>
          <cell r="D290" t="str">
            <v>12片</v>
          </cell>
        </row>
        <row r="291">
          <cell r="A291" t="str">
            <v>0.6g*24片/盒</v>
          </cell>
          <cell r="C291" t="str">
            <v>600mg</v>
          </cell>
          <cell r="D291" t="str">
            <v>24片</v>
          </cell>
        </row>
        <row r="292">
          <cell r="A292" t="str">
            <v>50mg*12粒*12粒/盒</v>
          </cell>
          <cell r="C292" t="str">
            <v>50mg</v>
          </cell>
          <cell r="D292" t="str">
            <v>12粒</v>
          </cell>
        </row>
        <row r="293">
          <cell r="A293" t="str">
            <v>50mg*30片/盒</v>
          </cell>
          <cell r="C293" t="str">
            <v>50mg</v>
          </cell>
          <cell r="D293" t="str">
            <v>30片</v>
          </cell>
        </row>
        <row r="294">
          <cell r="A294" t="str">
            <v>25mg*30片/盒</v>
          </cell>
          <cell r="C294" t="str">
            <v>25mg</v>
          </cell>
          <cell r="D294" t="str">
            <v>30片</v>
          </cell>
        </row>
        <row r="295">
          <cell r="A295" t="str">
            <v>25mg*40片/盒</v>
          </cell>
          <cell r="C295" t="str">
            <v>25mg</v>
          </cell>
          <cell r="D295" t="str">
            <v>40片</v>
          </cell>
        </row>
        <row r="296">
          <cell r="A296" t="str">
            <v>25mg*20片/盒</v>
          </cell>
          <cell r="C296" t="str">
            <v>25mg</v>
          </cell>
          <cell r="D296" t="str">
            <v>20片</v>
          </cell>
        </row>
        <row r="297">
          <cell r="A297" t="str">
            <v>25mg*24片/盒</v>
          </cell>
          <cell r="C297" t="str">
            <v>25mg</v>
          </cell>
          <cell r="D297" t="str">
            <v>24片</v>
          </cell>
        </row>
        <row r="298">
          <cell r="A298" t="str">
            <v>25mg*60片/盒</v>
          </cell>
          <cell r="C298" t="str">
            <v>25mg</v>
          </cell>
          <cell r="D298" t="str">
            <v>60片</v>
          </cell>
        </row>
        <row r="299">
          <cell r="A299" t="str">
            <v>25mg*40片/瓶</v>
          </cell>
          <cell r="C299" t="str">
            <v>25mg</v>
          </cell>
          <cell r="D299" t="str">
            <v>40片</v>
          </cell>
        </row>
        <row r="300">
          <cell r="A300" t="str">
            <v>25mg*12粒*12粒/盒</v>
          </cell>
          <cell r="C300" t="str">
            <v>25mg</v>
          </cell>
          <cell r="D300" t="str">
            <v>12粒</v>
          </cell>
        </row>
        <row r="301">
          <cell r="A301" t="str">
            <v>200μg*3片/盒</v>
          </cell>
          <cell r="C301" t="str">
            <v>0.2mg</v>
          </cell>
          <cell r="D301" t="str">
            <v>3片</v>
          </cell>
        </row>
        <row r="302">
          <cell r="A302" t="str">
            <v>米非司酮片25mg;米索前列醇片0.2mg*9片/盒</v>
          </cell>
          <cell r="C302" t="str">
            <v>25mg+0.2mg</v>
          </cell>
          <cell r="D302" t="str">
            <v>9片</v>
          </cell>
        </row>
        <row r="303">
          <cell r="A303" t="str">
            <v>0.2mg*3片/盒</v>
          </cell>
          <cell r="C303" t="str">
            <v>0.2mg</v>
          </cell>
          <cell r="D303" t="str">
            <v>3片</v>
          </cell>
        </row>
        <row r="304">
          <cell r="A304" t="str">
            <v>0.2mg*30片/盒</v>
          </cell>
          <cell r="C304" t="str">
            <v>0.2mg</v>
          </cell>
          <cell r="D304" t="str">
            <v>30片</v>
          </cell>
        </row>
        <row r="305">
          <cell r="A305" t="str">
            <v>米非司酮片：25mg         米索前列醇片：0.2mg*9片/盒</v>
          </cell>
          <cell r="C305" t="str">
            <v>25mg+0.2mg</v>
          </cell>
          <cell r="D305" t="str">
            <v>9片</v>
          </cell>
        </row>
        <row r="306">
          <cell r="A306" t="str">
            <v>5ml:0.25mg*1支/盒</v>
          </cell>
          <cell r="C306" t="str">
            <v>0.25mg</v>
          </cell>
          <cell r="D306" t="str">
            <v>1支</v>
          </cell>
        </row>
        <row r="307">
          <cell r="A307" t="str">
            <v>5ml:0.25mg*1瓶/盒</v>
          </cell>
          <cell r="C307" t="str">
            <v>0.25mg</v>
          </cell>
          <cell r="D307" t="str">
            <v>1瓶</v>
          </cell>
        </row>
        <row r="308">
          <cell r="A308" t="str">
            <v>1.5ml：0.075mg*10支/盒</v>
          </cell>
          <cell r="C308" t="str">
            <v>0.075mg</v>
          </cell>
          <cell r="D308" t="str">
            <v>10支</v>
          </cell>
        </row>
        <row r="309">
          <cell r="A309" t="str">
            <v>5ml:0.25mg*1支*1支/盒</v>
          </cell>
          <cell r="C309" t="str">
            <v>0.25mg</v>
          </cell>
          <cell r="D309" t="str">
            <v>1支</v>
          </cell>
        </row>
        <row r="310">
          <cell r="A310" t="str">
            <v>5ml:0.25mg*1支/支</v>
          </cell>
          <cell r="C310" t="str">
            <v>0.25mg</v>
          </cell>
          <cell r="D310" t="str">
            <v>1支</v>
          </cell>
        </row>
        <row r="311">
          <cell r="A311" t="str">
            <v>1.5ml:0.075mg*1支/支</v>
          </cell>
          <cell r="C311" t="str">
            <v>0.075mg</v>
          </cell>
          <cell r="D311" t="str">
            <v>1支</v>
          </cell>
        </row>
        <row r="312">
          <cell r="A312" t="str">
            <v>2.5mg*10片/盒</v>
          </cell>
          <cell r="C312" t="str">
            <v>2.5mg</v>
          </cell>
          <cell r="D312" t="str">
            <v>10片</v>
          </cell>
        </row>
        <row r="313">
          <cell r="A313" t="str">
            <v>2.5mg*20片/盒</v>
          </cell>
          <cell r="C313" t="str">
            <v>2.5mg</v>
          </cell>
          <cell r="D313" t="str">
            <v>20片</v>
          </cell>
        </row>
        <row r="314">
          <cell r="A314" t="str">
            <v>2.5mg*7片/盒</v>
          </cell>
          <cell r="C314" t="str">
            <v>2.5mg</v>
          </cell>
          <cell r="D314" t="str">
            <v>7片</v>
          </cell>
        </row>
        <row r="315">
          <cell r="A315" t="str">
            <v>5mg*7片/盒</v>
          </cell>
          <cell r="C315" t="str">
            <v>5mg</v>
          </cell>
          <cell r="D315" t="str">
            <v>7片</v>
          </cell>
        </row>
        <row r="316">
          <cell r="A316" t="str">
            <v>5mg×30片/盒</v>
          </cell>
          <cell r="C316" t="str">
            <v>5mg</v>
          </cell>
          <cell r="D316" t="str">
            <v>30片</v>
          </cell>
        </row>
        <row r="317">
          <cell r="A317" t="str">
            <v>75mg*14粒/盒</v>
          </cell>
          <cell r="C317" t="str">
            <v>75mg</v>
          </cell>
          <cell r="D317" t="str">
            <v>14粒</v>
          </cell>
        </row>
        <row r="318">
          <cell r="A318" t="str">
            <v>75mg*14片/盒</v>
          </cell>
          <cell r="C318" t="str">
            <v>75mg</v>
          </cell>
          <cell r="D318" t="str">
            <v>14片</v>
          </cell>
        </row>
        <row r="319">
          <cell r="A319" t="str">
            <v>75mg*28片/盒</v>
          </cell>
          <cell r="C319" t="str">
            <v>75mg</v>
          </cell>
          <cell r="D319" t="str">
            <v>28片</v>
          </cell>
        </row>
        <row r="320">
          <cell r="A320" t="str">
            <v>0.15g*14粒/盒</v>
          </cell>
          <cell r="C320" t="str">
            <v>150mg</v>
          </cell>
          <cell r="D320" t="str">
            <v>14粒</v>
          </cell>
        </row>
        <row r="321">
          <cell r="A321" t="str">
            <v>25mg*10片/盒</v>
          </cell>
          <cell r="C321" t="str">
            <v>25mg</v>
          </cell>
          <cell r="D321" t="str">
            <v>10片</v>
          </cell>
        </row>
        <row r="322">
          <cell r="A322" t="str">
            <v>25mg(以C22H22F3N计)*10片/盒</v>
          </cell>
          <cell r="C322" t="str">
            <v>25mg</v>
          </cell>
          <cell r="D322" t="str">
            <v>10片</v>
          </cell>
        </row>
        <row r="323">
          <cell r="A323" t="str">
            <v>25mg（以C22H22F3N计）*10片/盒</v>
          </cell>
          <cell r="C323" t="str">
            <v>25mg</v>
          </cell>
          <cell r="D323" t="str">
            <v>10片</v>
          </cell>
        </row>
        <row r="324">
          <cell r="A324" t="str">
            <v>25mg（以C22H22F3N计）*30片/盒</v>
          </cell>
          <cell r="C324" t="str">
            <v>25mg</v>
          </cell>
          <cell r="D324" t="str">
            <v>30片</v>
          </cell>
        </row>
        <row r="325">
          <cell r="A325" t="str">
            <v>75mg(以C22H22F3N计)*10片/盒</v>
          </cell>
          <cell r="C325" t="str">
            <v>75mg</v>
          </cell>
          <cell r="D325" t="str">
            <v>10片</v>
          </cell>
        </row>
        <row r="326">
          <cell r="A326" t="str">
            <v>1.6mg*4支/盒</v>
          </cell>
          <cell r="C326" t="str">
            <v>1.6mg</v>
          </cell>
          <cell r="D326" t="str">
            <v>4支</v>
          </cell>
        </row>
        <row r="327">
          <cell r="A327" t="str">
            <v>1.6mg*1瓶/瓶</v>
          </cell>
          <cell r="C327" t="str">
            <v>1.6mg</v>
          </cell>
          <cell r="D327" t="str">
            <v>1瓶</v>
          </cell>
        </row>
        <row r="328">
          <cell r="A328" t="str">
            <v>1.6mg*1支/支</v>
          </cell>
          <cell r="C328" t="str">
            <v>1.6mg</v>
          </cell>
          <cell r="D328" t="str">
            <v>1支</v>
          </cell>
        </row>
        <row r="329">
          <cell r="A329" t="str">
            <v>1.6mg*2支/盒</v>
          </cell>
          <cell r="C329" t="str">
            <v>1.6mg</v>
          </cell>
          <cell r="D329" t="str">
            <v>2支</v>
          </cell>
        </row>
        <row r="330">
          <cell r="A330" t="str">
            <v>1.6mg*2瓶/盒</v>
          </cell>
          <cell r="C330" t="str">
            <v>1.6mg</v>
          </cell>
          <cell r="D330" t="str">
            <v>2瓶</v>
          </cell>
        </row>
        <row r="331">
          <cell r="A331" t="str">
            <v>12.5mg*100片/瓶</v>
          </cell>
          <cell r="C331" t="str">
            <v>12.5mg</v>
          </cell>
          <cell r="D331" t="str">
            <v>100片</v>
          </cell>
        </row>
        <row r="332">
          <cell r="A332" t="str">
            <v>25mg*100片/瓶</v>
          </cell>
          <cell r="C332" t="str">
            <v>25mg</v>
          </cell>
          <cell r="D332" t="str">
            <v>100片</v>
          </cell>
        </row>
        <row r="333">
          <cell r="A333" t="str">
            <v>2ml: 0.25mg (按C20H30BrNO3计)*10支/盒</v>
          </cell>
          <cell r="C333" t="str">
            <v>0.25mg</v>
          </cell>
          <cell r="D333" t="str">
            <v>10支</v>
          </cell>
        </row>
        <row r="334">
          <cell r="A334" t="str">
            <v>20μg/揿*1支/支</v>
          </cell>
          <cell r="C334" t="str">
            <v>0.02mg</v>
          </cell>
          <cell r="D334" t="str">
            <v>1支</v>
          </cell>
        </row>
        <row r="335">
          <cell r="A335" t="str">
            <v>2ml：250μg*10支/盒</v>
          </cell>
          <cell r="C335" t="str">
            <v>0.25mg</v>
          </cell>
          <cell r="D335" t="str">
            <v>10支</v>
          </cell>
        </row>
        <row r="336">
          <cell r="A336" t="str">
            <v>2ml: 0.5mg (按C20H30BrNO3计)*10支/盒</v>
          </cell>
          <cell r="C336" t="str">
            <v>0.5mg</v>
          </cell>
          <cell r="D336" t="str">
            <v>10支</v>
          </cell>
        </row>
        <row r="337">
          <cell r="A337" t="str">
            <v>2ml:0.25mg（按C20H30BrNO3计）*10支/盒</v>
          </cell>
          <cell r="C337" t="str">
            <v>0.25mg</v>
          </cell>
          <cell r="D337" t="str">
            <v>10支</v>
          </cell>
        </row>
        <row r="338">
          <cell r="A338" t="str">
            <v>2ml:0.5mg(按C20H30BrNO3计)*10支/盒</v>
          </cell>
          <cell r="C338" t="str">
            <v>0.5mg</v>
          </cell>
          <cell r="D338" t="str">
            <v>10支</v>
          </cell>
        </row>
        <row r="339">
          <cell r="A339" t="str">
            <v>2ml:0.5mg（按C20H30BrNO3计）*10支/盒</v>
          </cell>
          <cell r="C339" t="str">
            <v>0.5mg</v>
          </cell>
          <cell r="D339" t="str">
            <v>10支</v>
          </cell>
        </row>
        <row r="340">
          <cell r="A340" t="str">
            <v>每瓶14g，内含异丙托溴铵8.4mg(每揿40ug)*1瓶/盒</v>
          </cell>
          <cell r="C340" t="str">
            <v>8.4mg</v>
          </cell>
          <cell r="D340" t="str">
            <v>1瓶</v>
          </cell>
        </row>
        <row r="341">
          <cell r="A341" t="str">
            <v>250ml:结构甘油三酯50g*1袋/袋</v>
          </cell>
          <cell r="C341" t="str">
            <v>250ml</v>
          </cell>
          <cell r="D341" t="str">
            <v>1袋</v>
          </cell>
        </row>
        <row r="342">
          <cell r="A342" t="str">
            <v>100ml/瓶*1瓶/瓶</v>
          </cell>
          <cell r="C342" t="str">
            <v>100ml</v>
          </cell>
          <cell r="D342" t="str">
            <v>1瓶</v>
          </cell>
        </row>
        <row r="343">
          <cell r="A343" t="str">
            <v>250ml/瓶*1瓶/瓶</v>
          </cell>
          <cell r="C343" t="str">
            <v>250ml</v>
          </cell>
          <cell r="D343" t="str">
            <v>1瓶</v>
          </cell>
        </row>
        <row r="344">
          <cell r="A344" t="str">
            <v>1440ml*1袋/袋</v>
          </cell>
          <cell r="C344" t="str">
            <v>1440ml</v>
          </cell>
          <cell r="D344" t="str">
            <v>1袋</v>
          </cell>
        </row>
        <row r="345">
          <cell r="A345" t="str">
            <v>1920ml*1袋/袋</v>
          </cell>
          <cell r="C345" t="str">
            <v>1920ml</v>
          </cell>
          <cell r="D345" t="str">
            <v>1袋</v>
          </cell>
        </row>
        <row r="346">
          <cell r="A346" t="str">
            <v>250ml:50g(大豆油):3g(卵磷脂)*1瓶/瓶</v>
          </cell>
          <cell r="C346" t="str">
            <v>250ml</v>
          </cell>
          <cell r="D346" t="str">
            <v>1瓶</v>
          </cell>
        </row>
        <row r="347">
          <cell r="A347" t="str">
            <v>250ml:50g(大豆油):3g(卵磷脂)*1袋/袋</v>
          </cell>
          <cell r="C347" t="str">
            <v>250ml</v>
          </cell>
          <cell r="D347" t="str">
            <v>1袋</v>
          </cell>
        </row>
        <row r="348">
          <cell r="A348" t="str">
            <v>复方氨基酸注射液（18AA）750ml与20%脂肪乳注射液（C14-24）250ml*1瓶/瓶</v>
          </cell>
          <cell r="C348" t="str">
            <v>1000ml</v>
          </cell>
          <cell r="D348" t="str">
            <v>1瓶</v>
          </cell>
        </row>
        <row r="349">
          <cell r="A349" t="str">
            <v>100ml:20g(大豆油):1.2g(卵磷脂)*1瓶/瓶</v>
          </cell>
          <cell r="C349" t="str">
            <v>100ml</v>
          </cell>
          <cell r="D349" t="str">
            <v>1瓶</v>
          </cell>
        </row>
        <row r="350">
          <cell r="A350" t="str">
            <v>250ml:25g(大豆油):3g(卵磷脂)*1瓶/瓶</v>
          </cell>
          <cell r="C350" t="str">
            <v>250ml</v>
          </cell>
          <cell r="D350" t="str">
            <v>1瓶</v>
          </cell>
        </row>
        <row r="351">
          <cell r="A351" t="str">
            <v>250ml:75g(大豆油):3g(卵磷脂)*1瓶/瓶</v>
          </cell>
          <cell r="C351" t="str">
            <v>250ml</v>
          </cell>
          <cell r="D351" t="str">
            <v>1瓶</v>
          </cell>
        </row>
        <row r="352">
          <cell r="A352" t="str">
            <v>500ml:50g(大豆油):6g(卵磷脂)*1瓶/瓶</v>
          </cell>
          <cell r="C352" t="str">
            <v>500ml</v>
          </cell>
          <cell r="D352" t="str">
            <v>1瓶</v>
          </cell>
        </row>
        <row r="353">
          <cell r="A353" t="str">
            <v>500ml:50g(10%)*1瓶/瓶</v>
          </cell>
          <cell r="C353" t="str">
            <v>500ml</v>
          </cell>
          <cell r="D353" t="str">
            <v>1瓶</v>
          </cell>
        </row>
        <row r="354">
          <cell r="A354" t="str">
            <v>100ml:30g(大豆油):1.2g(卵磷脂)/瓶*1瓶/瓶</v>
          </cell>
          <cell r="C354" t="str">
            <v>100ml</v>
          </cell>
          <cell r="D354" t="str">
            <v>1瓶</v>
          </cell>
        </row>
        <row r="355">
          <cell r="A355" t="str">
            <v>100ml:10g(大豆油):10g(中链甘油三酸脂):1.2g(卵磷脂):2.5g(甘油)*1瓶/瓶</v>
          </cell>
          <cell r="C355" t="str">
            <v>100ml</v>
          </cell>
          <cell r="D355" t="str">
            <v>1瓶</v>
          </cell>
        </row>
        <row r="356">
          <cell r="A356" t="str">
            <v>100ml:5g(大豆油)：5g(中链甘油三酸脂):0.8g(卵磷脂):2.5g(甘油)*1瓶/瓶</v>
          </cell>
          <cell r="C356" t="str">
            <v>100ml</v>
          </cell>
          <cell r="D356" t="str">
            <v>1瓶</v>
          </cell>
        </row>
        <row r="357">
          <cell r="A357" t="str">
            <v>250ml:25g(大豆油)：25g(中链甘油三酸脂):3g(卵磷脂):6.25g(甘油)*1瓶/瓶</v>
          </cell>
          <cell r="C357" t="str">
            <v>250ml</v>
          </cell>
          <cell r="D357" t="str">
            <v>1瓶</v>
          </cell>
        </row>
        <row r="358">
          <cell r="A358" t="str">
            <v>100ml:20g(脂肪)与1.2g(磷脂)*1袋/袋</v>
          </cell>
          <cell r="C358" t="str">
            <v>100ml</v>
          </cell>
          <cell r="D358" t="str">
            <v>1袋</v>
          </cell>
        </row>
        <row r="359">
          <cell r="A359" t="str">
            <v>1500ml[脂肪乳注射液(10%)300ml：复方氨基酸(5.5%，15AA)注射液600ml，葡萄糖注射液(20%)600ml]*1袋/袋</v>
          </cell>
          <cell r="C359" t="str">
            <v>1500ml</v>
          </cell>
          <cell r="D359" t="str">
            <v>1袋</v>
          </cell>
        </row>
        <row r="360">
          <cell r="A360" t="str">
            <v>1000ml[脂肪乳注射液（10%）200ml;复方氨基酸(5.5%，15AA)注射液400ml;葡萄糖注射液(20%)400ml]*1袋/袋</v>
          </cell>
          <cell r="C360" t="str">
            <v>1000ml</v>
          </cell>
          <cell r="D360" t="str">
            <v>1袋</v>
          </cell>
        </row>
        <row r="361">
          <cell r="A361" t="str">
            <v>1000ml[脂肪乳注射液(20%)200ml;复方氨基酸(8.5%，15AA)注射液400ml;葡萄糖注射液(30%)400ml]*1袋/袋</v>
          </cell>
          <cell r="C361" t="str">
            <v>1000ml</v>
          </cell>
          <cell r="D361" t="str">
            <v>1袋</v>
          </cell>
        </row>
        <row r="362">
          <cell r="A362" t="str">
            <v>100ml:30g(大豆油):1.2g(卵磷脂)*1瓶/瓶</v>
          </cell>
          <cell r="C362" t="str">
            <v>100ml</v>
          </cell>
          <cell r="D362" t="str">
            <v>1瓶</v>
          </cell>
        </row>
        <row r="363">
          <cell r="A363" t="str">
            <v>250ml:75g(30%)*1瓶/瓶</v>
          </cell>
          <cell r="C363" t="str">
            <v>250ml</v>
          </cell>
          <cell r="D363" t="str">
            <v>1瓶</v>
          </cell>
        </row>
        <row r="364">
          <cell r="A364" t="str">
            <v>1500ml:10%橄榄油脂肪乳300ml+5.5%复方氨基酸注射液(15)600ml+20%葡萄糖注射液600ml *1袋/袋</v>
          </cell>
          <cell r="C364" t="str">
            <v>1500ml</v>
          </cell>
          <cell r="D364" t="str">
            <v>1袋</v>
          </cell>
        </row>
        <row r="365">
          <cell r="A365" t="str">
            <v>250ml:75g大豆油：3.0g卵磷脂*1瓶/瓶</v>
          </cell>
          <cell r="C365" t="str">
            <v>250ml</v>
          </cell>
          <cell r="D365" t="str">
            <v>1瓶</v>
          </cell>
        </row>
        <row r="366">
          <cell r="A366" t="str">
            <v>250ml:50g（脂肪）与3g磷脂*1袋/袋</v>
          </cell>
          <cell r="C366" t="str">
            <v>250ml</v>
          </cell>
          <cell r="D366" t="str">
            <v>1袋</v>
          </cell>
        </row>
        <row r="367">
          <cell r="A367" t="str">
            <v>1026ml*1袋/袋</v>
          </cell>
          <cell r="C367" t="str">
            <v>1026ml</v>
          </cell>
          <cell r="D367" t="str">
            <v>1袋</v>
          </cell>
        </row>
        <row r="368">
          <cell r="A368" t="str">
            <v>20%X250ml/瓶*1瓶/瓶</v>
          </cell>
          <cell r="C368" t="str">
            <v>250ml</v>
          </cell>
          <cell r="D368" t="str">
            <v>1瓶</v>
          </cell>
        </row>
        <row r="369">
          <cell r="A369" t="str">
            <v>1250ml*1袋/袋</v>
          </cell>
          <cell r="C369" t="str">
            <v>1250ml</v>
          </cell>
          <cell r="D369" t="str">
            <v>1袋</v>
          </cell>
        </row>
        <row r="370">
          <cell r="A370" t="str">
            <v>250ml：大豆油25g与中链甘油三酸酯25g*1袋/袋</v>
          </cell>
          <cell r="C370" t="str">
            <v>250ml</v>
          </cell>
          <cell r="D370" t="str">
            <v>1袋</v>
          </cell>
        </row>
        <row r="371">
          <cell r="A371" t="str">
            <v>1875ml*1袋/袋</v>
          </cell>
          <cell r="C371" t="str">
            <v>1875ml</v>
          </cell>
          <cell r="D371" t="str">
            <v>1袋</v>
          </cell>
        </row>
        <row r="372">
          <cell r="A372" t="str">
            <v>1440ml(20%脂肪乳注射液255ml;复方氨基酸注射液300ml;11%葡萄糖注射液885ml)*1袋/袋</v>
          </cell>
          <cell r="C372" t="str">
            <v>1440ml</v>
          </cell>
          <cell r="D372" t="str">
            <v>1袋</v>
          </cell>
        </row>
        <row r="373">
          <cell r="A373" t="str">
            <v>2053ml*1袋/袋</v>
          </cell>
          <cell r="C373" t="str">
            <v>2053ml</v>
          </cell>
          <cell r="D373" t="str">
            <v>1袋</v>
          </cell>
        </row>
        <row r="374">
          <cell r="A374" t="str">
            <v>1000ml*1袋/袋</v>
          </cell>
          <cell r="C374" t="str">
            <v>1000ml</v>
          </cell>
          <cell r="D374" t="str">
            <v>1袋</v>
          </cell>
        </row>
        <row r="375">
          <cell r="A375" t="str">
            <v>1500ml*1袋/袋</v>
          </cell>
          <cell r="C375" t="str">
            <v>1500ml</v>
          </cell>
          <cell r="D375" t="str">
            <v>1袋</v>
          </cell>
        </row>
        <row r="376">
          <cell r="A376" t="str">
            <v>20ml:0.2g*1支/支</v>
          </cell>
          <cell r="C376" t="str">
            <v>20ml</v>
          </cell>
          <cell r="D376" t="str">
            <v>1支</v>
          </cell>
        </row>
        <row r="377">
          <cell r="A377" t="str">
            <v>20ml:0.2g*5支/盒</v>
          </cell>
          <cell r="C377" t="str">
            <v>20ml</v>
          </cell>
          <cell r="D377" t="str">
            <v>5支</v>
          </cell>
        </row>
        <row r="378">
          <cell r="A378" t="str">
            <v>50ml:1g*1瓶/瓶</v>
          </cell>
          <cell r="C378" t="str">
            <v>50ml</v>
          </cell>
          <cell r="D378" t="str">
            <v>1瓶</v>
          </cell>
        </row>
        <row r="379">
          <cell r="A379" t="str">
            <v>50ml:0.5g*1瓶/瓶</v>
          </cell>
          <cell r="C379" t="str">
            <v>50ml</v>
          </cell>
          <cell r="D379" t="str">
            <v>1瓶</v>
          </cell>
        </row>
        <row r="380">
          <cell r="A380" t="str">
            <v>250ml:25g(大豆油):25g(中链甘油三酸脂):3g(卵磷脂):6.25g(甘油)*1瓶/瓶</v>
          </cell>
          <cell r="C380" t="str">
            <v>250ml</v>
          </cell>
          <cell r="D380" t="str">
            <v>1瓶</v>
          </cell>
        </row>
        <row r="381">
          <cell r="A381" t="str">
            <v>100ml:1.0g*1瓶/瓶</v>
          </cell>
          <cell r="C381" t="str">
            <v>100ml</v>
          </cell>
          <cell r="D381" t="str">
            <v>1瓶</v>
          </cell>
        </row>
        <row r="382">
          <cell r="A382" t="str">
            <v>10ml:100mg*1支/支</v>
          </cell>
          <cell r="C382" t="str">
            <v>10ml</v>
          </cell>
          <cell r="D382" t="str">
            <v>1支</v>
          </cell>
        </row>
        <row r="383">
          <cell r="A383" t="str">
            <v>250ml :大豆油25g与中链甘油三酸酯25g与卵磷脂3g*1瓶/瓶</v>
          </cell>
          <cell r="C383" t="str">
            <v>250ml</v>
          </cell>
          <cell r="D383" t="str">
            <v>1瓶</v>
          </cell>
        </row>
        <row r="384">
          <cell r="A384" t="str">
            <v>250ml:12.5g(大豆油):12.5g(中链甘油三酸酯):3g(卵磷脂):6.25g(甘油)*1瓶/瓶</v>
          </cell>
          <cell r="C384" t="str">
            <v>250ml</v>
          </cell>
          <cell r="D384" t="str">
            <v>1瓶</v>
          </cell>
        </row>
        <row r="385">
          <cell r="A385" t="str">
            <v>250ml:12.5g(大豆油):12.5g(中链甘油三酸脂):3g(l卵磷脂):6.25g(甘油)*1瓶/瓶</v>
          </cell>
          <cell r="C385" t="str">
            <v>250ml</v>
          </cell>
          <cell r="D385" t="str">
            <v>1瓶</v>
          </cell>
        </row>
        <row r="386">
          <cell r="A386" t="str">
            <v>100ml：1g*1瓶/瓶</v>
          </cell>
          <cell r="C386" t="str">
            <v>100ml</v>
          </cell>
          <cell r="D386" t="str">
            <v>1瓶</v>
          </cell>
        </row>
        <row r="387">
          <cell r="A387" t="str">
            <v>500ml:25g(大豆油):25g(中链甘油三酸酯):6g(卵磷脂):12.5g(甘油)*1瓶/瓶</v>
          </cell>
          <cell r="C387" t="str">
            <v>500ml</v>
          </cell>
          <cell r="D387" t="str">
            <v>1瓶</v>
          </cell>
        </row>
        <row r="388">
          <cell r="A388" t="str">
            <v>500ml：50g：50g：6g：12.5g*1瓶/瓶</v>
          </cell>
          <cell r="C388" t="str">
            <v>500ml</v>
          </cell>
          <cell r="D388" t="str">
            <v>1瓶</v>
          </cell>
        </row>
        <row r="389">
          <cell r="A389" t="str">
            <v>50ml:500mg*1瓶/瓶</v>
          </cell>
          <cell r="C389" t="str">
            <v>50ml</v>
          </cell>
          <cell r="D389" t="str">
            <v>1瓶</v>
          </cell>
        </row>
        <row r="390">
          <cell r="A390" t="str">
            <v>100ml:10g(大豆油):10g(中链甘油三酸酯):1.2g(卵磷脂):2.5g(甘油)*1瓶/瓶</v>
          </cell>
          <cell r="C390" t="str">
            <v>100ml</v>
          </cell>
          <cell r="D390" t="str">
            <v>1瓶</v>
          </cell>
        </row>
        <row r="391">
          <cell r="A391" t="str">
            <v>50ml:0.5g*1支/盒</v>
          </cell>
          <cell r="C391" t="str">
            <v>50ml</v>
          </cell>
          <cell r="D391" t="str">
            <v>1支</v>
          </cell>
        </row>
        <row r="392">
          <cell r="A392" t="str">
            <v>250ml∶大豆油25g与中链甘油三酸酯25g*1瓶/瓶</v>
          </cell>
          <cell r="C392" t="str">
            <v>250ml</v>
          </cell>
          <cell r="D392" t="str">
            <v>1瓶</v>
          </cell>
        </row>
        <row r="393">
          <cell r="A393" t="str">
            <v>50ml：1.0g*1瓶/瓶</v>
          </cell>
          <cell r="C393" t="str">
            <v>50ml</v>
          </cell>
          <cell r="D393" t="str">
            <v>1瓶</v>
          </cell>
        </row>
        <row r="394">
          <cell r="A394" t="str">
            <v>50ml：0.5g*1瓶/瓶</v>
          </cell>
          <cell r="C394" t="str">
            <v>50ml</v>
          </cell>
          <cell r="D394" t="str">
            <v>1瓶</v>
          </cell>
        </row>
        <row r="395">
          <cell r="A395" t="str">
            <v>250ml:大豆油25g与中链甘油三酸酯25g*1瓶/瓶</v>
          </cell>
          <cell r="C395" t="str">
            <v>250ml</v>
          </cell>
          <cell r="D395" t="str">
            <v>1瓶</v>
          </cell>
        </row>
        <row r="396">
          <cell r="A396" t="str">
            <v>按C16H21Cl2N3O2·HCl计 100mg*1瓶/盒</v>
          </cell>
          <cell r="C396" t="str">
            <v>100mg</v>
          </cell>
          <cell r="D396" t="str">
            <v>1瓶</v>
          </cell>
        </row>
        <row r="397">
          <cell r="A397" t="str">
            <v>按C16H21Cl2N3O2·HCl计 25mg*1瓶/盒</v>
          </cell>
          <cell r="C397" t="str">
            <v>25mg</v>
          </cell>
          <cell r="D397" t="str">
            <v>1瓶</v>
          </cell>
        </row>
        <row r="398">
          <cell r="A398" t="str">
            <v>25mg×1瓶/盒</v>
          </cell>
          <cell r="C398" t="str">
            <v>25mg</v>
          </cell>
          <cell r="D398" t="str">
            <v>1瓶</v>
          </cell>
        </row>
        <row r="399">
          <cell r="A399" t="str">
            <v>100mg*1瓶/瓶</v>
          </cell>
          <cell r="C399" t="str">
            <v>100mg</v>
          </cell>
          <cell r="D399" t="str">
            <v>1瓶</v>
          </cell>
        </row>
        <row r="400">
          <cell r="A400" t="str">
            <v>16.7ml:0.1g*1瓶/盒</v>
          </cell>
          <cell r="C400" t="str">
            <v>100mg</v>
          </cell>
          <cell r="D400" t="str">
            <v>1瓶</v>
          </cell>
        </row>
        <row r="401">
          <cell r="A401" t="str">
            <v>16.7ml：100mg*1瓶/盒</v>
          </cell>
          <cell r="C401" t="str">
            <v>100mg</v>
          </cell>
          <cell r="D401" t="str">
            <v>1瓶</v>
          </cell>
        </row>
        <row r="402">
          <cell r="A402" t="str">
            <v>16.7ml:100mg*1瓶/盒</v>
          </cell>
          <cell r="C402" t="str">
            <v>100mg</v>
          </cell>
          <cell r="D402" t="str">
            <v>1瓶</v>
          </cell>
        </row>
        <row r="403">
          <cell r="A403" t="str">
            <v>5ml:30mg*1瓶/盒</v>
          </cell>
          <cell r="C403" t="str">
            <v>30mg</v>
          </cell>
          <cell r="D403" t="str">
            <v>1瓶</v>
          </cell>
        </row>
        <row r="404">
          <cell r="A404" t="str">
            <v>10ml:60mg*1瓶/盒</v>
          </cell>
          <cell r="C404" t="str">
            <v>60mg</v>
          </cell>
          <cell r="D404" t="str">
            <v>1瓶</v>
          </cell>
        </row>
        <row r="405">
          <cell r="A405" t="str">
            <v>5ml:30mg*1瓶/瓶</v>
          </cell>
          <cell r="C405" t="str">
            <v>30mg</v>
          </cell>
          <cell r="D405" t="str">
            <v>1瓶</v>
          </cell>
        </row>
        <row r="406">
          <cell r="A406" t="str">
            <v>5ml:30mg*1支/盒</v>
          </cell>
          <cell r="C406" t="str">
            <v>30mg</v>
          </cell>
          <cell r="D406" t="str">
            <v>1支</v>
          </cell>
        </row>
        <row r="407">
          <cell r="A407" t="str">
            <v>25ml：150mg*1瓶/盒</v>
          </cell>
          <cell r="C407" t="str">
            <v>150mg</v>
          </cell>
          <cell r="D407" t="str">
            <v>1瓶</v>
          </cell>
        </row>
        <row r="408">
          <cell r="A408" t="str">
            <v>25ml：150mg*1瓶/瓶</v>
          </cell>
          <cell r="C408" t="str">
            <v>150mg</v>
          </cell>
          <cell r="D408" t="str">
            <v>1瓶</v>
          </cell>
        </row>
        <row r="409">
          <cell r="A409" t="str">
            <v>5ml：30mg*1瓶/盒</v>
          </cell>
          <cell r="C409" t="str">
            <v>30mg</v>
          </cell>
          <cell r="D409" t="str">
            <v>1瓶</v>
          </cell>
        </row>
        <row r="410">
          <cell r="A410" t="str">
            <v>5ml:30mg *1瓶/盒</v>
          </cell>
          <cell r="C410" t="str">
            <v>30mg</v>
          </cell>
          <cell r="D410" t="str">
            <v>1瓶</v>
          </cell>
        </row>
        <row r="411">
          <cell r="A411" t="str">
            <v>0.125g*1支/盒</v>
          </cell>
          <cell r="C411" t="str">
            <v>125mg</v>
          </cell>
          <cell r="D411" t="str">
            <v>1支</v>
          </cell>
        </row>
        <row r="412">
          <cell r="A412" t="str">
            <v>0.25g*2瓶/盒</v>
          </cell>
          <cell r="C412" t="str">
            <v>250mg</v>
          </cell>
          <cell r="D412" t="str">
            <v>2瓶</v>
          </cell>
        </row>
        <row r="413">
          <cell r="A413" t="str">
            <v>0.5g(50万单位)*1瓶/盒</v>
          </cell>
          <cell r="C413" t="str">
            <v>500mg</v>
          </cell>
          <cell r="D413" t="str">
            <v>1瓶</v>
          </cell>
        </row>
        <row r="414">
          <cell r="A414" t="str">
            <v>0.5g（50万单位）*1支/支</v>
          </cell>
          <cell r="C414" t="str">
            <v>500mg</v>
          </cell>
          <cell r="D414" t="str">
            <v>1支</v>
          </cell>
        </row>
        <row r="415">
          <cell r="A415" t="str">
            <v>0.5g*1支/支</v>
          </cell>
          <cell r="C415" t="str">
            <v>500mg</v>
          </cell>
          <cell r="D415" t="str">
            <v>1支</v>
          </cell>
        </row>
        <row r="416">
          <cell r="A416" t="str">
            <v>5ml:0.5g*1支/盒</v>
          </cell>
          <cell r="C416" t="str">
            <v>500mg</v>
          </cell>
          <cell r="D416" t="str">
            <v>1支</v>
          </cell>
        </row>
        <row r="417">
          <cell r="A417" t="str">
            <v>0.5g*1支/盒</v>
          </cell>
          <cell r="C417" t="str">
            <v>500mg</v>
          </cell>
          <cell r="D417" t="str">
            <v>1支</v>
          </cell>
        </row>
        <row r="418">
          <cell r="A418" t="str">
            <v>0.125g（12.5万单位）*1瓶/盒</v>
          </cell>
          <cell r="C418" t="str">
            <v>125mg</v>
          </cell>
          <cell r="D418" t="str">
            <v>1瓶</v>
          </cell>
        </row>
        <row r="419">
          <cell r="A419" t="str">
            <v>0.125g*1支/支</v>
          </cell>
          <cell r="C419" t="str">
            <v>125mg</v>
          </cell>
          <cell r="D419" t="str">
            <v>1支</v>
          </cell>
        </row>
        <row r="420">
          <cell r="A420" t="str">
            <v>0.25g（25.0万单位）*1瓶/盒</v>
          </cell>
          <cell r="C420" t="str">
            <v>250mg</v>
          </cell>
          <cell r="D420" t="str">
            <v>1瓶</v>
          </cell>
        </row>
        <row r="421">
          <cell r="A421" t="str">
            <v>2.5ml:0.25g*5支/盒</v>
          </cell>
          <cell r="C421" t="str">
            <v>250mg</v>
          </cell>
          <cell r="D421" t="str">
            <v>5支</v>
          </cell>
        </row>
        <row r="422">
          <cell r="A422" t="str">
            <v>0.5g*10瓶/盒</v>
          </cell>
          <cell r="C422" t="str">
            <v>500mg</v>
          </cell>
          <cell r="D422" t="str">
            <v>10瓶</v>
          </cell>
        </row>
        <row r="423">
          <cell r="A423" t="str">
            <v>0.25g（25万单位）*1瓶/盒</v>
          </cell>
          <cell r="C423" t="str">
            <v>250mg</v>
          </cell>
          <cell r="D423" t="str">
            <v>1瓶</v>
          </cell>
        </row>
        <row r="424">
          <cell r="A424" t="str">
            <v>5ml:0.5g*5支/盒</v>
          </cell>
          <cell r="C424" t="str">
            <v>500mg</v>
          </cell>
          <cell r="D424" t="str">
            <v>5支</v>
          </cell>
        </row>
        <row r="425">
          <cell r="A425" t="str">
            <v>0.5g(50万单位)*1瓶/瓶</v>
          </cell>
          <cell r="C425" t="str">
            <v>500mg</v>
          </cell>
          <cell r="D425" t="str">
            <v>1瓶</v>
          </cell>
        </row>
        <row r="426">
          <cell r="A426" t="str">
            <v>0.5g（50万单位）*1瓶/盒</v>
          </cell>
          <cell r="C426" t="str">
            <v>500mg</v>
          </cell>
          <cell r="D426" t="str">
            <v>1瓶</v>
          </cell>
        </row>
        <row r="427">
          <cell r="A427" t="str">
            <v>0.5g（按C38H72N2O12计）*1支/支</v>
          </cell>
          <cell r="C427" t="str">
            <v>500mg</v>
          </cell>
          <cell r="D427" t="str">
            <v>1支</v>
          </cell>
        </row>
        <row r="428">
          <cell r="A428" t="str">
            <v>2ml:1mg*5支/盒</v>
          </cell>
          <cell r="C428" t="str">
            <v>1mg</v>
          </cell>
          <cell r="D428" t="str">
            <v>5支</v>
          </cell>
        </row>
        <row r="429">
          <cell r="A429" t="str">
            <v>160μg/4.5μg)/吸，60吸/支/盒*1支/盒</v>
          </cell>
          <cell r="C429" t="str">
            <v>9.6mg</v>
          </cell>
          <cell r="D429" t="str">
            <v>1支</v>
          </cell>
        </row>
        <row r="430">
          <cell r="A430" t="str">
            <v>(80μg/4.5μg)/吸，60吸/支/盒*1支/盒</v>
          </cell>
          <cell r="C430" t="str">
            <v>10.8mg</v>
          </cell>
          <cell r="D430" t="str">
            <v>1支</v>
          </cell>
        </row>
        <row r="431">
          <cell r="A431" t="str">
            <v>（320/9ug）/吸，60吸/支/盒*1支/盒</v>
          </cell>
          <cell r="C431" t="str">
            <v>19.2mg</v>
          </cell>
          <cell r="D431" t="str">
            <v>1支</v>
          </cell>
        </row>
        <row r="432">
          <cell r="A432" t="str">
            <v>64μg/喷*120喷*1瓶/盒</v>
          </cell>
          <cell r="C432" t="str">
            <v>7.68mg</v>
          </cell>
          <cell r="D432" t="str">
            <v>1瓶</v>
          </cell>
        </row>
        <row r="433">
          <cell r="A433" t="str">
            <v>64ｕg*120喷*1瓶/盒</v>
          </cell>
          <cell r="C433" t="str">
            <v>7.68mg</v>
          </cell>
          <cell r="D433" t="str">
            <v>1瓶</v>
          </cell>
        </row>
        <row r="434">
          <cell r="A434" t="str">
            <v>2ml：1mg*30支/盒</v>
          </cell>
          <cell r="C434" t="str">
            <v>1mg</v>
          </cell>
          <cell r="D434" t="str">
            <v>30支</v>
          </cell>
        </row>
        <row r="435">
          <cell r="A435" t="str">
            <v>2ml:1mg*10支/盒</v>
          </cell>
          <cell r="C435" t="str">
            <v>1mg</v>
          </cell>
          <cell r="D435" t="str">
            <v>10支</v>
          </cell>
        </row>
        <row r="436">
          <cell r="A436" t="str">
            <v>200μg/吸，200吸/支*1瓶/盒</v>
          </cell>
          <cell r="C436" t="str">
            <v>40mg</v>
          </cell>
          <cell r="D436" t="str">
            <v>1瓶</v>
          </cell>
        </row>
        <row r="437">
          <cell r="A437" t="str">
            <v>2ml:0.5mg*30支/盒</v>
          </cell>
          <cell r="C437" t="str">
            <v>0.5mg</v>
          </cell>
          <cell r="D437" t="str">
            <v>30支</v>
          </cell>
        </row>
        <row r="438">
          <cell r="A438" t="str">
            <v>64μg/喷，140喷/支*1支/盒</v>
          </cell>
          <cell r="C438" t="str">
            <v>8.96mg</v>
          </cell>
          <cell r="D438" t="str">
            <v>1瓶</v>
          </cell>
        </row>
        <row r="439">
          <cell r="A439" t="str">
            <v>每瓶200揿,每揿含布地奈德0.1mg，每瓶含布地奈德20mg*1瓶/盒</v>
          </cell>
          <cell r="C439" t="str">
            <v>20mg</v>
          </cell>
          <cell r="D439" t="str">
            <v>1瓶</v>
          </cell>
        </row>
        <row r="440">
          <cell r="A440" t="str">
            <v>200μg/揿，200揿/瓶*1瓶/盒</v>
          </cell>
          <cell r="C440" t="str">
            <v>40mg</v>
          </cell>
          <cell r="D440" t="str">
            <v>1瓶</v>
          </cell>
        </row>
        <row r="441">
          <cell r="A441" t="str">
            <v>2ml:0.5mg*10支/盒</v>
          </cell>
          <cell r="C441" t="str">
            <v>0.5mg</v>
          </cell>
          <cell r="D441" t="str">
            <v>10支</v>
          </cell>
        </row>
        <row r="442">
          <cell r="A442" t="str">
            <v>2ml：1mg*10支/盒</v>
          </cell>
          <cell r="C442" t="str">
            <v>1mg</v>
          </cell>
          <cell r="D442" t="str">
            <v>10支</v>
          </cell>
        </row>
        <row r="443">
          <cell r="A443" t="str">
            <v>2ml:1mg*30支/盒</v>
          </cell>
          <cell r="C443" t="str">
            <v>1mg</v>
          </cell>
          <cell r="D443" t="str">
            <v>30支</v>
          </cell>
        </row>
        <row r="444">
          <cell r="A444" t="str">
            <v>2ml：1mg*5支/盒</v>
          </cell>
          <cell r="C444" t="str">
            <v>1mg</v>
          </cell>
          <cell r="D444" t="str">
            <v>5支</v>
          </cell>
        </row>
        <row r="445">
          <cell r="A445" t="str">
            <v>100ml：0.2g*1瓶/瓶</v>
          </cell>
          <cell r="C445" t="str">
            <v>200mg</v>
          </cell>
          <cell r="D445" t="str">
            <v>1瓶</v>
          </cell>
        </row>
        <row r="446">
          <cell r="A446" t="str">
            <v>100ml：0.2g：0.9g*1袋/袋</v>
          </cell>
          <cell r="C446" t="str">
            <v>200mg</v>
          </cell>
          <cell r="D446" t="str">
            <v>1袋</v>
          </cell>
        </row>
        <row r="447">
          <cell r="A447" t="str">
            <v>100ml：200mg*1瓶/盒</v>
          </cell>
          <cell r="C447" t="str">
            <v>200mg</v>
          </cell>
          <cell r="D447" t="str">
            <v>1瓶</v>
          </cell>
        </row>
        <row r="448">
          <cell r="A448" t="str">
            <v>50ml:0.1g*1瓶/盒</v>
          </cell>
          <cell r="C448" t="str">
            <v>100mg</v>
          </cell>
          <cell r="D448" t="str">
            <v>1瓶</v>
          </cell>
        </row>
        <row r="449">
          <cell r="A449" t="str">
            <v>200ml:0.4g*1瓶/瓶</v>
          </cell>
          <cell r="C449" t="str">
            <v>400mg</v>
          </cell>
          <cell r="D449" t="str">
            <v>1瓶</v>
          </cell>
        </row>
        <row r="450">
          <cell r="A450" t="str">
            <v>100ml:氟康唑0.2g与氯化钠0.9g*1瓶/瓶</v>
          </cell>
          <cell r="C450" t="str">
            <v>200mg</v>
          </cell>
          <cell r="D450" t="str">
            <v>1瓶</v>
          </cell>
        </row>
        <row r="451">
          <cell r="A451" t="str">
            <v>100ml:氟康唑0.2g与氯化钠0.9g(多层共挤膜输液袋,折断式)*1袋/袋</v>
          </cell>
          <cell r="C451" t="str">
            <v>200mg</v>
          </cell>
          <cell r="D451" t="str">
            <v>1袋</v>
          </cell>
        </row>
        <row r="452">
          <cell r="A452" t="str">
            <v>100ml:利奈唑胺0.2g与无水葡萄糖4.6g*1瓶/瓶</v>
          </cell>
          <cell r="C452" t="str">
            <v>200mg</v>
          </cell>
          <cell r="D452" t="str">
            <v>1瓶</v>
          </cell>
        </row>
        <row r="453">
          <cell r="A453" t="str">
            <v>100ml:利奈唑胺0.2g与葡萄糖5.0g*1瓶/盒</v>
          </cell>
          <cell r="C453" t="str">
            <v>200mg</v>
          </cell>
          <cell r="D453" t="str">
            <v>1瓶</v>
          </cell>
        </row>
        <row r="454">
          <cell r="A454" t="str">
            <v>100ml：利奈唑胺200mg与葡萄糖4.57g（按C6H12O6计）*1袋/袋</v>
          </cell>
          <cell r="C454" t="str">
            <v>200mg</v>
          </cell>
          <cell r="D454" t="str">
            <v>1袋</v>
          </cell>
        </row>
        <row r="455">
          <cell r="A455" t="str">
            <v>300ml：利奈唑胺600mg与葡萄糖13.7g*1袋/袋</v>
          </cell>
          <cell r="C455" t="str">
            <v>600mg</v>
          </cell>
          <cell r="D455" t="str">
            <v>1袋</v>
          </cell>
        </row>
        <row r="456">
          <cell r="A456" t="str">
            <v>300ml：利奈唑胺600mg与葡萄糖13.7g（按C6H12O6计）*1袋/袋</v>
          </cell>
          <cell r="C456" t="str">
            <v>600mg</v>
          </cell>
          <cell r="D456" t="str">
            <v>1袋</v>
          </cell>
        </row>
        <row r="457">
          <cell r="A457" t="str">
            <v>按C21H24FN3O4计，5ml：25mg（0.5%，w/v）*1支/盒</v>
          </cell>
          <cell r="C457" t="str">
            <v>25mg</v>
          </cell>
          <cell r="D457" t="str">
            <v>1支</v>
          </cell>
        </row>
        <row r="458">
          <cell r="A458" t="str">
            <v>0.5g*8片/盒</v>
          </cell>
          <cell r="C458" t="str">
            <v>500mg</v>
          </cell>
          <cell r="D458" t="str">
            <v>8片</v>
          </cell>
        </row>
        <row r="459">
          <cell r="A459" t="str">
            <v>0.5g*8粒/盒</v>
          </cell>
          <cell r="C459" t="str">
            <v>500mg</v>
          </cell>
          <cell r="D459" t="str">
            <v>8粒</v>
          </cell>
        </row>
        <row r="460">
          <cell r="A460" t="str">
            <v>500mg*8片*8片/盒</v>
          </cell>
          <cell r="C460" t="str">
            <v>500mg</v>
          </cell>
          <cell r="D460" t="str">
            <v>8片*8片</v>
          </cell>
        </row>
        <row r="461">
          <cell r="A461" t="str">
            <v>0.5g*14片/盒</v>
          </cell>
          <cell r="C461" t="str">
            <v>500mg</v>
          </cell>
          <cell r="D461" t="str">
            <v>14片</v>
          </cell>
        </row>
        <row r="462">
          <cell r="A462" t="str">
            <v>0.25g*20粒/盒</v>
          </cell>
          <cell r="C462" t="str">
            <v>250mg</v>
          </cell>
          <cell r="D462" t="str">
            <v>20粒</v>
          </cell>
        </row>
        <row r="463">
          <cell r="A463" t="str">
            <v>0.5g*16片/盒</v>
          </cell>
          <cell r="C463" t="str">
            <v>500mg</v>
          </cell>
          <cell r="D463" t="str">
            <v>16片</v>
          </cell>
        </row>
        <row r="464">
          <cell r="A464" t="str">
            <v>0.25g*16粒/盒</v>
          </cell>
          <cell r="C464" t="str">
            <v>250mg</v>
          </cell>
          <cell r="D464" t="str">
            <v>16粒</v>
          </cell>
        </row>
        <row r="465">
          <cell r="A465" t="str">
            <v>0.5g*100片/瓶</v>
          </cell>
          <cell r="C465" t="str">
            <v>500mg</v>
          </cell>
          <cell r="D465" t="str">
            <v>100片</v>
          </cell>
        </row>
        <row r="466">
          <cell r="A466" t="str">
            <v>0.25g*10粒/盒</v>
          </cell>
          <cell r="C466" t="str">
            <v>250mg</v>
          </cell>
          <cell r="D466" t="str">
            <v>10粒</v>
          </cell>
        </row>
        <row r="467">
          <cell r="A467" t="str">
            <v>0.5g*12粒*12粒/盒</v>
          </cell>
          <cell r="C467" t="str">
            <v>500mg</v>
          </cell>
          <cell r="D467" t="str">
            <v>12粒</v>
          </cell>
        </row>
        <row r="468">
          <cell r="A468" t="str">
            <v>①、枸橼酸铋钾片（白色片）：0.3g②、替硝唑片（绿色片）：0.5g③、克拉霉素片（黄色片）0.25g*8片/盒</v>
          </cell>
          <cell r="C468" t="str">
            <v>300mg+500mg+250mg</v>
          </cell>
          <cell r="D468" t="str">
            <v>8片</v>
          </cell>
        </row>
        <row r="469">
          <cell r="A469" t="str">
            <v>0.5g*8粒/盒</v>
          </cell>
          <cell r="C469" t="str">
            <v>500mg</v>
          </cell>
          <cell r="D469" t="str">
            <v>8粒</v>
          </cell>
        </row>
        <row r="470">
          <cell r="A470" t="str">
            <v>0.25g*12粒*12粒/盒</v>
          </cell>
          <cell r="C470" t="str">
            <v>250mg</v>
          </cell>
          <cell r="D470" t="str">
            <v>12粒</v>
          </cell>
        </row>
        <row r="471">
          <cell r="A471" t="str">
            <v>0.5g*20片/盒</v>
          </cell>
          <cell r="C471" t="str">
            <v>500mg</v>
          </cell>
          <cell r="D471" t="str">
            <v>20片</v>
          </cell>
        </row>
        <row r="472">
          <cell r="A472" t="str">
            <v>0.75g*1支/支</v>
          </cell>
          <cell r="C472" t="str">
            <v>750mg</v>
          </cell>
          <cell r="D472" t="str">
            <v>1支</v>
          </cell>
        </row>
        <row r="473">
          <cell r="A473" t="str">
            <v>0.75g*1瓶/盒</v>
          </cell>
          <cell r="C473" t="str">
            <v>750mg</v>
          </cell>
          <cell r="D473" t="str">
            <v>1瓶</v>
          </cell>
        </row>
        <row r="474">
          <cell r="A474" t="str">
            <v>0.75g*1瓶/瓶</v>
          </cell>
          <cell r="C474" t="str">
            <v>750mg</v>
          </cell>
          <cell r="D474" t="str">
            <v>1瓶</v>
          </cell>
        </row>
        <row r="475">
          <cell r="A475" t="str">
            <v>1.5g*1瓶/盒</v>
          </cell>
          <cell r="C475" t="str">
            <v>1500mg</v>
          </cell>
          <cell r="D475" t="str">
            <v>1瓶</v>
          </cell>
        </row>
        <row r="476">
          <cell r="A476" t="str">
            <v>0.5g*1瓶/瓶</v>
          </cell>
          <cell r="C476" t="str">
            <v>500mg</v>
          </cell>
          <cell r="D476" t="str">
            <v>1瓶</v>
          </cell>
        </row>
        <row r="477">
          <cell r="A477" t="str">
            <v>1.25g*1瓶/瓶</v>
          </cell>
          <cell r="C477" t="str">
            <v>1250mg</v>
          </cell>
          <cell r="D477" t="str">
            <v>1瓶</v>
          </cell>
        </row>
        <row r="478">
          <cell r="A478" t="str">
            <v>1.75g*1支/支</v>
          </cell>
          <cell r="C478" t="str">
            <v>1750mg</v>
          </cell>
          <cell r="D478" t="str">
            <v>1支</v>
          </cell>
        </row>
        <row r="479">
          <cell r="A479" t="str">
            <v>1.75g*1瓶/瓶</v>
          </cell>
          <cell r="C479" t="str">
            <v>1750mg</v>
          </cell>
          <cell r="D479" t="str">
            <v>1瓶</v>
          </cell>
        </row>
        <row r="480">
          <cell r="A480" t="str">
            <v>2.0g*1瓶/瓶</v>
          </cell>
          <cell r="C480" t="str">
            <v>2000mg</v>
          </cell>
          <cell r="D480" t="str">
            <v>1瓶</v>
          </cell>
        </row>
        <row r="481">
          <cell r="A481" t="str">
            <v>2.5g*1支/盒</v>
          </cell>
          <cell r="C481" t="str">
            <v>2500mg</v>
          </cell>
          <cell r="D481" t="str">
            <v>1支</v>
          </cell>
        </row>
        <row r="482">
          <cell r="A482" t="str">
            <v>2.5g*6瓶/盒</v>
          </cell>
          <cell r="C482" t="str">
            <v>2500mg</v>
          </cell>
          <cell r="D482" t="str">
            <v>6瓶</v>
          </cell>
        </row>
        <row r="483">
          <cell r="A483" t="str">
            <v>3.0g*6瓶/盒</v>
          </cell>
          <cell r="C483" t="str">
            <v>3000mg</v>
          </cell>
          <cell r="D483" t="str">
            <v>6瓶</v>
          </cell>
        </row>
        <row r="484">
          <cell r="A484" t="str">
            <v>3.0g*1瓶/瓶</v>
          </cell>
          <cell r="C484" t="str">
            <v>3000mg</v>
          </cell>
          <cell r="D484" t="str">
            <v>1瓶</v>
          </cell>
        </row>
        <row r="485">
          <cell r="A485" t="str">
            <v>2.25g*6瓶/盒</v>
          </cell>
          <cell r="C485" t="str">
            <v>2250mg</v>
          </cell>
          <cell r="D485" t="str">
            <v>6瓶</v>
          </cell>
        </row>
        <row r="486">
          <cell r="A486" t="str">
            <v>2.25g*1瓶/瓶</v>
          </cell>
          <cell r="C486" t="str">
            <v>2250mg</v>
          </cell>
          <cell r="D486" t="str">
            <v>1瓶</v>
          </cell>
        </row>
        <row r="487">
          <cell r="A487" t="str">
            <v>1.5g*1支/支</v>
          </cell>
          <cell r="C487" t="str">
            <v>1500mg</v>
          </cell>
          <cell r="D487" t="str">
            <v>1支</v>
          </cell>
        </row>
        <row r="488">
          <cell r="A488" t="str">
            <v>按C16H16N408S计1.25g*1支/盒</v>
          </cell>
          <cell r="C488" t="str">
            <v>1250mg</v>
          </cell>
          <cell r="D488" t="str">
            <v>1支</v>
          </cell>
        </row>
        <row r="489">
          <cell r="A489" t="str">
            <v>2.25g*1支/支</v>
          </cell>
          <cell r="C489" t="str">
            <v>2250mg</v>
          </cell>
          <cell r="D489" t="str">
            <v>1支</v>
          </cell>
        </row>
        <row r="490">
          <cell r="A490" t="str">
            <v>2.0g*1瓶/盒</v>
          </cell>
          <cell r="C490" t="str">
            <v>2000mg</v>
          </cell>
          <cell r="D490" t="str">
            <v>1瓶</v>
          </cell>
        </row>
        <row r="491">
          <cell r="A491" t="str">
            <v>1.5g*1瓶/瓶</v>
          </cell>
          <cell r="C491" t="str">
            <v>1500mg</v>
          </cell>
          <cell r="D491" t="str">
            <v>1瓶</v>
          </cell>
        </row>
        <row r="492">
          <cell r="A492" t="str">
            <v>2.25g*1支/盒</v>
          </cell>
          <cell r="C492" t="str">
            <v>2250mg</v>
          </cell>
          <cell r="D492" t="str">
            <v>1支</v>
          </cell>
        </row>
        <row r="493">
          <cell r="A493" t="str">
            <v>0.5g（按C18H18N8O7S3计算）*1瓶/盒</v>
          </cell>
          <cell r="C493" t="str">
            <v>500mg</v>
          </cell>
          <cell r="D493" t="str">
            <v>1瓶</v>
          </cell>
        </row>
        <row r="494">
          <cell r="A494" t="str">
            <v>0.5g(按C18H18N8O7S3计算)*1瓶/盒</v>
          </cell>
          <cell r="C494" t="str">
            <v>500mg</v>
          </cell>
          <cell r="D494" t="str">
            <v>1瓶</v>
          </cell>
        </row>
        <row r="495">
          <cell r="A495" t="str">
            <v>0.5g(按C18H18N8O7S3计)*1瓶/瓶</v>
          </cell>
          <cell r="C495" t="str">
            <v>500mg</v>
          </cell>
          <cell r="D495" t="str">
            <v>1瓶</v>
          </cell>
        </row>
        <row r="496">
          <cell r="A496" t="str">
            <v>1.0g（按C18H18N8O7S3计算）*1瓶/盒</v>
          </cell>
          <cell r="C496" t="str">
            <v>1000mg</v>
          </cell>
          <cell r="D496" t="str">
            <v>1瓶</v>
          </cell>
        </row>
        <row r="497">
          <cell r="A497" t="str">
            <v>按C18H18N8O7S3计算1.0g*1瓶/盒</v>
          </cell>
          <cell r="C497" t="str">
            <v>1000mg</v>
          </cell>
          <cell r="D497" t="str">
            <v>1瓶</v>
          </cell>
        </row>
        <row r="498">
          <cell r="A498" t="str">
            <v>1.0g(按C18H18N8O7S3计)*10瓶/盒</v>
          </cell>
          <cell r="C498" t="str">
            <v>1000mg</v>
          </cell>
          <cell r="D498" t="str">
            <v>10瓶</v>
          </cell>
        </row>
        <row r="499">
          <cell r="A499" t="str">
            <v>1.0g×1瓶/盒</v>
          </cell>
          <cell r="C499" t="str">
            <v>1000mg</v>
          </cell>
          <cell r="D499" t="str">
            <v>1瓶</v>
          </cell>
        </row>
        <row r="500">
          <cell r="A500" t="str">
            <v>1.0g（按C18H18N8O7S3计）*10瓶/瓶</v>
          </cell>
          <cell r="C500" t="str">
            <v>1000mg</v>
          </cell>
          <cell r="D500" t="str">
            <v>10瓶</v>
          </cell>
        </row>
        <row r="501">
          <cell r="A501" t="str">
            <v>2.0g*10支/盒</v>
          </cell>
          <cell r="C501" t="str">
            <v>2000mg</v>
          </cell>
          <cell r="D501" t="str">
            <v>10支</v>
          </cell>
        </row>
        <row r="502">
          <cell r="A502" t="str">
            <v>3.0g*1瓶/盒</v>
          </cell>
          <cell r="C502" t="str">
            <v>3000mg</v>
          </cell>
          <cell r="D502" t="str">
            <v>1瓶</v>
          </cell>
        </row>
        <row r="503">
          <cell r="A503" t="str">
            <v>2.5g*1瓶/盒</v>
          </cell>
          <cell r="C503" t="str">
            <v>2500mg</v>
          </cell>
          <cell r="D503" t="str">
            <v>1瓶</v>
          </cell>
        </row>
        <row r="504">
          <cell r="A504" t="str">
            <v>2.0g（按C18H18N8O7S3计算）*1瓶/盒</v>
          </cell>
          <cell r="C504" t="str">
            <v>2000mg</v>
          </cell>
          <cell r="D504" t="str">
            <v>1瓶</v>
          </cell>
        </row>
        <row r="505">
          <cell r="A505" t="str">
            <v>2.0g*1支/支</v>
          </cell>
          <cell r="C505" t="str">
            <v>2000mg</v>
          </cell>
          <cell r="D505" t="str">
            <v>1支</v>
          </cell>
        </row>
        <row r="506">
          <cell r="A506" t="str">
            <v>0.25g(按C18H18N8O7S3计算)*1瓶/盒</v>
          </cell>
          <cell r="C506" t="str">
            <v>250mg</v>
          </cell>
          <cell r="D506" t="str">
            <v>1瓶</v>
          </cell>
        </row>
        <row r="507">
          <cell r="A507" t="str">
            <v>2.0g(按C18H18N8O7S3计)*10瓶/盒</v>
          </cell>
          <cell r="C507" t="str">
            <v>2000mg</v>
          </cell>
          <cell r="D507" t="str">
            <v>10瓶</v>
          </cell>
        </row>
        <row r="508">
          <cell r="A508" t="str">
            <v>2.5g*1瓶/瓶</v>
          </cell>
          <cell r="C508" t="str">
            <v>2500mg</v>
          </cell>
          <cell r="D508" t="str">
            <v>1瓶</v>
          </cell>
        </row>
        <row r="509">
          <cell r="A509" t="str">
            <v>0.5g（按C22H22N6O7S2计）*10瓶/盒</v>
          </cell>
          <cell r="C509" t="str">
            <v>500mg</v>
          </cell>
          <cell r="D509" t="str">
            <v>10瓶</v>
          </cell>
        </row>
        <row r="510">
          <cell r="A510" t="str">
            <v>0.5g(按C22H22N6O7S2计)*10瓶/盒</v>
          </cell>
          <cell r="C510" t="str">
            <v>500mg</v>
          </cell>
          <cell r="D510" t="str">
            <v>10瓶</v>
          </cell>
        </row>
        <row r="511">
          <cell r="A511" t="str">
            <v>0.5g×1瓶/瓶</v>
          </cell>
          <cell r="C511" t="str">
            <v>500mg</v>
          </cell>
          <cell r="D511" t="str">
            <v>1瓶</v>
          </cell>
        </row>
        <row r="512">
          <cell r="A512" t="str">
            <v>1.0g（按C22H22N6O7S2计）*10瓶/盒</v>
          </cell>
          <cell r="C512" t="str">
            <v>1000mg</v>
          </cell>
          <cell r="D512" t="str">
            <v>10瓶</v>
          </cell>
        </row>
        <row r="513">
          <cell r="A513" t="str">
            <v>1.0g(按C22H22N6O7S2计)*10瓶/盒</v>
          </cell>
          <cell r="C513" t="str">
            <v>1000mg</v>
          </cell>
          <cell r="D513" t="str">
            <v>10瓶</v>
          </cell>
        </row>
        <row r="514">
          <cell r="A514" t="str">
            <v>1.0g(按C22H22N6O7S2计)*1瓶/瓶</v>
          </cell>
          <cell r="C514" t="str">
            <v>1000mg</v>
          </cell>
          <cell r="D514" t="str">
            <v>1瓶</v>
          </cell>
        </row>
        <row r="515">
          <cell r="A515" t="str">
            <v>1.5g（以C22H22N6O7S2计）*1瓶/盒</v>
          </cell>
          <cell r="C515" t="str">
            <v>1500mg</v>
          </cell>
          <cell r="D515" t="str">
            <v>1瓶</v>
          </cell>
        </row>
        <row r="516">
          <cell r="A516" t="str">
            <v>1.2g*1瓶/盒</v>
          </cell>
          <cell r="C516" t="str">
            <v>1200mg</v>
          </cell>
          <cell r="D516" t="str">
            <v>1瓶</v>
          </cell>
        </row>
        <row r="517">
          <cell r="A517" t="str">
            <v>3.0g（以C22H22N6O7S2计）*1瓶/盒</v>
          </cell>
          <cell r="C517" t="str">
            <v>3000mg</v>
          </cell>
          <cell r="D517" t="str">
            <v>1瓶</v>
          </cell>
        </row>
        <row r="518">
          <cell r="A518" t="str">
            <v>2.4g（C22H22N607S2 1.8g与C10H12N405S 0.6g）*1瓶/盒</v>
          </cell>
          <cell r="C518" t="str">
            <v>2400mg</v>
          </cell>
          <cell r="D518" t="str">
            <v>1瓶</v>
          </cell>
        </row>
        <row r="519">
          <cell r="A519" t="str">
            <v>2.0g*1支/盒</v>
          </cell>
          <cell r="C519" t="str">
            <v>2000mg</v>
          </cell>
          <cell r="D519" t="str">
            <v>1支</v>
          </cell>
        </row>
        <row r="520">
          <cell r="A520" t="str">
            <v>2.0g（以C22H22N6O7S2计）*1瓶/盒</v>
          </cell>
          <cell r="C520" t="str">
            <v>2000mg</v>
          </cell>
          <cell r="D520" t="str">
            <v>1瓶</v>
          </cell>
        </row>
        <row r="521">
          <cell r="A521" t="str">
            <v>1.2g（C22H22N607S2 0.9g与C10H12N405S 0.3g）*1瓶/盒</v>
          </cell>
          <cell r="C521" t="str">
            <v>1200mg</v>
          </cell>
          <cell r="D521" t="str">
            <v>1瓶</v>
          </cell>
        </row>
        <row r="522">
          <cell r="A522" t="str">
            <v>2.5g（C22H22N6O7S2 2.0g与C7H11N3O6S 0.5g）*1瓶/盒</v>
          </cell>
          <cell r="C522" t="str">
            <v>2500mg</v>
          </cell>
          <cell r="D522" t="str">
            <v>1瓶</v>
          </cell>
        </row>
        <row r="523">
          <cell r="A523" t="str">
            <v>1g*1支/盒</v>
          </cell>
          <cell r="C523" t="str">
            <v>1000mg</v>
          </cell>
          <cell r="D523" t="str">
            <v>1支</v>
          </cell>
        </row>
        <row r="524">
          <cell r="A524" t="str">
            <v>2.0g(按C22H22N6O7S2计)*10瓶/盒</v>
          </cell>
          <cell r="C524" t="str">
            <v>2000mg</v>
          </cell>
          <cell r="D524" t="str">
            <v>10瓶</v>
          </cell>
        </row>
        <row r="525">
          <cell r="A525" t="str">
            <v>0.5g*10支/盒</v>
          </cell>
          <cell r="C525" t="str">
            <v>500mg</v>
          </cell>
          <cell r="D525" t="str">
            <v>10支</v>
          </cell>
        </row>
        <row r="526">
          <cell r="A526" t="str">
            <v>1.0g*10瓶/盒</v>
          </cell>
          <cell r="C526" t="str">
            <v>1000mg</v>
          </cell>
          <cell r="D526" t="str">
            <v>10瓶</v>
          </cell>
        </row>
        <row r="527">
          <cell r="A527" t="str">
            <v>0.5g(按C14H14N8O4S3计)*1瓶/瓶</v>
          </cell>
          <cell r="C527" t="str">
            <v>500mg</v>
          </cell>
          <cell r="D527" t="str">
            <v>1瓶</v>
          </cell>
        </row>
        <row r="528">
          <cell r="A528" t="str">
            <v>粉体室：按头孢唑林计1.0g；液体室：氯化钠注射液100ml：0.9g*1袋/袋</v>
          </cell>
          <cell r="C528" t="str">
            <v>1000mg</v>
          </cell>
          <cell r="D528" t="str">
            <v>1袋</v>
          </cell>
        </row>
        <row r="529">
          <cell r="A529" t="str">
            <v>5ml:0.5g*4支/盒</v>
          </cell>
          <cell r="C529" t="str">
            <v>500mg</v>
          </cell>
          <cell r="D529" t="str">
            <v>4支</v>
          </cell>
        </row>
        <row r="530">
          <cell r="A530" t="str">
            <v>100ml:0.2g：0.9g*1瓶/瓶</v>
          </cell>
          <cell r="C530" t="str">
            <v>200mg</v>
          </cell>
          <cell r="D530" t="str">
            <v>1瓶</v>
          </cell>
        </row>
        <row r="531">
          <cell r="A531" t="str">
            <v>100ml：0.2g：0.9g*1瓶/瓶</v>
          </cell>
          <cell r="C531" t="str">
            <v>200mg</v>
          </cell>
          <cell r="D531" t="str">
            <v>1瓶</v>
          </cell>
        </row>
        <row r="532">
          <cell r="A532" t="str">
            <v>100ml：乳酸左氧氟沙星0.2g(以左氧氟沙星计)与氯化钠0.9g*1瓶/瓶</v>
          </cell>
          <cell r="C532" t="str">
            <v>200mg</v>
          </cell>
          <cell r="D532" t="str">
            <v>1瓶</v>
          </cell>
        </row>
        <row r="533">
          <cell r="A533" t="str">
            <v>100ml:0.2g*1瓶/瓶</v>
          </cell>
          <cell r="C533" t="str">
            <v>200mg</v>
          </cell>
          <cell r="D533" t="str">
            <v>1瓶</v>
          </cell>
        </row>
        <row r="534">
          <cell r="A534" t="str">
            <v>250ml:0.5g:2.25g*1瓶/瓶</v>
          </cell>
          <cell r="C534" t="str">
            <v>500mg</v>
          </cell>
          <cell r="D534" t="str">
            <v>1瓶</v>
          </cell>
        </row>
        <row r="535">
          <cell r="A535" t="str">
            <v>250ml:左氧氟沙星0.5g与氯化钠2.25g*1瓶/瓶</v>
          </cell>
          <cell r="C535" t="str">
            <v>500mg</v>
          </cell>
          <cell r="D535" t="str">
            <v>1瓶</v>
          </cell>
        </row>
        <row r="536">
          <cell r="A536" t="str">
            <v>250ml:乳酸左氧氟沙星0.5g(以左氧氟沙星计)与氯化钠2.25g*1瓶/瓶</v>
          </cell>
          <cell r="C536" t="str">
            <v>500mg</v>
          </cell>
          <cell r="D536" t="str">
            <v>1瓶</v>
          </cell>
        </row>
        <row r="537">
          <cell r="A537" t="str">
            <v>2ml:0.2g*10支/盒</v>
          </cell>
          <cell r="C537" t="str">
            <v>200mg</v>
          </cell>
          <cell r="D537" t="str">
            <v>10支</v>
          </cell>
        </row>
        <row r="538">
          <cell r="A538" t="str">
            <v>5ml：0.5g*5支/盒</v>
          </cell>
          <cell r="C538" t="str">
            <v>500mg</v>
          </cell>
          <cell r="D538" t="str">
            <v>5支</v>
          </cell>
        </row>
        <row r="539">
          <cell r="A539" t="str">
            <v>5ml:0.5g(以左氧氟沙星计)*1支/支</v>
          </cell>
          <cell r="C539" t="str">
            <v>500mg</v>
          </cell>
          <cell r="D539" t="str">
            <v>1支</v>
          </cell>
        </row>
        <row r="540">
          <cell r="A540" t="str">
            <v>100ml:乳酸左氧氟沙星0.3g(以左氧氟沙星计)与氯化钠0.9g*1瓶/瓶</v>
          </cell>
          <cell r="C540" t="str">
            <v>300mg</v>
          </cell>
          <cell r="D540" t="str">
            <v>1瓶</v>
          </cell>
        </row>
        <row r="541">
          <cell r="A541" t="str">
            <v>100ml:乳酸左氧氟沙星0.3g（以左氧氟沙星计）与氯化钠0.9g*1袋/袋</v>
          </cell>
          <cell r="C541" t="str">
            <v>300mg</v>
          </cell>
          <cell r="D541" t="str">
            <v>1袋</v>
          </cell>
        </row>
        <row r="542">
          <cell r="A542" t="str">
            <v>100ml：甲磺酸左氧氟沙星0.3g与氯化钠0.9g*1瓶/瓶</v>
          </cell>
          <cell r="C542" t="str">
            <v>300mg</v>
          </cell>
          <cell r="D542" t="str">
            <v>1瓶</v>
          </cell>
        </row>
        <row r="543">
          <cell r="A543" t="str">
            <v>100ml:左氧氟沙星0.5g:氯化钠0.9g*1袋/袋</v>
          </cell>
          <cell r="C543" t="str">
            <v>500mg</v>
          </cell>
          <cell r="D543" t="str">
            <v>1袋</v>
          </cell>
        </row>
        <row r="544">
          <cell r="A544" t="str">
            <v>100ml:左氧氟沙星0.25g，氯化钠0.9g*1瓶/瓶</v>
          </cell>
          <cell r="C544" t="str">
            <v>250mg</v>
          </cell>
          <cell r="D544" t="str">
            <v>1瓶</v>
          </cell>
        </row>
        <row r="545">
          <cell r="A545" t="str">
            <v>100ml:0.3g*1袋/袋</v>
          </cell>
          <cell r="C545" t="str">
            <v>300mg</v>
          </cell>
          <cell r="D545" t="str">
            <v>1袋</v>
          </cell>
        </row>
        <row r="546">
          <cell r="A546" t="str">
            <v>100ml:左氧氟沙星0.3g与氯化钠0.9g*1瓶/盒</v>
          </cell>
          <cell r="C546" t="str">
            <v>300mg</v>
          </cell>
          <cell r="D546" t="str">
            <v>1瓶</v>
          </cell>
        </row>
        <row r="547">
          <cell r="A547" t="str">
            <v>100ml:0.3g*1瓶/瓶</v>
          </cell>
          <cell r="C547" t="str">
            <v>300mg</v>
          </cell>
          <cell r="D547" t="str">
            <v>1瓶</v>
          </cell>
        </row>
        <row r="548">
          <cell r="A548" t="str">
            <v>0.3g*1支/支</v>
          </cell>
          <cell r="C548" t="str">
            <v>300mg</v>
          </cell>
          <cell r="D548" t="str">
            <v>1支</v>
          </cell>
        </row>
        <row r="549">
          <cell r="A549" t="str">
            <v>100ml:0.1g(以左氧氟沙星计)*1瓶/瓶</v>
          </cell>
          <cell r="C549" t="str">
            <v>100mg</v>
          </cell>
          <cell r="D549" t="str">
            <v>1瓶</v>
          </cell>
        </row>
        <row r="550">
          <cell r="A550" t="str">
            <v>100ml:0.25g:0.9g*1袋/袋</v>
          </cell>
          <cell r="C550" t="str">
            <v>250mg</v>
          </cell>
          <cell r="D550" t="str">
            <v>1袋</v>
          </cell>
        </row>
        <row r="551">
          <cell r="A551" t="str">
            <v>100ml:乳酸左氧氟沙星0.4g(按左氧氟沙星计)与氯化钠0.9g*1袋/袋</v>
          </cell>
          <cell r="C551" t="str">
            <v>400mg</v>
          </cell>
          <cell r="D551" t="str">
            <v>1袋</v>
          </cell>
        </row>
        <row r="552">
          <cell r="A552" t="str">
            <v>250ml：0.75g：2.25g*1瓶/瓶</v>
          </cell>
          <cell r="C552" t="str">
            <v>750mg</v>
          </cell>
          <cell r="D552" t="str">
            <v>1瓶</v>
          </cell>
        </row>
        <row r="553">
          <cell r="A553" t="str">
            <v>250ml：0.75g：2.25g*1袋/袋</v>
          </cell>
          <cell r="C553" t="str">
            <v>750mg</v>
          </cell>
          <cell r="D553" t="str">
            <v>1袋</v>
          </cell>
        </row>
        <row r="554">
          <cell r="A554" t="str">
            <v>250ml:甲磺酸左氧氟沙星0.5g与氯化钠2.25g*1瓶/瓶</v>
          </cell>
          <cell r="C554" t="str">
            <v>500mg</v>
          </cell>
          <cell r="D554" t="str">
            <v>1瓶</v>
          </cell>
        </row>
        <row r="555">
          <cell r="A555" t="str">
            <v>100ml:左氧氟沙星0.25g，氯化钠0.9g*1袋/袋</v>
          </cell>
          <cell r="C555" t="str">
            <v>250mg</v>
          </cell>
          <cell r="D555" t="str">
            <v>1袋</v>
          </cell>
        </row>
        <row r="556">
          <cell r="A556" t="str">
            <v>2ml:0.1g*1支/支</v>
          </cell>
          <cell r="C556" t="str">
            <v>100mg</v>
          </cell>
          <cell r="D556" t="str">
            <v>1支</v>
          </cell>
        </row>
        <row r="557">
          <cell r="A557" t="str">
            <v>100ml:0.1g*1瓶/盒</v>
          </cell>
          <cell r="C557" t="str">
            <v>100mg</v>
          </cell>
          <cell r="D557" t="str">
            <v>1瓶</v>
          </cell>
        </row>
        <row r="558">
          <cell r="A558" t="str">
            <v>100ml:左氧氟沙星0.1g与氯化钠0.9g*1瓶/瓶</v>
          </cell>
          <cell r="C558" t="str">
            <v>100mg</v>
          </cell>
          <cell r="D558" t="str">
            <v>1瓶</v>
          </cell>
        </row>
        <row r="559">
          <cell r="A559" t="str">
            <v>100ml:左氧氟沙星0.5g，氯化钠0.9g*1瓶/瓶</v>
          </cell>
          <cell r="C559" t="str">
            <v>500mg</v>
          </cell>
          <cell r="D559" t="str">
            <v>1瓶</v>
          </cell>
        </row>
        <row r="560">
          <cell r="A560" t="str">
            <v>100ml:盐酸左氧氟沙星0.5g与氯化钠0.9g*1瓶/瓶</v>
          </cell>
          <cell r="C560" t="str">
            <v>500mg</v>
          </cell>
          <cell r="D560" t="str">
            <v>1瓶</v>
          </cell>
        </row>
        <row r="561">
          <cell r="A561" t="str">
            <v>100ml:左氧氟沙星0.5g，氯化钠0.9g*1袋/袋</v>
          </cell>
          <cell r="C561" t="str">
            <v>500mg</v>
          </cell>
          <cell r="D561" t="str">
            <v>1袋</v>
          </cell>
        </row>
        <row r="562">
          <cell r="A562" t="str">
            <v>0.1g（按左氧氟沙星计）*1瓶/盒</v>
          </cell>
          <cell r="C562" t="str">
            <v>100mg</v>
          </cell>
          <cell r="D562" t="str">
            <v>1瓶</v>
          </cell>
        </row>
        <row r="563">
          <cell r="A563" t="str">
            <v>0.2g(按C18H20FN304计算）*10瓶/盒</v>
          </cell>
          <cell r="C563" t="str">
            <v>200mg</v>
          </cell>
          <cell r="D563" t="str">
            <v>10瓶</v>
          </cell>
        </row>
        <row r="564">
          <cell r="A564" t="str">
            <v>100ml:左氧氟沙星0.1g与氯化钠0.9g*1瓶/盒</v>
          </cell>
          <cell r="C564" t="str">
            <v>100mg</v>
          </cell>
          <cell r="D564" t="str">
            <v>1瓶</v>
          </cell>
        </row>
        <row r="565">
          <cell r="A565" t="str">
            <v>0.3g*1瓶/盒</v>
          </cell>
          <cell r="C565" t="str">
            <v>300mg</v>
          </cell>
          <cell r="D565" t="str">
            <v>1瓶</v>
          </cell>
        </row>
        <row r="566">
          <cell r="A566" t="str">
            <v>100ml:乳酸左氧氟沙星0.25g(按左氧氟沙星计)与氯化钠0.9g*1袋/袋</v>
          </cell>
          <cell r="C566" t="str">
            <v>250mg</v>
          </cell>
          <cell r="D566" t="str">
            <v>1袋</v>
          </cell>
        </row>
        <row r="567">
          <cell r="A567" t="str">
            <v>100ml:乳酸左氧氟沙星0.5g(以左氧氟沙星计)与氯化钠0.9g（直立式聚丙烯输液袋）*1袋/袋</v>
          </cell>
          <cell r="C567" t="str">
            <v>500mg</v>
          </cell>
          <cell r="D567" t="str">
            <v>1袋</v>
          </cell>
        </row>
        <row r="568">
          <cell r="A568" t="str">
            <v>100ml:乳酸左氧氟沙星0.5g（以左氧氟沙星计）与氯化钠0.9g*1袋/袋</v>
          </cell>
          <cell r="C568" t="str">
            <v>500mg</v>
          </cell>
          <cell r="D568" t="str">
            <v>1袋</v>
          </cell>
        </row>
        <row r="569">
          <cell r="A569" t="str">
            <v>100ml:0.5g*1袋/袋</v>
          </cell>
          <cell r="C569" t="str">
            <v>500mg</v>
          </cell>
          <cell r="D569" t="str">
            <v>1袋</v>
          </cell>
        </row>
        <row r="570">
          <cell r="A570" t="str">
            <v>100ml:乳酸左氧氟沙星0.5g（以左氧氟沙星计）与氯化钠0.9g*1瓶/瓶</v>
          </cell>
          <cell r="C570" t="str">
            <v>500mg</v>
          </cell>
          <cell r="D570" t="str">
            <v>1瓶</v>
          </cell>
        </row>
        <row r="571">
          <cell r="A571" t="str">
            <v>100ml:0.5g:0.9g*1瓶/瓶</v>
          </cell>
          <cell r="C571" t="str">
            <v>500mg</v>
          </cell>
          <cell r="D571" t="str">
            <v>1瓶</v>
          </cell>
        </row>
        <row r="572">
          <cell r="A572" t="str">
            <v>100ml：甲磺酸左氧氟沙星0.3g与氯化钠0.9g*1袋/袋</v>
          </cell>
          <cell r="C572" t="str">
            <v>300mg</v>
          </cell>
          <cell r="D572" t="str">
            <v>1袋</v>
          </cell>
        </row>
        <row r="573">
          <cell r="A573" t="str">
            <v>100ml:0.2g*1袋/袋</v>
          </cell>
          <cell r="C573" t="str">
            <v>200mg</v>
          </cell>
          <cell r="D573" t="str">
            <v>1袋</v>
          </cell>
        </row>
        <row r="574">
          <cell r="A574" t="str">
            <v>100ml：0.2g*1袋/袋</v>
          </cell>
          <cell r="C574" t="str">
            <v>200mg</v>
          </cell>
          <cell r="D574" t="str">
            <v>1袋</v>
          </cell>
        </row>
        <row r="575">
          <cell r="A575" t="str">
            <v>2ml:0.2g*4支/盒</v>
          </cell>
          <cell r="C575" t="str">
            <v>200mg</v>
          </cell>
          <cell r="D575" t="str">
            <v>4支</v>
          </cell>
        </row>
        <row r="576">
          <cell r="A576" t="str">
            <v>0.3g(按C18H20FN304计算）*10瓶/盒</v>
          </cell>
          <cell r="C576" t="str">
            <v>300mg</v>
          </cell>
          <cell r="D576" t="str">
            <v>10瓶</v>
          </cell>
        </row>
        <row r="577">
          <cell r="A577" t="str">
            <v>0.2g（按左氧氟沙星计）*1瓶/盒</v>
          </cell>
          <cell r="C577" t="str">
            <v>200mg</v>
          </cell>
          <cell r="D577" t="str">
            <v>1瓶</v>
          </cell>
        </row>
        <row r="578">
          <cell r="A578" t="str">
            <v>100ml：0.2g（以左氧氟沙星计）*1瓶/瓶</v>
          </cell>
          <cell r="C578" t="str">
            <v>200mg</v>
          </cell>
          <cell r="D578" t="str">
            <v>1瓶</v>
          </cell>
        </row>
        <row r="579">
          <cell r="A579" t="str">
            <v>100ml:乳酸左氧氟沙星0.4g(按左氧氟沙星计)与氯化钠0.9g*1瓶/瓶</v>
          </cell>
          <cell r="C579" t="str">
            <v>400mg</v>
          </cell>
          <cell r="D579" t="str">
            <v>1瓶</v>
          </cell>
        </row>
        <row r="580">
          <cell r="A580" t="str">
            <v>100ml:乳酸左氧氟沙星0.5g(以左氧氟沙星计)与氯化钠0.9g(多层共挤膜输液袋)*1袋/袋</v>
          </cell>
          <cell r="C580" t="str">
            <v>500mg</v>
          </cell>
          <cell r="D580" t="str">
            <v>1袋</v>
          </cell>
        </row>
        <row r="581">
          <cell r="A581" t="str">
            <v>250ml:乳酸左氧氟沙星0.75g(以C18H20FN3O4计)与氯化钠2.25g*1瓶/瓶</v>
          </cell>
          <cell r="C581" t="str">
            <v>750mg</v>
          </cell>
          <cell r="D581" t="str">
            <v>1瓶</v>
          </cell>
        </row>
        <row r="582">
          <cell r="A582" t="str">
            <v>100ml:0.3g:0.9g*1瓶/瓶</v>
          </cell>
          <cell r="C582" t="str">
            <v>300mg</v>
          </cell>
          <cell r="D582" t="str">
            <v>1瓶</v>
          </cell>
        </row>
        <row r="583">
          <cell r="A583" t="str">
            <v>100ml:0.1g*1袋/袋</v>
          </cell>
          <cell r="C583" t="str">
            <v>100mg</v>
          </cell>
          <cell r="D583" t="str">
            <v>1袋</v>
          </cell>
        </row>
        <row r="584">
          <cell r="A584" t="str">
            <v>100ml:0.25g:0.9g*1瓶/瓶</v>
          </cell>
          <cell r="C584" t="str">
            <v>250mg</v>
          </cell>
          <cell r="D584" t="str">
            <v>1瓶</v>
          </cell>
        </row>
        <row r="585">
          <cell r="A585" t="str">
            <v>10ml：0.75g*1支/支</v>
          </cell>
          <cell r="C585" t="str">
            <v>750mg</v>
          </cell>
          <cell r="D585" t="str">
            <v>1支</v>
          </cell>
        </row>
        <row r="586">
          <cell r="A586" t="str">
            <v>100ml：0.2g乳酸左氧氟沙星(以左氧氟沙星计)与氯化钠0.9g(聚丙烯输液瓶)*1瓶/瓶</v>
          </cell>
          <cell r="C586" t="str">
            <v>200mg</v>
          </cell>
          <cell r="D586" t="str">
            <v>1瓶</v>
          </cell>
        </row>
        <row r="587">
          <cell r="A587" t="str">
            <v>2ml:0.1g*1支/盒</v>
          </cell>
          <cell r="C587" t="str">
            <v>100mg</v>
          </cell>
          <cell r="D587" t="str">
            <v>1支</v>
          </cell>
        </row>
        <row r="588">
          <cell r="A588" t="str">
            <v>100ml：左氧氟沙星（按C18H20FN304计）0.5g与氯化钠0.9g*1袋/袋</v>
          </cell>
          <cell r="C588" t="str">
            <v>500mg</v>
          </cell>
          <cell r="D588" t="str">
            <v>1袋</v>
          </cell>
        </row>
        <row r="589">
          <cell r="A589" t="str">
            <v>50ml：左氧氟沙星（按C18H20FN304计）0.25g与氯化钠0.45g*1袋/袋</v>
          </cell>
          <cell r="C589" t="str">
            <v>250mg</v>
          </cell>
          <cell r="D589" t="str">
            <v>1袋</v>
          </cell>
        </row>
        <row r="590">
          <cell r="A590" t="str">
            <v>100ml：左氧氟沙星0.5g与氯化钠0.9g*1瓶/瓶</v>
          </cell>
          <cell r="C590" t="str">
            <v>500mg</v>
          </cell>
          <cell r="D590" t="str">
            <v>1瓶</v>
          </cell>
        </row>
        <row r="591">
          <cell r="A591" t="str">
            <v>100ml:乳酸左氧氟沙星0.3g（以左氧氟沙星计）与氯化钠0.9g*1瓶/瓶</v>
          </cell>
          <cell r="C591" t="str">
            <v>300mg</v>
          </cell>
          <cell r="D591" t="str">
            <v>1瓶</v>
          </cell>
        </row>
        <row r="592">
          <cell r="A592" t="str">
            <v>2ml:0.2g（按C18H20FN304计）*1支/盒</v>
          </cell>
          <cell r="C592" t="str">
            <v>200mg</v>
          </cell>
          <cell r="D592" t="str">
            <v>1支</v>
          </cell>
        </row>
        <row r="593">
          <cell r="A593" t="str">
            <v>200ml:乳酸左氧氟沙星0.2g(按左氧氟沙星计)与氯化钠1.8g*1瓶/瓶</v>
          </cell>
          <cell r="C593" t="str">
            <v>200mg</v>
          </cell>
          <cell r="D593" t="str">
            <v>1瓶</v>
          </cell>
        </row>
        <row r="594">
          <cell r="A594" t="str">
            <v>100ml:0.5g*1瓶/瓶</v>
          </cell>
          <cell r="C594" t="str">
            <v>500mg</v>
          </cell>
          <cell r="D594" t="str">
            <v>1瓶</v>
          </cell>
        </row>
        <row r="595">
          <cell r="A595" t="str">
            <v>100ml:左氧氟沙星(按C18H20FN3O4计)0.5g与氯化钠0.9g*1袋/袋</v>
          </cell>
          <cell r="C595" t="str">
            <v>500mg</v>
          </cell>
          <cell r="D595" t="str">
            <v>1袋</v>
          </cell>
        </row>
        <row r="596">
          <cell r="A596" t="str">
            <v>100ml:左氧氟沙星0.5g(按C18H20FN3O4计)与氯化钠0.9g*1袋/袋</v>
          </cell>
          <cell r="C596" t="str">
            <v>500mg</v>
          </cell>
          <cell r="D596" t="str">
            <v>1袋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P996"/>
  <sheetViews>
    <sheetView zoomScale="85" zoomScaleNormal="85" workbookViewId="0">
      <pane xSplit="5" ySplit="4" topLeftCell="F574" activePane="bottomRight" state="frozen"/>
      <selection pane="topRight"/>
      <selection pane="bottomLeft"/>
      <selection pane="bottomRight" activeCell="AC15" sqref="AC15:AC786"/>
    </sheetView>
  </sheetViews>
  <sheetFormatPr defaultColWidth="9" defaultRowHeight="15" outlineLevelCol="1"/>
  <cols>
    <col min="1" max="1" width="4.28515625" customWidth="1"/>
    <col min="2" max="2" width="21.5703125" customWidth="1"/>
    <col min="3" max="3" width="11.85546875" customWidth="1"/>
    <col min="4" max="4" width="8.85546875" customWidth="1"/>
    <col min="5" max="5" width="8.28515625" customWidth="1"/>
    <col min="6" max="6" width="22.140625" customWidth="1"/>
    <col min="7" max="8" width="11.28515625" customWidth="1"/>
    <col min="9" max="9" width="5.140625" customWidth="1"/>
    <col min="10" max="10" width="31.140625" hidden="1" customWidth="1" outlineLevel="1"/>
    <col min="11" max="11" width="9.85546875" hidden="1" customWidth="1" outlineLevel="1"/>
    <col min="12" max="12" width="9.5703125" style="24" customWidth="1" collapsed="1"/>
    <col min="13" max="13" width="6.5703125" hidden="1" customWidth="1" outlineLevel="1"/>
    <col min="14" max="14" width="7.7109375" hidden="1" customWidth="1" outlineLevel="1"/>
    <col min="15" max="15" width="24.28515625" style="14" hidden="1" customWidth="1" outlineLevel="1" collapsed="1"/>
    <col min="16" max="16" width="39.42578125" customWidth="1" collapsed="1"/>
    <col min="17" max="17" width="9.7109375" customWidth="1"/>
    <col min="18" max="18" width="31.7109375" customWidth="1"/>
    <col min="19" max="20" width="13.85546875" customWidth="1"/>
    <col min="21" max="21" width="5.42578125" customWidth="1"/>
    <col min="22" max="22" width="22.7109375" style="14" hidden="1" customWidth="1" outlineLevel="1"/>
    <col min="23" max="23" width="31" customWidth="1" collapsed="1"/>
    <col min="24" max="24" width="18.85546875" style="14" hidden="1" customWidth="1" outlineLevel="1"/>
    <col min="25" max="25" width="23.42578125" hidden="1" customWidth="1" outlineLevel="1"/>
    <col min="26" max="26" width="6.85546875" customWidth="1" collapsed="1"/>
    <col min="27" max="28" width="11.140625" customWidth="1"/>
    <col min="29" max="29" width="7.85546875" customWidth="1"/>
    <col min="30" max="30" width="6.42578125" style="14" customWidth="1"/>
    <col min="31" max="31" width="18.7109375" style="14" hidden="1" customWidth="1" outlineLevel="1"/>
    <col min="32" max="32" width="24.42578125" style="14" hidden="1" customWidth="1" outlineLevel="1"/>
    <col min="33" max="33" width="20.140625" style="14" hidden="1" customWidth="1" outlineLevel="1"/>
    <col min="34" max="34" width="9" style="25" customWidth="1" collapsed="1"/>
    <col min="36" max="36" width="14.5703125" customWidth="1"/>
    <col min="37" max="37" width="10.28515625" customWidth="1"/>
    <col min="38" max="38" width="12.28515625" customWidth="1"/>
    <col min="39" max="39" width="22" customWidth="1"/>
    <col min="40" max="42" width="19.85546875" customWidth="1"/>
  </cols>
  <sheetData>
    <row r="1" spans="1:42" ht="42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42" s="23" customFormat="1" ht="33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78"/>
      <c r="N2" s="78"/>
      <c r="O2" s="80" t="s">
        <v>2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42" s="13" customFormat="1" ht="54.95" customHeight="1">
      <c r="A3" s="26" t="s">
        <v>3</v>
      </c>
      <c r="B3" s="26" t="s">
        <v>4</v>
      </c>
      <c r="C3" s="26" t="s">
        <v>5</v>
      </c>
      <c r="D3" s="26" t="s">
        <v>6</v>
      </c>
      <c r="E3" s="27" t="s">
        <v>7</v>
      </c>
      <c r="F3" s="26" t="s">
        <v>8</v>
      </c>
      <c r="G3" s="22" t="s">
        <v>9</v>
      </c>
      <c r="H3" s="22" t="s">
        <v>10</v>
      </c>
      <c r="I3" s="26" t="s">
        <v>11</v>
      </c>
      <c r="J3" s="26" t="s">
        <v>12</v>
      </c>
      <c r="K3" s="26" t="s">
        <v>13</v>
      </c>
      <c r="L3" s="30" t="s">
        <v>14</v>
      </c>
      <c r="M3" s="26" t="s">
        <v>15</v>
      </c>
      <c r="N3" s="26" t="s">
        <v>16</v>
      </c>
      <c r="O3" s="19" t="s">
        <v>17</v>
      </c>
      <c r="P3" s="1" t="s">
        <v>18</v>
      </c>
      <c r="Q3" s="1" t="s">
        <v>6</v>
      </c>
      <c r="R3" s="1" t="s">
        <v>19</v>
      </c>
      <c r="S3" s="2" t="s">
        <v>20</v>
      </c>
      <c r="T3" s="2" t="s">
        <v>21</v>
      </c>
      <c r="U3" s="1" t="s">
        <v>22</v>
      </c>
      <c r="V3" s="37" t="s">
        <v>23</v>
      </c>
      <c r="W3" s="1" t="s">
        <v>24</v>
      </c>
      <c r="X3" s="37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37" t="s">
        <v>31</v>
      </c>
      <c r="AE3" s="37" t="s">
        <v>32</v>
      </c>
      <c r="AF3" s="41" t="s">
        <v>17</v>
      </c>
      <c r="AG3" s="41" t="s">
        <v>33</v>
      </c>
      <c r="AH3" s="41" t="s">
        <v>34</v>
      </c>
      <c r="AI3" s="45" t="s">
        <v>35</v>
      </c>
      <c r="AJ3" s="45" t="s">
        <v>36</v>
      </c>
      <c r="AK3" s="46" t="s">
        <v>37</v>
      </c>
      <c r="AL3" s="47" t="s">
        <v>38</v>
      </c>
      <c r="AM3" s="47" t="s">
        <v>39</v>
      </c>
      <c r="AN3" s="48" t="s">
        <v>40</v>
      </c>
      <c r="AO3" s="48" t="s">
        <v>41</v>
      </c>
      <c r="AP3" s="48" t="s">
        <v>42</v>
      </c>
    </row>
    <row r="4" spans="1:42">
      <c r="A4" s="28">
        <v>1</v>
      </c>
      <c r="B4" s="28" t="s">
        <v>43</v>
      </c>
      <c r="C4" s="28" t="s">
        <v>44</v>
      </c>
      <c r="D4" s="28" t="s">
        <v>45</v>
      </c>
      <c r="E4" s="28" t="str">
        <f>LOOKUP(2,1/([1]中选结果表!$C$2:$C$85=D4),[1]中选结果表!$M$2:$M$85)</f>
        <v>注射剂</v>
      </c>
      <c r="F4" s="28" t="s">
        <v>46</v>
      </c>
      <c r="G4" s="28" t="str">
        <f>LOOKUP(2,1/([1]中选结果表!$D$2:$D$85=$F4),[1]中选结果表!$E$2:$E$85)</f>
        <v>100ml</v>
      </c>
      <c r="H4" s="28" t="str">
        <f>LOOKUP(2,1/([1]中选结果表!$D$2:$D$85=$F4),[1]中选结果表!$F$2:$F$85)</f>
        <v>1瓶</v>
      </c>
      <c r="I4" s="28" t="s">
        <v>47</v>
      </c>
      <c r="J4" s="28" t="s">
        <v>48</v>
      </c>
      <c r="K4" s="28">
        <v>56.48</v>
      </c>
      <c r="L4" s="31">
        <v>56.48</v>
      </c>
      <c r="M4" s="28">
        <v>2</v>
      </c>
      <c r="N4" s="32">
        <v>0.6</v>
      </c>
      <c r="O4" s="33" t="s">
        <v>49</v>
      </c>
      <c r="P4" s="3" t="s">
        <v>50</v>
      </c>
      <c r="Q4" s="3" t="s">
        <v>51</v>
      </c>
      <c r="R4" s="3" t="s">
        <v>52</v>
      </c>
      <c r="S4" s="4" t="str">
        <f>LOOKUP(2,1/('[1] 集采未中选药品规格'!$A$2:$A$596=$R4),'[1] 集采未中选药品规格'!C$2:C$596)</f>
        <v>100ml</v>
      </c>
      <c r="T4" s="4" t="str">
        <f>LOOKUP(2,1/('[1] 集采未中选药品规格'!$A$2:$A$596=$R4),'[1] 集采未中选药品规格'!D$2:D$596)</f>
        <v>1瓶</v>
      </c>
      <c r="U4" s="3" t="s">
        <v>47</v>
      </c>
      <c r="V4" s="38" t="s">
        <v>53</v>
      </c>
      <c r="W4" s="3" t="s">
        <v>54</v>
      </c>
      <c r="X4" s="38" t="s">
        <v>55</v>
      </c>
      <c r="Y4" s="3" t="s">
        <v>56</v>
      </c>
      <c r="Z4" s="3">
        <v>210</v>
      </c>
      <c r="AA4" s="3">
        <v>210</v>
      </c>
      <c r="AB4" s="3" t="s">
        <v>57</v>
      </c>
      <c r="AC4" s="38"/>
      <c r="AD4" s="42"/>
      <c r="AE4" s="42" t="s">
        <v>58</v>
      </c>
      <c r="AF4" s="42" t="s">
        <v>49</v>
      </c>
      <c r="AG4" s="42" t="s">
        <v>59</v>
      </c>
      <c r="AH4" s="49" t="s">
        <v>60</v>
      </c>
      <c r="AI4" s="50" t="str">
        <f t="shared" ref="AI4" si="0">IF(G4=S4,"规格√","规格×")</f>
        <v>规格√</v>
      </c>
      <c r="AJ4" s="50" t="str">
        <f>CHOOSE(IF($AI4="规格√",1,2),"按中选价",IF($E4="注射剂","含量差比价","装量差比价"))</f>
        <v>按中选价</v>
      </c>
      <c r="AK4" s="51">
        <f>ROUND(CHOOSE(IF($AI4="规格√",1,2),$L4,IF($E4="注射剂",$L4*POWER(1.7,LOG(LEFT($S4,LEN($S4)-2)/LEFT($G4,LEN($G4)-2),2)),$L4*POWER(1.9,LOG(LEFT($S4,LEN($S4)-2)/LEFT($G4,LEN($G4)-2),2)))),2)</f>
        <v>56.48</v>
      </c>
      <c r="AL4" s="50">
        <f>ROUND($AA4/$AK4,1)</f>
        <v>3.7</v>
      </c>
      <c r="AM4" s="52" t="str">
        <f>IF(OR($AC4="是",$AB4="是",$AD4="是"),CONCATENATE(IF($AC4="是","原研药",""),IF(COUNTA(AC4:AC4)&gt;=2,"、",""),IF($AB4="是","过评药",""),IF(AND(COUNTA(AC4:AD4)&gt;=2,AD4&lt;&gt;""),"、",""),IF($AD4="是","参比制剂",""),"，")&amp;IF($AL4&gt;=2,"行梯度降价","差比价与挂网价取低者"),"差比价与挂网价取低者")</f>
        <v>差比价与挂网价取低者</v>
      </c>
      <c r="AN4" s="53">
        <f>IF(Z4=0,"海南无挂网价（差比价为"&amp;AK4&amp;"）",ROUNDUP(IF(OR($AC4="是",$AB4="是",$AD4="是"),IF($AL4&gt;2,MAX($AA4*0.6,$AK4),MIN($AA4,$AK4)),MIN($AA4,$AK4)),2))</f>
        <v>56.48</v>
      </c>
      <c r="AO4" s="53">
        <f>IF(Z4=0,"海南无挂网价（差比价为"&amp;AK4&amp;"）",ROUNDUP(IF(OR($AC4="是",$AB4="是",$AD4="是"),IF($AL4&gt;2,MAX($AA4*0.6*0.6,$AK4),MIN($AA4,$AK4)),MIN($AA4,$AK4)),2))</f>
        <v>56.48</v>
      </c>
      <c r="AP4" s="53">
        <f>IF(Z4=0,"海南无挂网价（差比价为"&amp;AK4&amp;"）",ROUNDUP(IF(OR($AC4="是",$AB4="是",$AD4="是"),IF($AL4&gt;2,MAX($AA4*0.6*0.6*0.8,$AK4),MIN($AA4,$AK4)),MIN($AA4,$AK4)),2))</f>
        <v>56.48</v>
      </c>
    </row>
    <row r="5" spans="1:42">
      <c r="A5" s="28">
        <v>1</v>
      </c>
      <c r="B5" s="28" t="s">
        <v>43</v>
      </c>
      <c r="C5" s="28" t="s">
        <v>44</v>
      </c>
      <c r="D5" s="28" t="s">
        <v>45</v>
      </c>
      <c r="E5" s="28" t="str">
        <f>LOOKUP(2,1/([1]中选结果表!$C$2:$C$85=D5),[1]中选结果表!$M$2:$M$85)</f>
        <v>注射剂</v>
      </c>
      <c r="F5" s="28" t="s">
        <v>46</v>
      </c>
      <c r="G5" s="28" t="str">
        <f>LOOKUP(2,1/([1]中选结果表!$D$2:$D$85=$F5),[1]中选结果表!$E$2:$E$85)</f>
        <v>100ml</v>
      </c>
      <c r="H5" s="28" t="str">
        <f>LOOKUP(2,1/([1]中选结果表!$D$2:$D$85=$F5),[1]中选结果表!$F$2:$F$85)</f>
        <v>1瓶</v>
      </c>
      <c r="I5" s="28" t="s">
        <v>47</v>
      </c>
      <c r="J5" s="28" t="s">
        <v>48</v>
      </c>
      <c r="K5" s="28">
        <v>56.48</v>
      </c>
      <c r="L5" s="31">
        <v>56.48</v>
      </c>
      <c r="M5" s="28">
        <v>2</v>
      </c>
      <c r="N5" s="32">
        <v>0.6</v>
      </c>
      <c r="O5" s="33" t="s">
        <v>61</v>
      </c>
      <c r="P5" s="3" t="s">
        <v>43</v>
      </c>
      <c r="Q5" s="3" t="s">
        <v>51</v>
      </c>
      <c r="R5" s="3" t="s">
        <v>52</v>
      </c>
      <c r="S5" s="4" t="str">
        <f>LOOKUP(2,1/('[1] 集采未中选药品规格'!$A$2:$A$596=$R5),'[1] 集采未中选药品规格'!C$2:C$596)</f>
        <v>100ml</v>
      </c>
      <c r="T5" s="4" t="str">
        <f>LOOKUP(2,1/('[1] 集采未中选药品规格'!$A$2:$A$596=$R5),'[1] 集采未中选药品规格'!D$2:D$596)</f>
        <v>1瓶</v>
      </c>
      <c r="U5" s="3" t="s">
        <v>47</v>
      </c>
      <c r="V5" s="38" t="s">
        <v>62</v>
      </c>
      <c r="W5" s="3" t="s">
        <v>63</v>
      </c>
      <c r="X5" s="38" t="s">
        <v>64</v>
      </c>
      <c r="Y5" s="3" t="s">
        <v>65</v>
      </c>
      <c r="Z5" s="3">
        <v>199.5</v>
      </c>
      <c r="AA5" s="3">
        <v>199.5</v>
      </c>
      <c r="AB5" s="3" t="s">
        <v>66</v>
      </c>
      <c r="AC5" s="38"/>
      <c r="AD5" s="42"/>
      <c r="AE5" s="42" t="s">
        <v>67</v>
      </c>
      <c r="AF5" s="42" t="s">
        <v>61</v>
      </c>
      <c r="AG5" s="42" t="s">
        <v>68</v>
      </c>
      <c r="AH5" s="54"/>
      <c r="AI5" s="50" t="str">
        <f t="shared" ref="AI5" si="1">IF(G5=S5,"规格√","规格×")</f>
        <v>规格√</v>
      </c>
      <c r="AJ5" s="50" t="str">
        <f t="shared" ref="AJ5" si="2">CHOOSE(IF($AI5="规格√",1,2),"按中选价",IF($E5="注射剂","含量差比价","装量差比价"))</f>
        <v>按中选价</v>
      </c>
      <c r="AK5" s="51">
        <f t="shared" ref="AK5" si="3">ROUND(CHOOSE(IF($AI5="规格√",1,2),$L5,IF($E5="注射剂",$L5*POWER(1.7,LOG(LEFT($S5,LEN($S5)-2)/LEFT($G5,LEN($G5)-2),2)),$L5*POWER(1.9,LOG(LEFT($S5,LEN($S5)-2)/LEFT($G5,LEN($G5)-2),2)))),2)</f>
        <v>56.48</v>
      </c>
      <c r="AL5" s="50">
        <f t="shared" ref="AL5" si="4">ROUND($AA5/$AK5,1)</f>
        <v>3.5</v>
      </c>
      <c r="AM5" s="52" t="str">
        <f t="shared" ref="AM5" si="5">IF(OR($AC5="是",$AB5="是",$AD5="是"),CONCATENATE(IF($AC5="是","原研药",""),IF(COUNTA(AC5:AC5)&gt;=2,"、",""),IF($AB5="是","过评药",""),IF(AND(COUNTA(AC5:AD5)&gt;=2,AD5&lt;&gt;""),"、",""),IF($AD5="是","参比制剂",""),"，")&amp;IF($AL5&gt;=2,"行梯度降价","差比价与挂网价取低者"),"差比价与挂网价取低者")</f>
        <v>过评药，行梯度降价</v>
      </c>
      <c r="AN5" s="53">
        <f t="shared" ref="AN5" si="6">IF(Z5=0,"海南无挂网价（差比价为"&amp;AK5&amp;"）",ROUNDUP(IF(OR($AC5="是",$AB5="是",$AD5="是"),IF($AL5&gt;2,MAX($AA5*0.6,$AK5),MIN($AA5,$AK5)),MIN($AA5,$AK5)),2))</f>
        <v>119.7</v>
      </c>
      <c r="AO5" s="53">
        <f t="shared" ref="AO5" si="7">IF(Z5=0,"海南无挂网价（差比价为"&amp;AK5&amp;"）",ROUNDUP(IF(OR($AC5="是",$AB5="是",$AD5="是"),IF($AL5&gt;2,MAX($AA5*0.6*0.6,$AK5),MIN($AA5,$AK5)),MIN($AA5,$AK5)),2))</f>
        <v>71.819999999999993</v>
      </c>
      <c r="AP5" s="53">
        <f t="shared" ref="AP5" si="8">IF(Z5=0,"海南无挂网价（差比价为"&amp;AK5&amp;"）",ROUNDUP(IF(OR($AC5="是",$AB5="是",$AD5="是"),IF($AL5&gt;2,MAX($AA5*0.6*0.6*0.8,$AK5),MIN($AA5,$AK5)),MIN($AA5,$AK5)),2))</f>
        <v>57.46</v>
      </c>
    </row>
    <row r="6" spans="1:42">
      <c r="A6" s="28">
        <v>1</v>
      </c>
      <c r="B6" s="28" t="s">
        <v>43</v>
      </c>
      <c r="C6" s="28" t="s">
        <v>44</v>
      </c>
      <c r="D6" s="28" t="s">
        <v>45</v>
      </c>
      <c r="E6" s="28" t="str">
        <f>LOOKUP(2,1/([1]中选结果表!$C$2:$C$85=D6),[1]中选结果表!$M$2:$M$85)</f>
        <v>注射剂</v>
      </c>
      <c r="F6" s="28" t="s">
        <v>46</v>
      </c>
      <c r="G6" s="28" t="str">
        <f>LOOKUP(2,1/([1]中选结果表!$D$2:$D$85=$F6),[1]中选结果表!$E$2:$E$85)</f>
        <v>100ml</v>
      </c>
      <c r="H6" s="28" t="str">
        <f>LOOKUP(2,1/([1]中选结果表!$D$2:$D$85=$F6),[1]中选结果表!$F$2:$F$85)</f>
        <v>1瓶</v>
      </c>
      <c r="I6" s="28" t="s">
        <v>47</v>
      </c>
      <c r="J6" s="28" t="s">
        <v>48</v>
      </c>
      <c r="K6" s="28">
        <v>56.48</v>
      </c>
      <c r="L6" s="31">
        <v>56.48</v>
      </c>
      <c r="M6" s="28">
        <v>2</v>
      </c>
      <c r="N6" s="32">
        <v>0.6</v>
      </c>
      <c r="O6" s="33" t="s">
        <v>69</v>
      </c>
      <c r="P6" s="3" t="s">
        <v>43</v>
      </c>
      <c r="Q6" s="3" t="s">
        <v>51</v>
      </c>
      <c r="R6" s="3" t="s">
        <v>52</v>
      </c>
      <c r="S6" s="4" t="str">
        <f>LOOKUP(2,1/('[1] 集采未中选药品规格'!$A$2:$A$596=$R6),'[1] 集采未中选药品规格'!C$2:C$596)</f>
        <v>100ml</v>
      </c>
      <c r="T6" s="4" t="str">
        <f>LOOKUP(2,1/('[1] 集采未中选药品规格'!$A$2:$A$596=$R6),'[1] 集采未中选药品规格'!D$2:D$596)</f>
        <v>1瓶</v>
      </c>
      <c r="U6" s="3" t="s">
        <v>47</v>
      </c>
      <c r="V6" s="38" t="s">
        <v>70</v>
      </c>
      <c r="W6" s="3" t="s">
        <v>71</v>
      </c>
      <c r="X6" s="38" t="s">
        <v>70</v>
      </c>
      <c r="Y6" s="3" t="s">
        <v>71</v>
      </c>
      <c r="Z6" s="3">
        <v>209</v>
      </c>
      <c r="AA6" s="3">
        <v>209</v>
      </c>
      <c r="AB6" s="3" t="s">
        <v>66</v>
      </c>
      <c r="AC6" s="38"/>
      <c r="AD6" s="42"/>
      <c r="AE6" s="42" t="s">
        <v>72</v>
      </c>
      <c r="AF6" s="42" t="s">
        <v>69</v>
      </c>
      <c r="AG6" s="42" t="s">
        <v>73</v>
      </c>
      <c r="AH6" s="54"/>
      <c r="AI6" s="50" t="str">
        <f t="shared" ref="AI6:AI37" si="9">IF(G6=S6,"规格√","规格×")</f>
        <v>规格√</v>
      </c>
      <c r="AJ6" s="50" t="str">
        <f t="shared" ref="AJ6:AJ37" si="10">CHOOSE(IF($AI6="规格√",1,2),"按中选价",IF($E6="注射剂","含量差比价","装量差比价"))</f>
        <v>按中选价</v>
      </c>
      <c r="AK6" s="51">
        <f t="shared" ref="AK6:AK37" si="11">ROUND(CHOOSE(IF($AI6="规格√",1,2),$L6,IF($E6="注射剂",$L6*POWER(1.7,LOG(LEFT($S6,LEN($S6)-2)/LEFT($G6,LEN($G6)-2),2)),$L6*POWER(1.9,LOG(LEFT($S6,LEN($S6)-2)/LEFT($G6,LEN($G6)-2),2)))),2)</f>
        <v>56.48</v>
      </c>
      <c r="AL6" s="50">
        <f t="shared" ref="AL6:AL37" si="12">ROUND($AA6/$AK6,1)</f>
        <v>3.7</v>
      </c>
      <c r="AM6" s="52" t="str">
        <f t="shared" ref="AM6:AM37" si="13">IF(OR($AC6="是",$AB6="是",$AD6="是"),CONCATENATE(IF($AC6="是","原研药",""),IF(COUNTA(AC6:AC6)&gt;=2,"、",""),IF($AB6="是","过评药",""),IF(AND(COUNTA(AC6:AD6)&gt;=2,AD6&lt;&gt;""),"、",""),IF($AD6="是","参比制剂",""),"，")&amp;IF($AL6&gt;=2,"行梯度降价","差比价与挂网价取低者"),"差比价与挂网价取低者")</f>
        <v>过评药，行梯度降价</v>
      </c>
      <c r="AN6" s="53">
        <f t="shared" ref="AN6:AN37" si="14">IF(Z6=0,"海南无挂网价（差比价为"&amp;AK6&amp;"）",ROUNDUP(IF(OR($AC6="是",$AB6="是",$AD6="是"),IF($AL6&gt;2,MAX($AA6*0.6,$AK6),MIN($AA6,$AK6)),MIN($AA6,$AK6)),2))</f>
        <v>125.4</v>
      </c>
      <c r="AO6" s="53">
        <f t="shared" ref="AO6:AO37" si="15">IF(Z6=0,"海南无挂网价（差比价为"&amp;AK6&amp;"）",ROUNDUP(IF(OR($AC6="是",$AB6="是",$AD6="是"),IF($AL6&gt;2,MAX($AA6*0.6*0.6,$AK6),MIN($AA6,$AK6)),MIN($AA6,$AK6)),2))</f>
        <v>75.239999999999995</v>
      </c>
      <c r="AP6" s="53">
        <f t="shared" ref="AP6:AP37" si="16">IF(Z6=0,"海南无挂网价（差比价为"&amp;AK6&amp;"）",ROUNDUP(IF(OR($AC6="是",$AB6="是",$AD6="是"),IF($AL6&gt;2,MAX($AA6*0.6*0.6*0.8,$AK6),MIN($AA6,$AK6)),MIN($AA6,$AK6)),2))</f>
        <v>60.199999999999996</v>
      </c>
    </row>
    <row r="7" spans="1:42">
      <c r="A7" s="28">
        <v>1</v>
      </c>
      <c r="B7" s="28" t="s">
        <v>43</v>
      </c>
      <c r="C7" s="28" t="s">
        <v>44</v>
      </c>
      <c r="D7" s="28" t="s">
        <v>45</v>
      </c>
      <c r="E7" s="28" t="str">
        <f>LOOKUP(2,1/([1]中选结果表!$C$2:$C$85=D7),[1]中选结果表!$M$2:$M$85)</f>
        <v>注射剂</v>
      </c>
      <c r="F7" s="28" t="s">
        <v>74</v>
      </c>
      <c r="G7" s="28" t="str">
        <f>LOOKUP(2,1/([1]中选结果表!$D$2:$D$85=$F7),[1]中选结果表!$E$2:$E$85)</f>
        <v>250ml</v>
      </c>
      <c r="H7" s="28" t="str">
        <f>LOOKUP(2,1/([1]中选结果表!$D$2:$D$85=$F7),[1]中选结果表!$F$2:$F$85)</f>
        <v>1瓶</v>
      </c>
      <c r="I7" s="28" t="s">
        <v>47</v>
      </c>
      <c r="J7" s="28" t="s">
        <v>48</v>
      </c>
      <c r="K7" s="28">
        <v>113.91</v>
      </c>
      <c r="L7" s="31">
        <v>113.91</v>
      </c>
      <c r="M7" s="28">
        <v>2</v>
      </c>
      <c r="N7" s="32">
        <v>0.6</v>
      </c>
      <c r="O7" s="33" t="s">
        <v>75</v>
      </c>
      <c r="P7" s="3" t="s">
        <v>50</v>
      </c>
      <c r="Q7" s="3" t="s">
        <v>51</v>
      </c>
      <c r="R7" s="3" t="s">
        <v>76</v>
      </c>
      <c r="S7" s="4" t="str">
        <f>LOOKUP(2,1/('[1] 集采未中选药品规格'!$A$2:$A$596=$R7),'[1] 集采未中选药品规格'!C$2:C$596)</f>
        <v>250ml</v>
      </c>
      <c r="T7" s="4" t="str">
        <f>LOOKUP(2,1/('[1] 集采未中选药品规格'!$A$2:$A$596=$R7),'[1] 集采未中选药品规格'!D$2:D$596)</f>
        <v>1瓶</v>
      </c>
      <c r="U7" s="3" t="s">
        <v>47</v>
      </c>
      <c r="V7" s="38" t="s">
        <v>53</v>
      </c>
      <c r="W7" s="3" t="s">
        <v>54</v>
      </c>
      <c r="X7" s="38" t="s">
        <v>55</v>
      </c>
      <c r="Y7" s="3" t="s">
        <v>56</v>
      </c>
      <c r="Z7" s="3">
        <v>430</v>
      </c>
      <c r="AA7" s="3">
        <v>430</v>
      </c>
      <c r="AB7" s="3" t="s">
        <v>57</v>
      </c>
      <c r="AC7" s="38"/>
      <c r="AD7" s="42"/>
      <c r="AE7" s="42" t="s">
        <v>77</v>
      </c>
      <c r="AF7" s="42" t="s">
        <v>75</v>
      </c>
      <c r="AG7" s="42" t="s">
        <v>78</v>
      </c>
      <c r="AH7" s="49" t="s">
        <v>60</v>
      </c>
      <c r="AI7" s="50" t="str">
        <f t="shared" si="9"/>
        <v>规格√</v>
      </c>
      <c r="AJ7" s="50" t="str">
        <f t="shared" si="10"/>
        <v>按中选价</v>
      </c>
      <c r="AK7" s="51">
        <f t="shared" si="11"/>
        <v>113.91</v>
      </c>
      <c r="AL7" s="50">
        <f t="shared" si="12"/>
        <v>3.8</v>
      </c>
      <c r="AM7" s="52" t="str">
        <f t="shared" si="13"/>
        <v>差比价与挂网价取低者</v>
      </c>
      <c r="AN7" s="53">
        <f t="shared" si="14"/>
        <v>113.91</v>
      </c>
      <c r="AO7" s="53">
        <f t="shared" si="15"/>
        <v>113.91</v>
      </c>
      <c r="AP7" s="53">
        <f t="shared" si="16"/>
        <v>113.91</v>
      </c>
    </row>
    <row r="8" spans="1:42">
      <c r="A8" s="28">
        <v>1</v>
      </c>
      <c r="B8" s="28" t="s">
        <v>43</v>
      </c>
      <c r="C8" s="28" t="s">
        <v>44</v>
      </c>
      <c r="D8" s="28" t="s">
        <v>45</v>
      </c>
      <c r="E8" s="28" t="str">
        <f>LOOKUP(2,1/([1]中选结果表!$C$2:$C$85=D8),[1]中选结果表!$M$2:$M$85)</f>
        <v>注射剂</v>
      </c>
      <c r="F8" s="28" t="s">
        <v>74</v>
      </c>
      <c r="G8" s="28" t="str">
        <f>LOOKUP(2,1/([1]中选结果表!$D$2:$D$85=$F8),[1]中选结果表!$E$2:$E$85)</f>
        <v>250ml</v>
      </c>
      <c r="H8" s="28" t="str">
        <f>LOOKUP(2,1/([1]中选结果表!$D$2:$D$85=$F8),[1]中选结果表!$F$2:$F$85)</f>
        <v>1瓶</v>
      </c>
      <c r="I8" s="28" t="s">
        <v>47</v>
      </c>
      <c r="J8" s="28" t="s">
        <v>48</v>
      </c>
      <c r="K8" s="28">
        <v>113.91</v>
      </c>
      <c r="L8" s="31">
        <v>113.91</v>
      </c>
      <c r="M8" s="28">
        <v>2</v>
      </c>
      <c r="N8" s="32">
        <v>0.6</v>
      </c>
      <c r="O8" s="33" t="s">
        <v>79</v>
      </c>
      <c r="P8" s="3" t="s">
        <v>43</v>
      </c>
      <c r="Q8" s="3" t="s">
        <v>51</v>
      </c>
      <c r="R8" s="3" t="s">
        <v>76</v>
      </c>
      <c r="S8" s="4" t="str">
        <f>LOOKUP(2,1/('[1] 集采未中选药品规格'!$A$2:$A$596=$R8),'[1] 集采未中选药品规格'!C$2:C$596)</f>
        <v>250ml</v>
      </c>
      <c r="T8" s="4" t="str">
        <f>LOOKUP(2,1/('[1] 集采未中选药品规格'!$A$2:$A$596=$R8),'[1] 集采未中选药品规格'!D$2:D$596)</f>
        <v>1瓶</v>
      </c>
      <c r="U8" s="3" t="s">
        <v>47</v>
      </c>
      <c r="V8" s="38" t="s">
        <v>62</v>
      </c>
      <c r="W8" s="3" t="s">
        <v>63</v>
      </c>
      <c r="X8" s="38" t="s">
        <v>64</v>
      </c>
      <c r="Y8" s="3" t="s">
        <v>65</v>
      </c>
      <c r="Z8" s="3">
        <v>408.5</v>
      </c>
      <c r="AA8" s="3">
        <v>408.5</v>
      </c>
      <c r="AB8" s="3" t="s">
        <v>66</v>
      </c>
      <c r="AC8" s="38"/>
      <c r="AD8" s="42"/>
      <c r="AE8" s="42" t="s">
        <v>80</v>
      </c>
      <c r="AF8" s="42" t="s">
        <v>79</v>
      </c>
      <c r="AG8" s="42" t="s">
        <v>81</v>
      </c>
      <c r="AH8" s="54"/>
      <c r="AI8" s="50" t="str">
        <f t="shared" si="9"/>
        <v>规格√</v>
      </c>
      <c r="AJ8" s="50" t="str">
        <f t="shared" si="10"/>
        <v>按中选价</v>
      </c>
      <c r="AK8" s="51">
        <f t="shared" si="11"/>
        <v>113.91</v>
      </c>
      <c r="AL8" s="50">
        <f t="shared" si="12"/>
        <v>3.6</v>
      </c>
      <c r="AM8" s="52" t="str">
        <f t="shared" si="13"/>
        <v>过评药，行梯度降价</v>
      </c>
      <c r="AN8" s="53">
        <f t="shared" si="14"/>
        <v>245.1</v>
      </c>
      <c r="AO8" s="53">
        <f t="shared" si="15"/>
        <v>147.06</v>
      </c>
      <c r="AP8" s="53">
        <f t="shared" si="16"/>
        <v>117.65</v>
      </c>
    </row>
    <row r="9" spans="1:42">
      <c r="A9" s="28">
        <v>1</v>
      </c>
      <c r="B9" s="28" t="s">
        <v>43</v>
      </c>
      <c r="C9" s="28" t="s">
        <v>44</v>
      </c>
      <c r="D9" s="28" t="s">
        <v>45</v>
      </c>
      <c r="E9" s="28" t="str">
        <f>LOOKUP(2,1/([1]中选结果表!$C$2:$C$85=D9),[1]中选结果表!$M$2:$M$85)</f>
        <v>注射剂</v>
      </c>
      <c r="F9" s="28" t="s">
        <v>74</v>
      </c>
      <c r="G9" s="28" t="str">
        <f>LOOKUP(2,1/([1]中选结果表!$D$2:$D$85=$F9),[1]中选结果表!$E$2:$E$85)</f>
        <v>250ml</v>
      </c>
      <c r="H9" s="28" t="str">
        <f>LOOKUP(2,1/([1]中选结果表!$D$2:$D$85=$F9),[1]中选结果表!$F$2:$F$85)</f>
        <v>1瓶</v>
      </c>
      <c r="I9" s="28" t="s">
        <v>47</v>
      </c>
      <c r="J9" s="28" t="s">
        <v>48</v>
      </c>
      <c r="K9" s="28">
        <v>113.91</v>
      </c>
      <c r="L9" s="31">
        <v>113.91</v>
      </c>
      <c r="M9" s="28">
        <v>2</v>
      </c>
      <c r="N9" s="32">
        <v>0.6</v>
      </c>
      <c r="O9" s="33" t="s">
        <v>82</v>
      </c>
      <c r="P9" s="3" t="s">
        <v>43</v>
      </c>
      <c r="Q9" s="3" t="s">
        <v>51</v>
      </c>
      <c r="R9" s="3" t="s">
        <v>76</v>
      </c>
      <c r="S9" s="4" t="str">
        <f>LOOKUP(2,1/('[1] 集采未中选药品规格'!$A$2:$A$596=$R9),'[1] 集采未中选药品规格'!C$2:C$596)</f>
        <v>250ml</v>
      </c>
      <c r="T9" s="4" t="str">
        <f>LOOKUP(2,1/('[1] 集采未中选药品规格'!$A$2:$A$596=$R9),'[1] 集采未中选药品规格'!D$2:D$596)</f>
        <v>1瓶</v>
      </c>
      <c r="U9" s="3" t="s">
        <v>47</v>
      </c>
      <c r="V9" s="38" t="s">
        <v>70</v>
      </c>
      <c r="W9" s="3" t="s">
        <v>71</v>
      </c>
      <c r="X9" s="38" t="s">
        <v>70</v>
      </c>
      <c r="Y9" s="3" t="s">
        <v>71</v>
      </c>
      <c r="Z9" s="3">
        <v>422.24</v>
      </c>
      <c r="AA9" s="3">
        <v>422.24</v>
      </c>
      <c r="AB9" s="3" t="s">
        <v>66</v>
      </c>
      <c r="AC9" s="38"/>
      <c r="AD9" s="42"/>
      <c r="AE9" s="42" t="s">
        <v>83</v>
      </c>
      <c r="AF9" s="42" t="s">
        <v>82</v>
      </c>
      <c r="AG9" s="42" t="s">
        <v>84</v>
      </c>
      <c r="AH9" s="54"/>
      <c r="AI9" s="50" t="str">
        <f t="shared" si="9"/>
        <v>规格√</v>
      </c>
      <c r="AJ9" s="50" t="str">
        <f t="shared" si="10"/>
        <v>按中选价</v>
      </c>
      <c r="AK9" s="51">
        <f t="shared" si="11"/>
        <v>113.91</v>
      </c>
      <c r="AL9" s="50">
        <f t="shared" si="12"/>
        <v>3.7</v>
      </c>
      <c r="AM9" s="52" t="str">
        <f t="shared" si="13"/>
        <v>过评药，行梯度降价</v>
      </c>
      <c r="AN9" s="53">
        <f t="shared" si="14"/>
        <v>253.35</v>
      </c>
      <c r="AO9" s="53">
        <f t="shared" si="15"/>
        <v>152.01</v>
      </c>
      <c r="AP9" s="53">
        <f t="shared" si="16"/>
        <v>121.61</v>
      </c>
    </row>
    <row r="10" spans="1:42">
      <c r="A10" s="28">
        <v>2</v>
      </c>
      <c r="B10" s="28" t="s">
        <v>85</v>
      </c>
      <c r="C10" s="28" t="s">
        <v>86</v>
      </c>
      <c r="D10" s="28" t="s">
        <v>87</v>
      </c>
      <c r="E10" s="28" t="str">
        <f>LOOKUP(2,1/([1]中选结果表!$C$2:$C$85=D10),[1]中选结果表!$M$2:$M$85)</f>
        <v>软胶囊</v>
      </c>
      <c r="F10" s="28" t="s">
        <v>88</v>
      </c>
      <c r="G10" s="28" t="str">
        <f>LOOKUP(2,1/([1]中选结果表!$D$2:$D$85=$F10),[1]中选结果表!$E$2:$E$85)</f>
        <v>0.00025mg</v>
      </c>
      <c r="H10" s="28" t="str">
        <f>LOOKUP(2,1/([1]中选结果表!$D$2:$D$85=$F10),[1]中选结果表!$F$2:$F$85)</f>
        <v>20粒</v>
      </c>
      <c r="I10" s="28" t="s">
        <v>89</v>
      </c>
      <c r="J10" s="28" t="s">
        <v>90</v>
      </c>
      <c r="K10" s="28">
        <v>20.79</v>
      </c>
      <c r="L10" s="31">
        <v>1.0395000000000001</v>
      </c>
      <c r="M10" s="28">
        <v>4</v>
      </c>
      <c r="N10" s="32">
        <v>0.8</v>
      </c>
      <c r="O10" s="33" t="s">
        <v>91</v>
      </c>
      <c r="P10" s="3" t="s">
        <v>85</v>
      </c>
      <c r="Q10" s="3" t="s">
        <v>87</v>
      </c>
      <c r="R10" s="3" t="s">
        <v>92</v>
      </c>
      <c r="S10" s="4" t="str">
        <f>LOOKUP(2,1/('[1] 集采未中选药品规格'!$A$2:$A$596=$R10),'[1] 集采未中选药品规格'!C$2:C$596)</f>
        <v>0.00025mg</v>
      </c>
      <c r="T10" s="4" t="str">
        <f>LOOKUP(2,1/('[1] 集采未中选药品规格'!$A$2:$A$596=$R10),'[1] 集采未中选药品规格'!D$2:D$596)</f>
        <v>30粒</v>
      </c>
      <c r="U10" s="3" t="s">
        <v>89</v>
      </c>
      <c r="V10" s="38" t="s">
        <v>93</v>
      </c>
      <c r="W10" s="3" t="s">
        <v>94</v>
      </c>
      <c r="X10" s="38" t="s">
        <v>93</v>
      </c>
      <c r="Y10" s="3" t="s">
        <v>95</v>
      </c>
      <c r="Z10" s="3">
        <v>63</v>
      </c>
      <c r="AA10" s="3">
        <v>2.1</v>
      </c>
      <c r="AB10" s="3" t="s">
        <v>57</v>
      </c>
      <c r="AC10" s="38"/>
      <c r="AD10" s="42"/>
      <c r="AE10" s="42" t="s">
        <v>96</v>
      </c>
      <c r="AF10" s="42" t="s">
        <v>91</v>
      </c>
      <c r="AG10" s="42" t="s">
        <v>97</v>
      </c>
      <c r="AH10" s="54"/>
      <c r="AI10" s="50" t="str">
        <f t="shared" si="9"/>
        <v>规格√</v>
      </c>
      <c r="AJ10" s="50" t="str">
        <f t="shared" si="10"/>
        <v>按中选价</v>
      </c>
      <c r="AK10" s="51">
        <f t="shared" si="11"/>
        <v>1.04</v>
      </c>
      <c r="AL10" s="50">
        <f t="shared" si="12"/>
        <v>2</v>
      </c>
      <c r="AM10" s="52" t="str">
        <f t="shared" si="13"/>
        <v>差比价与挂网价取低者</v>
      </c>
      <c r="AN10" s="53">
        <f t="shared" si="14"/>
        <v>1.04</v>
      </c>
      <c r="AO10" s="53">
        <f t="shared" si="15"/>
        <v>1.04</v>
      </c>
      <c r="AP10" s="53">
        <f t="shared" si="16"/>
        <v>1.04</v>
      </c>
    </row>
    <row r="11" spans="1:42">
      <c r="A11" s="28">
        <v>2</v>
      </c>
      <c r="B11" s="28" t="s">
        <v>85</v>
      </c>
      <c r="C11" s="28" t="s">
        <v>86</v>
      </c>
      <c r="D11" s="28" t="s">
        <v>87</v>
      </c>
      <c r="E11" s="28" t="str">
        <f>LOOKUP(2,1/([1]中选结果表!$C$2:$C$85=D11),[1]中选结果表!$M$2:$M$85)</f>
        <v>软胶囊</v>
      </c>
      <c r="F11" s="28" t="s">
        <v>88</v>
      </c>
      <c r="G11" s="28" t="str">
        <f>LOOKUP(2,1/([1]中选结果表!$D$2:$D$85=$F11),[1]中选结果表!$E$2:$E$85)</f>
        <v>0.00025mg</v>
      </c>
      <c r="H11" s="28" t="str">
        <f>LOOKUP(2,1/([1]中选结果表!$D$2:$D$85=$F11),[1]中选结果表!$F$2:$F$85)</f>
        <v>20粒</v>
      </c>
      <c r="I11" s="28" t="s">
        <v>89</v>
      </c>
      <c r="J11" s="28" t="s">
        <v>90</v>
      </c>
      <c r="K11" s="28">
        <v>20.79</v>
      </c>
      <c r="L11" s="31">
        <v>1.0395000000000001</v>
      </c>
      <c r="M11" s="28">
        <v>4</v>
      </c>
      <c r="N11" s="32">
        <v>0.8</v>
      </c>
      <c r="O11" s="33" t="s">
        <v>98</v>
      </c>
      <c r="P11" s="3" t="s">
        <v>85</v>
      </c>
      <c r="Q11" s="3" t="s">
        <v>87</v>
      </c>
      <c r="R11" s="3" t="s">
        <v>99</v>
      </c>
      <c r="S11" s="4" t="str">
        <f>LOOKUP(2,1/('[1] 集采未中选药品规格'!$A$2:$A$596=$R11),'[1] 集采未中选药品规格'!C$2:C$596)</f>
        <v>0.00025mg</v>
      </c>
      <c r="T11" s="4" t="str">
        <f>LOOKUP(2,1/('[1] 集采未中选药品规格'!$A$2:$A$596=$R11),'[1] 集采未中选药品规格'!D$2:D$596)</f>
        <v>20粒</v>
      </c>
      <c r="U11" s="3" t="s">
        <v>89</v>
      </c>
      <c r="V11" s="38" t="s">
        <v>100</v>
      </c>
      <c r="W11" s="3" t="s">
        <v>101</v>
      </c>
      <c r="X11" s="38" t="s">
        <v>100</v>
      </c>
      <c r="Y11" s="3" t="s">
        <v>101</v>
      </c>
      <c r="Z11" s="3">
        <v>22.14</v>
      </c>
      <c r="AA11" s="3">
        <v>1.107</v>
      </c>
      <c r="AB11" s="3" t="s">
        <v>57</v>
      </c>
      <c r="AC11" s="38"/>
      <c r="AD11" s="42"/>
      <c r="AE11" s="42" t="s">
        <v>102</v>
      </c>
      <c r="AF11" s="42" t="s">
        <v>98</v>
      </c>
      <c r="AG11" s="42" t="s">
        <v>103</v>
      </c>
      <c r="AH11" s="54"/>
      <c r="AI11" s="50" t="str">
        <f t="shared" si="9"/>
        <v>规格√</v>
      </c>
      <c r="AJ11" s="50" t="str">
        <f t="shared" si="10"/>
        <v>按中选价</v>
      </c>
      <c r="AK11" s="51">
        <f t="shared" si="11"/>
        <v>1.04</v>
      </c>
      <c r="AL11" s="50">
        <f t="shared" si="12"/>
        <v>1.1000000000000001</v>
      </c>
      <c r="AM11" s="52" t="str">
        <f t="shared" si="13"/>
        <v>差比价与挂网价取低者</v>
      </c>
      <c r="AN11" s="53">
        <f t="shared" si="14"/>
        <v>1.04</v>
      </c>
      <c r="AO11" s="53">
        <f t="shared" si="15"/>
        <v>1.04</v>
      </c>
      <c r="AP11" s="53">
        <f t="shared" si="16"/>
        <v>1.04</v>
      </c>
    </row>
    <row r="12" spans="1:42">
      <c r="A12" s="28">
        <v>2</v>
      </c>
      <c r="B12" s="28" t="s">
        <v>85</v>
      </c>
      <c r="C12" s="28" t="s">
        <v>86</v>
      </c>
      <c r="D12" s="28" t="s">
        <v>87</v>
      </c>
      <c r="E12" s="28" t="str">
        <f>LOOKUP(2,1/([1]中选结果表!$C$2:$C$85=D12),[1]中选结果表!$M$2:$M$85)</f>
        <v>软胶囊</v>
      </c>
      <c r="F12" s="28" t="s">
        <v>88</v>
      </c>
      <c r="G12" s="28" t="str">
        <f>LOOKUP(2,1/([1]中选结果表!$D$2:$D$85=$F12),[1]中选结果表!$E$2:$E$85)</f>
        <v>0.00025mg</v>
      </c>
      <c r="H12" s="28" t="str">
        <f>LOOKUP(2,1/([1]中选结果表!$D$2:$D$85=$F12),[1]中选结果表!$F$2:$F$85)</f>
        <v>20粒</v>
      </c>
      <c r="I12" s="28" t="s">
        <v>89</v>
      </c>
      <c r="J12" s="28" t="s">
        <v>90</v>
      </c>
      <c r="K12" s="28">
        <v>20.79</v>
      </c>
      <c r="L12" s="31">
        <v>1.0395000000000001</v>
      </c>
      <c r="M12" s="28">
        <v>4</v>
      </c>
      <c r="N12" s="32">
        <v>0.8</v>
      </c>
      <c r="O12" s="33" t="s">
        <v>104</v>
      </c>
      <c r="P12" s="3" t="s">
        <v>85</v>
      </c>
      <c r="Q12" s="3" t="s">
        <v>87</v>
      </c>
      <c r="R12" s="3" t="s">
        <v>105</v>
      </c>
      <c r="S12" s="4" t="str">
        <f>LOOKUP(2,1/('[1] 集采未中选药品规格'!$A$2:$A$596=$R12),'[1] 集采未中选药品规格'!C$2:C$596)</f>
        <v>0.0005mg</v>
      </c>
      <c r="T12" s="4" t="str">
        <f>LOOKUP(2,1/('[1] 集采未中选药品规格'!$A$2:$A$596=$R12),'[1] 集采未中选药品规格'!D$2:D$596)</f>
        <v>10粒</v>
      </c>
      <c r="U12" s="3" t="s">
        <v>89</v>
      </c>
      <c r="V12" s="38" t="s">
        <v>106</v>
      </c>
      <c r="W12" s="3" t="s">
        <v>107</v>
      </c>
      <c r="X12" s="38" t="s">
        <v>106</v>
      </c>
      <c r="Y12" s="3" t="s">
        <v>107</v>
      </c>
      <c r="Z12" s="3">
        <v>19</v>
      </c>
      <c r="AA12" s="3">
        <v>1.9</v>
      </c>
      <c r="AB12" s="3" t="s">
        <v>57</v>
      </c>
      <c r="AC12" s="38"/>
      <c r="AD12" s="42"/>
      <c r="AE12" s="42" t="s">
        <v>108</v>
      </c>
      <c r="AF12" s="42" t="s">
        <v>104</v>
      </c>
      <c r="AG12" s="42" t="s">
        <v>109</v>
      </c>
      <c r="AH12" s="54"/>
      <c r="AI12" s="50" t="str">
        <f t="shared" si="9"/>
        <v>规格×</v>
      </c>
      <c r="AJ12" s="50" t="str">
        <f t="shared" si="10"/>
        <v>装量差比价</v>
      </c>
      <c r="AK12" s="51">
        <f t="shared" si="11"/>
        <v>1.98</v>
      </c>
      <c r="AL12" s="50">
        <f t="shared" si="12"/>
        <v>1</v>
      </c>
      <c r="AM12" s="52" t="str">
        <f t="shared" si="13"/>
        <v>差比价与挂网价取低者</v>
      </c>
      <c r="AN12" s="53">
        <f t="shared" si="14"/>
        <v>1.9</v>
      </c>
      <c r="AO12" s="53">
        <f t="shared" si="15"/>
        <v>1.9</v>
      </c>
      <c r="AP12" s="53">
        <f t="shared" si="16"/>
        <v>1.9</v>
      </c>
    </row>
    <row r="13" spans="1:42">
      <c r="A13" s="28">
        <v>2</v>
      </c>
      <c r="B13" s="28" t="s">
        <v>85</v>
      </c>
      <c r="C13" s="28" t="s">
        <v>86</v>
      </c>
      <c r="D13" s="28" t="s">
        <v>87</v>
      </c>
      <c r="E13" s="28" t="str">
        <f>LOOKUP(2,1/([1]中选结果表!$C$2:$C$85=D13),[1]中选结果表!$M$2:$M$85)</f>
        <v>软胶囊</v>
      </c>
      <c r="F13" s="28" t="s">
        <v>88</v>
      </c>
      <c r="G13" s="28" t="str">
        <f>LOOKUP(2,1/([1]中选结果表!$D$2:$D$85=$F13),[1]中选结果表!$E$2:$E$85)</f>
        <v>0.00025mg</v>
      </c>
      <c r="H13" s="28" t="str">
        <f>LOOKUP(2,1/([1]中选结果表!$D$2:$D$85=$F13),[1]中选结果表!$F$2:$F$85)</f>
        <v>20粒</v>
      </c>
      <c r="I13" s="28" t="s">
        <v>89</v>
      </c>
      <c r="J13" s="28" t="s">
        <v>90</v>
      </c>
      <c r="K13" s="28">
        <v>20.79</v>
      </c>
      <c r="L13" s="31">
        <v>1.0395000000000001</v>
      </c>
      <c r="M13" s="28">
        <v>4</v>
      </c>
      <c r="N13" s="32">
        <v>0.8</v>
      </c>
      <c r="O13" s="33" t="s">
        <v>110</v>
      </c>
      <c r="P13" s="3" t="s">
        <v>85</v>
      </c>
      <c r="Q13" s="3" t="s">
        <v>87</v>
      </c>
      <c r="R13" s="3" t="s">
        <v>111</v>
      </c>
      <c r="S13" s="4" t="str">
        <f>LOOKUP(2,1/('[1] 集采未中选药品规格'!$A$2:$A$596=$R13),'[1] 集采未中选药品规格'!C$2:C$596)</f>
        <v>0.0005mg</v>
      </c>
      <c r="T13" s="4" t="str">
        <f>LOOKUP(2,1/('[1] 集采未中选药品规格'!$A$2:$A$596=$R13),'[1] 集采未中选药品规格'!D$2:D$596)</f>
        <v>20粒</v>
      </c>
      <c r="U13" s="3" t="s">
        <v>89</v>
      </c>
      <c r="V13" s="38" t="s">
        <v>100</v>
      </c>
      <c r="W13" s="3" t="s">
        <v>101</v>
      </c>
      <c r="X13" s="38" t="s">
        <v>100</v>
      </c>
      <c r="Y13" s="3" t="s">
        <v>101</v>
      </c>
      <c r="Z13" s="3">
        <v>39.869999999999997</v>
      </c>
      <c r="AA13" s="3">
        <v>1.9935</v>
      </c>
      <c r="AB13" s="3" t="s">
        <v>57</v>
      </c>
      <c r="AC13" s="38"/>
      <c r="AD13" s="42"/>
      <c r="AE13" s="42" t="s">
        <v>112</v>
      </c>
      <c r="AF13" s="42" t="s">
        <v>110</v>
      </c>
      <c r="AG13" s="42" t="s">
        <v>113</v>
      </c>
      <c r="AH13" s="54"/>
      <c r="AI13" s="50" t="str">
        <f t="shared" si="9"/>
        <v>规格×</v>
      </c>
      <c r="AJ13" s="50" t="str">
        <f t="shared" si="10"/>
        <v>装量差比价</v>
      </c>
      <c r="AK13" s="51">
        <f t="shared" si="11"/>
        <v>1.98</v>
      </c>
      <c r="AL13" s="50">
        <f t="shared" si="12"/>
        <v>1</v>
      </c>
      <c r="AM13" s="52" t="str">
        <f t="shared" si="13"/>
        <v>差比价与挂网价取低者</v>
      </c>
      <c r="AN13" s="53">
        <f t="shared" si="14"/>
        <v>1.98</v>
      </c>
      <c r="AO13" s="53">
        <f t="shared" si="15"/>
        <v>1.98</v>
      </c>
      <c r="AP13" s="53">
        <f t="shared" si="16"/>
        <v>1.98</v>
      </c>
    </row>
    <row r="14" spans="1:42">
      <c r="A14" s="28">
        <v>2</v>
      </c>
      <c r="B14" s="28" t="s">
        <v>85</v>
      </c>
      <c r="C14" s="28" t="s">
        <v>86</v>
      </c>
      <c r="D14" s="28" t="s">
        <v>87</v>
      </c>
      <c r="E14" s="28" t="str">
        <f>LOOKUP(2,1/([1]中选结果表!$C$2:$C$85=D14),[1]中选结果表!$M$2:$M$85)</f>
        <v>软胶囊</v>
      </c>
      <c r="F14" s="28" t="s">
        <v>88</v>
      </c>
      <c r="G14" s="28" t="str">
        <f>LOOKUP(2,1/([1]中选结果表!$D$2:$D$85=$F14),[1]中选结果表!$E$2:$E$85)</f>
        <v>0.00025mg</v>
      </c>
      <c r="H14" s="28" t="str">
        <f>LOOKUP(2,1/([1]中选结果表!$D$2:$D$85=$F14),[1]中选结果表!$F$2:$F$85)</f>
        <v>20粒</v>
      </c>
      <c r="I14" s="28" t="s">
        <v>89</v>
      </c>
      <c r="J14" s="28" t="s">
        <v>90</v>
      </c>
      <c r="K14" s="28">
        <v>20.79</v>
      </c>
      <c r="L14" s="31">
        <v>1.0395000000000001</v>
      </c>
      <c r="M14" s="28">
        <v>4</v>
      </c>
      <c r="N14" s="32">
        <v>0.8</v>
      </c>
      <c r="O14" s="33" t="s">
        <v>114</v>
      </c>
      <c r="P14" s="3" t="s">
        <v>115</v>
      </c>
      <c r="Q14" s="3" t="s">
        <v>116</v>
      </c>
      <c r="R14" s="3" t="s">
        <v>117</v>
      </c>
      <c r="S14" s="4" t="str">
        <f>LOOKUP(2,1/('[1] 集采未中选药品规格'!$A$2:$A$596=$R14),'[1] 集采未中选药品规格'!C$2:C$596)</f>
        <v>0.0005mg</v>
      </c>
      <c r="T14" s="4" t="str">
        <f>LOOKUP(2,1/('[1] 集采未中选药品规格'!$A$2:$A$596=$R14),'[1] 集采未中选药品规格'!D$2:D$596)</f>
        <v>8粒</v>
      </c>
      <c r="U14" s="3" t="s">
        <v>89</v>
      </c>
      <c r="V14" s="38" t="s">
        <v>118</v>
      </c>
      <c r="W14" s="3" t="s">
        <v>119</v>
      </c>
      <c r="X14" s="38" t="s">
        <v>118</v>
      </c>
      <c r="Y14" s="3" t="s">
        <v>119</v>
      </c>
      <c r="Z14" s="3">
        <v>24</v>
      </c>
      <c r="AA14" s="3">
        <v>3</v>
      </c>
      <c r="AB14" s="3" t="s">
        <v>57</v>
      </c>
      <c r="AC14" s="38"/>
      <c r="AD14" s="42"/>
      <c r="AE14" s="42" t="s">
        <v>120</v>
      </c>
      <c r="AF14" s="42" t="s">
        <v>114</v>
      </c>
      <c r="AG14" s="42" t="s">
        <v>121</v>
      </c>
      <c r="AH14" s="54"/>
      <c r="AI14" s="50" t="str">
        <f t="shared" si="9"/>
        <v>规格×</v>
      </c>
      <c r="AJ14" s="50" t="str">
        <f t="shared" si="10"/>
        <v>装量差比价</v>
      </c>
      <c r="AK14" s="51">
        <f t="shared" si="11"/>
        <v>1.98</v>
      </c>
      <c r="AL14" s="50">
        <f t="shared" si="12"/>
        <v>1.5</v>
      </c>
      <c r="AM14" s="52" t="str">
        <f t="shared" si="13"/>
        <v>差比价与挂网价取低者</v>
      </c>
      <c r="AN14" s="53">
        <f t="shared" si="14"/>
        <v>1.98</v>
      </c>
      <c r="AO14" s="53">
        <f t="shared" si="15"/>
        <v>1.98</v>
      </c>
      <c r="AP14" s="53">
        <f t="shared" si="16"/>
        <v>1.98</v>
      </c>
    </row>
    <row r="15" spans="1:42">
      <c r="A15" s="29">
        <v>2</v>
      </c>
      <c r="B15" s="29" t="s">
        <v>85</v>
      </c>
      <c r="C15" s="29" t="s">
        <v>86</v>
      </c>
      <c r="D15" s="29" t="s">
        <v>87</v>
      </c>
      <c r="E15" s="29" t="str">
        <f>LOOKUP(2,1/([1]中选结果表!$C$2:$C$85=D15),[1]中选结果表!$M$2:$M$85)</f>
        <v>软胶囊</v>
      </c>
      <c r="F15" s="29" t="s">
        <v>88</v>
      </c>
      <c r="G15" s="29" t="str">
        <f>LOOKUP(2,1/([1]中选结果表!$D$2:$D$85=$F15),[1]中选结果表!$E$2:$E$85)</f>
        <v>0.00025mg</v>
      </c>
      <c r="H15" s="29" t="str">
        <f>LOOKUP(2,1/([1]中选结果表!$D$2:$D$85=$F15),[1]中选结果表!$F$2:$F$85)</f>
        <v>20粒</v>
      </c>
      <c r="I15" s="29" t="s">
        <v>89</v>
      </c>
      <c r="J15" s="29" t="s">
        <v>90</v>
      </c>
      <c r="K15" s="29">
        <v>20.79</v>
      </c>
      <c r="L15" s="34">
        <v>1.0395000000000001</v>
      </c>
      <c r="M15" s="29">
        <v>4</v>
      </c>
      <c r="N15" s="35">
        <v>0.8</v>
      </c>
      <c r="O15" s="36" t="s">
        <v>122</v>
      </c>
      <c r="P15" s="29" t="s">
        <v>123</v>
      </c>
      <c r="Q15" s="29" t="s">
        <v>124</v>
      </c>
      <c r="R15" s="29" t="s">
        <v>125</v>
      </c>
      <c r="S15" s="39" t="str">
        <f>LOOKUP(2,1/('[1] 集采未中选药品规格'!$A$2:$A$596=$R15),'[1] 集采未中选药品规格'!C$2:C$596)</f>
        <v>0.0005mg</v>
      </c>
      <c r="T15" s="39" t="str">
        <f>LOOKUP(2,1/('[1] 集采未中选药品规格'!$A$2:$A$596=$R15),'[1] 集采未中选药品规格'!D$2:D$596)</f>
        <v>10片</v>
      </c>
      <c r="U15" s="29" t="s">
        <v>89</v>
      </c>
      <c r="V15" s="40" t="s">
        <v>126</v>
      </c>
      <c r="W15" s="29" t="s">
        <v>127</v>
      </c>
      <c r="X15" s="40" t="s">
        <v>126</v>
      </c>
      <c r="Y15" s="29" t="s">
        <v>127</v>
      </c>
      <c r="Z15" s="29">
        <v>36.299999999999997</v>
      </c>
      <c r="AA15" s="29">
        <v>3.63</v>
      </c>
      <c r="AB15" s="29" t="s">
        <v>57</v>
      </c>
      <c r="AC15" s="43" t="s">
        <v>66</v>
      </c>
      <c r="AD15" s="44"/>
      <c r="AE15" s="44" t="s">
        <v>128</v>
      </c>
      <c r="AF15" s="44" t="s">
        <v>122</v>
      </c>
      <c r="AG15" s="44" t="s">
        <v>129</v>
      </c>
      <c r="AH15" s="55"/>
      <c r="AI15" s="50" t="str">
        <f t="shared" si="9"/>
        <v>规格×</v>
      </c>
      <c r="AJ15" s="50" t="str">
        <f t="shared" si="10"/>
        <v>装量差比价</v>
      </c>
      <c r="AK15" s="51">
        <f t="shared" si="11"/>
        <v>1.98</v>
      </c>
      <c r="AL15" s="50">
        <f t="shared" si="12"/>
        <v>1.8</v>
      </c>
      <c r="AM15" s="52" t="str">
        <f t="shared" si="13"/>
        <v>原研药，差比价与挂网价取低者</v>
      </c>
      <c r="AN15" s="53">
        <f t="shared" si="14"/>
        <v>1.98</v>
      </c>
      <c r="AO15" s="53">
        <f t="shared" si="15"/>
        <v>1.98</v>
      </c>
      <c r="AP15" s="53">
        <f t="shared" si="16"/>
        <v>1.98</v>
      </c>
    </row>
    <row r="16" spans="1:42">
      <c r="A16" s="28">
        <v>2</v>
      </c>
      <c r="B16" s="28" t="s">
        <v>85</v>
      </c>
      <c r="C16" s="28" t="s">
        <v>86</v>
      </c>
      <c r="D16" s="28" t="s">
        <v>87</v>
      </c>
      <c r="E16" s="28" t="str">
        <f>LOOKUP(2,1/([1]中选结果表!$C$2:$C$85=D16),[1]中选结果表!$M$2:$M$85)</f>
        <v>软胶囊</v>
      </c>
      <c r="F16" s="28" t="s">
        <v>88</v>
      </c>
      <c r="G16" s="28" t="str">
        <f>LOOKUP(2,1/([1]中选结果表!$D$2:$D$85=$F16),[1]中选结果表!$E$2:$E$85)</f>
        <v>0.00025mg</v>
      </c>
      <c r="H16" s="28" t="str">
        <f>LOOKUP(2,1/([1]中选结果表!$D$2:$D$85=$F16),[1]中选结果表!$F$2:$F$85)</f>
        <v>20粒</v>
      </c>
      <c r="I16" s="28" t="s">
        <v>89</v>
      </c>
      <c r="J16" s="28" t="s">
        <v>90</v>
      </c>
      <c r="K16" s="28">
        <v>20.79</v>
      </c>
      <c r="L16" s="31">
        <v>1.0395000000000001</v>
      </c>
      <c r="M16" s="28">
        <v>4</v>
      </c>
      <c r="N16" s="32">
        <v>0.8</v>
      </c>
      <c r="O16" s="33" t="s">
        <v>130</v>
      </c>
      <c r="P16" s="3" t="s">
        <v>123</v>
      </c>
      <c r="Q16" s="3" t="s">
        <v>124</v>
      </c>
      <c r="R16" s="3" t="s">
        <v>131</v>
      </c>
      <c r="S16" s="4" t="str">
        <f>LOOKUP(2,1/('[1] 集采未中选药品规格'!$A$2:$A$596=$R16),'[1] 集采未中选药品规格'!C$2:C$596)</f>
        <v>0.00025mg</v>
      </c>
      <c r="T16" s="4" t="str">
        <f>LOOKUP(2,1/('[1] 集采未中选药品规格'!$A$2:$A$596=$R16),'[1] 集采未中选药品规格'!D$2:D$596)</f>
        <v>30片</v>
      </c>
      <c r="U16" s="3" t="s">
        <v>89</v>
      </c>
      <c r="V16" s="38" t="s">
        <v>132</v>
      </c>
      <c r="W16" s="3" t="s">
        <v>133</v>
      </c>
      <c r="X16" s="38" t="s">
        <v>132</v>
      </c>
      <c r="Y16" s="3" t="s">
        <v>133</v>
      </c>
      <c r="Z16" s="3">
        <v>37.5</v>
      </c>
      <c r="AA16" s="3">
        <v>1.25</v>
      </c>
      <c r="AB16" s="3" t="s">
        <v>66</v>
      </c>
      <c r="AC16" s="38"/>
      <c r="AD16" s="42"/>
      <c r="AE16" s="42" t="s">
        <v>134</v>
      </c>
      <c r="AF16" s="42" t="s">
        <v>130</v>
      </c>
      <c r="AG16" s="42" t="s">
        <v>135</v>
      </c>
      <c r="AH16" s="54"/>
      <c r="AI16" s="50" t="str">
        <f t="shared" si="9"/>
        <v>规格√</v>
      </c>
      <c r="AJ16" s="50" t="str">
        <f t="shared" si="10"/>
        <v>按中选价</v>
      </c>
      <c r="AK16" s="51">
        <f t="shared" si="11"/>
        <v>1.04</v>
      </c>
      <c r="AL16" s="50">
        <f t="shared" si="12"/>
        <v>1.2</v>
      </c>
      <c r="AM16" s="52" t="str">
        <f t="shared" si="13"/>
        <v>过评药，差比价与挂网价取低者</v>
      </c>
      <c r="AN16" s="53">
        <f t="shared" si="14"/>
        <v>1.04</v>
      </c>
      <c r="AO16" s="53">
        <f t="shared" si="15"/>
        <v>1.04</v>
      </c>
      <c r="AP16" s="53">
        <f t="shared" si="16"/>
        <v>1.04</v>
      </c>
    </row>
    <row r="17" spans="1:42">
      <c r="A17" s="28">
        <v>2</v>
      </c>
      <c r="B17" s="28" t="s">
        <v>85</v>
      </c>
      <c r="C17" s="28" t="s">
        <v>86</v>
      </c>
      <c r="D17" s="28" t="s">
        <v>87</v>
      </c>
      <c r="E17" s="28" t="str">
        <f>LOOKUP(2,1/([1]中选结果表!$C$2:$C$85=D17),[1]中选结果表!$M$2:$M$85)</f>
        <v>软胶囊</v>
      </c>
      <c r="F17" s="28" t="s">
        <v>88</v>
      </c>
      <c r="G17" s="28" t="str">
        <f>LOOKUP(2,1/([1]中选结果表!$D$2:$D$85=$F17),[1]中选结果表!$E$2:$E$85)</f>
        <v>0.00025mg</v>
      </c>
      <c r="H17" s="28" t="str">
        <f>LOOKUP(2,1/([1]中选结果表!$D$2:$D$85=$F17),[1]中选结果表!$F$2:$F$85)</f>
        <v>20粒</v>
      </c>
      <c r="I17" s="28" t="s">
        <v>89</v>
      </c>
      <c r="J17" s="28" t="s">
        <v>90</v>
      </c>
      <c r="K17" s="28">
        <v>20.79</v>
      </c>
      <c r="L17" s="31">
        <v>1.0395000000000001</v>
      </c>
      <c r="M17" s="28">
        <v>4</v>
      </c>
      <c r="N17" s="32">
        <v>0.8</v>
      </c>
      <c r="O17" s="33" t="s">
        <v>136</v>
      </c>
      <c r="P17" s="3" t="s">
        <v>115</v>
      </c>
      <c r="Q17" s="3" t="s">
        <v>116</v>
      </c>
      <c r="R17" s="3" t="s">
        <v>137</v>
      </c>
      <c r="S17" s="4" t="str">
        <f>LOOKUP(2,1/('[1] 集采未中选药品规格'!$A$2:$A$596=$R17),'[1] 集采未中选药品规格'!C$2:C$596)</f>
        <v>0.0005mg</v>
      </c>
      <c r="T17" s="4" t="str">
        <f>LOOKUP(2,1/('[1] 集采未中选药品规格'!$A$2:$A$596=$R17),'[1] 集采未中选药品规格'!D$2:D$596)</f>
        <v>16粒</v>
      </c>
      <c r="U17" s="3" t="s">
        <v>89</v>
      </c>
      <c r="V17" s="38" t="s">
        <v>118</v>
      </c>
      <c r="W17" s="3" t="s">
        <v>119</v>
      </c>
      <c r="X17" s="38" t="s">
        <v>118</v>
      </c>
      <c r="Y17" s="3" t="s">
        <v>119</v>
      </c>
      <c r="Z17" s="3">
        <v>48</v>
      </c>
      <c r="AA17" s="3">
        <v>3</v>
      </c>
      <c r="AB17" s="3" t="s">
        <v>57</v>
      </c>
      <c r="AC17" s="38"/>
      <c r="AD17" s="42"/>
      <c r="AE17" s="42" t="s">
        <v>120</v>
      </c>
      <c r="AF17" s="42" t="s">
        <v>136</v>
      </c>
      <c r="AG17" s="42" t="s">
        <v>121</v>
      </c>
      <c r="AH17" s="54"/>
      <c r="AI17" s="50" t="str">
        <f t="shared" si="9"/>
        <v>规格×</v>
      </c>
      <c r="AJ17" s="50" t="str">
        <f t="shared" si="10"/>
        <v>装量差比价</v>
      </c>
      <c r="AK17" s="51">
        <f t="shared" si="11"/>
        <v>1.98</v>
      </c>
      <c r="AL17" s="50">
        <f t="shared" si="12"/>
        <v>1.5</v>
      </c>
      <c r="AM17" s="52" t="str">
        <f t="shared" si="13"/>
        <v>差比价与挂网价取低者</v>
      </c>
      <c r="AN17" s="53">
        <f t="shared" si="14"/>
        <v>1.98</v>
      </c>
      <c r="AO17" s="53">
        <f t="shared" si="15"/>
        <v>1.98</v>
      </c>
      <c r="AP17" s="53">
        <f t="shared" si="16"/>
        <v>1.98</v>
      </c>
    </row>
    <row r="18" spans="1:42">
      <c r="A18" s="28">
        <v>2</v>
      </c>
      <c r="B18" s="28" t="s">
        <v>85</v>
      </c>
      <c r="C18" s="28" t="s">
        <v>86</v>
      </c>
      <c r="D18" s="28" t="s">
        <v>87</v>
      </c>
      <c r="E18" s="28" t="str">
        <f>LOOKUP(2,1/([1]中选结果表!$C$2:$C$85=D18),[1]中选结果表!$M$2:$M$85)</f>
        <v>软胶囊</v>
      </c>
      <c r="F18" s="28" t="s">
        <v>88</v>
      </c>
      <c r="G18" s="28" t="str">
        <f>LOOKUP(2,1/([1]中选结果表!$D$2:$D$85=$F18),[1]中选结果表!$E$2:$E$85)</f>
        <v>0.00025mg</v>
      </c>
      <c r="H18" s="28" t="str">
        <f>LOOKUP(2,1/([1]中选结果表!$D$2:$D$85=$F18),[1]中选结果表!$F$2:$F$85)</f>
        <v>20粒</v>
      </c>
      <c r="I18" s="28" t="s">
        <v>89</v>
      </c>
      <c r="J18" s="28" t="s">
        <v>90</v>
      </c>
      <c r="K18" s="28">
        <v>20.79</v>
      </c>
      <c r="L18" s="31">
        <v>1.0395000000000001</v>
      </c>
      <c r="M18" s="28">
        <v>4</v>
      </c>
      <c r="N18" s="32">
        <v>0.8</v>
      </c>
      <c r="O18" s="33" t="s">
        <v>138</v>
      </c>
      <c r="P18" s="3" t="s">
        <v>123</v>
      </c>
      <c r="Q18" s="3" t="s">
        <v>124</v>
      </c>
      <c r="R18" s="3" t="s">
        <v>139</v>
      </c>
      <c r="S18" s="4" t="str">
        <f>LOOKUP(2,1/('[1] 集采未中选药品规格'!$A$2:$A$596=$R18),'[1] 集采未中选药品规格'!C$2:C$596)</f>
        <v>0.0005mg</v>
      </c>
      <c r="T18" s="4" t="str">
        <f>LOOKUP(2,1/('[1] 集采未中选药品规格'!$A$2:$A$596=$R18),'[1] 集采未中选药品规格'!D$2:D$596)</f>
        <v>10片</v>
      </c>
      <c r="U18" s="3" t="s">
        <v>89</v>
      </c>
      <c r="V18" s="38" t="s">
        <v>132</v>
      </c>
      <c r="W18" s="3" t="s">
        <v>133</v>
      </c>
      <c r="X18" s="38" t="s">
        <v>132</v>
      </c>
      <c r="Y18" s="3" t="s">
        <v>133</v>
      </c>
      <c r="Z18" s="3">
        <v>26</v>
      </c>
      <c r="AA18" s="3">
        <v>2.6</v>
      </c>
      <c r="AB18" s="3" t="s">
        <v>66</v>
      </c>
      <c r="AC18" s="38" t="s">
        <v>140</v>
      </c>
      <c r="AD18" s="42"/>
      <c r="AE18" s="42" t="s">
        <v>141</v>
      </c>
      <c r="AF18" s="42" t="s">
        <v>138</v>
      </c>
      <c r="AG18" s="42" t="s">
        <v>142</v>
      </c>
      <c r="AH18" s="54"/>
      <c r="AI18" s="50" t="str">
        <f t="shared" si="9"/>
        <v>规格×</v>
      </c>
      <c r="AJ18" s="50" t="str">
        <f t="shared" si="10"/>
        <v>装量差比价</v>
      </c>
      <c r="AK18" s="51">
        <f t="shared" si="11"/>
        <v>1.98</v>
      </c>
      <c r="AL18" s="50">
        <f t="shared" si="12"/>
        <v>1.3</v>
      </c>
      <c r="AM18" s="52" t="str">
        <f t="shared" si="13"/>
        <v>过评药，差比价与挂网价取低者</v>
      </c>
      <c r="AN18" s="53">
        <f t="shared" si="14"/>
        <v>1.98</v>
      </c>
      <c r="AO18" s="53">
        <f t="shared" si="15"/>
        <v>1.98</v>
      </c>
      <c r="AP18" s="53">
        <f t="shared" si="16"/>
        <v>1.98</v>
      </c>
    </row>
    <row r="19" spans="1:42">
      <c r="A19" s="28">
        <v>2</v>
      </c>
      <c r="B19" s="28" t="s">
        <v>85</v>
      </c>
      <c r="C19" s="28" t="s">
        <v>86</v>
      </c>
      <c r="D19" s="28" t="s">
        <v>87</v>
      </c>
      <c r="E19" s="28" t="str">
        <f>LOOKUP(2,1/([1]中选结果表!$C$2:$C$85=D19),[1]中选结果表!$M$2:$M$85)</f>
        <v>软胶囊</v>
      </c>
      <c r="F19" s="28" t="s">
        <v>88</v>
      </c>
      <c r="G19" s="28" t="str">
        <f>LOOKUP(2,1/([1]中选结果表!$D$2:$D$85=$F19),[1]中选结果表!$E$2:$E$85)</f>
        <v>0.00025mg</v>
      </c>
      <c r="H19" s="28" t="str">
        <f>LOOKUP(2,1/([1]中选结果表!$D$2:$D$85=$F19),[1]中选结果表!$F$2:$F$85)</f>
        <v>20粒</v>
      </c>
      <c r="I19" s="28" t="s">
        <v>89</v>
      </c>
      <c r="J19" s="28" t="s">
        <v>90</v>
      </c>
      <c r="K19" s="28">
        <v>20.79</v>
      </c>
      <c r="L19" s="31">
        <v>1.0395000000000001</v>
      </c>
      <c r="M19" s="28">
        <v>4</v>
      </c>
      <c r="N19" s="32">
        <v>0.8</v>
      </c>
      <c r="O19" s="33" t="s">
        <v>143</v>
      </c>
      <c r="P19" s="3" t="s">
        <v>123</v>
      </c>
      <c r="Q19" s="3" t="s">
        <v>124</v>
      </c>
      <c r="R19" s="3" t="s">
        <v>144</v>
      </c>
      <c r="S19" s="4" t="str">
        <f>LOOKUP(2,1/('[1] 集采未中选药品规格'!$A$2:$A$596=$R19),'[1] 集采未中选药品规格'!C$2:C$596)</f>
        <v>0.0005mg</v>
      </c>
      <c r="T19" s="4" t="str">
        <f>LOOKUP(2,1/('[1] 集采未中选药品规格'!$A$2:$A$596=$R19),'[1] 集采未中选药品规格'!D$2:D$596)</f>
        <v>20片</v>
      </c>
      <c r="U19" s="3" t="s">
        <v>89</v>
      </c>
      <c r="V19" s="38" t="s">
        <v>132</v>
      </c>
      <c r="W19" s="3" t="s">
        <v>133</v>
      </c>
      <c r="X19" s="38" t="s">
        <v>132</v>
      </c>
      <c r="Y19" s="3" t="s">
        <v>133</v>
      </c>
      <c r="Z19" s="3">
        <v>52</v>
      </c>
      <c r="AA19" s="3">
        <v>2.6</v>
      </c>
      <c r="AB19" s="3" t="s">
        <v>66</v>
      </c>
      <c r="AC19" s="38" t="s">
        <v>140</v>
      </c>
      <c r="AD19" s="42"/>
      <c r="AE19" s="42" t="s">
        <v>141</v>
      </c>
      <c r="AF19" s="42" t="s">
        <v>143</v>
      </c>
      <c r="AG19" s="42" t="s">
        <v>142</v>
      </c>
      <c r="AH19" s="54"/>
      <c r="AI19" s="50" t="str">
        <f t="shared" si="9"/>
        <v>规格×</v>
      </c>
      <c r="AJ19" s="50" t="str">
        <f t="shared" si="10"/>
        <v>装量差比价</v>
      </c>
      <c r="AK19" s="51">
        <f t="shared" si="11"/>
        <v>1.98</v>
      </c>
      <c r="AL19" s="50">
        <f t="shared" si="12"/>
        <v>1.3</v>
      </c>
      <c r="AM19" s="52" t="str">
        <f t="shared" si="13"/>
        <v>过评药，差比价与挂网价取低者</v>
      </c>
      <c r="AN19" s="53">
        <f t="shared" si="14"/>
        <v>1.98</v>
      </c>
      <c r="AO19" s="53">
        <f t="shared" si="15"/>
        <v>1.98</v>
      </c>
      <c r="AP19" s="53">
        <f t="shared" si="16"/>
        <v>1.98</v>
      </c>
    </row>
    <row r="20" spans="1:42">
      <c r="A20" s="28">
        <v>2</v>
      </c>
      <c r="B20" s="28" t="s">
        <v>85</v>
      </c>
      <c r="C20" s="28" t="s">
        <v>86</v>
      </c>
      <c r="D20" s="28" t="s">
        <v>87</v>
      </c>
      <c r="E20" s="28" t="str">
        <f>LOOKUP(2,1/([1]中选结果表!$C$2:$C$85=D20),[1]中选结果表!$M$2:$M$85)</f>
        <v>软胶囊</v>
      </c>
      <c r="F20" s="28" t="s">
        <v>88</v>
      </c>
      <c r="G20" s="28" t="str">
        <f>LOOKUP(2,1/([1]中选结果表!$D$2:$D$85=$F20),[1]中选结果表!$E$2:$E$85)</f>
        <v>0.00025mg</v>
      </c>
      <c r="H20" s="28" t="str">
        <f>LOOKUP(2,1/([1]中选结果表!$D$2:$D$85=$F20),[1]中选结果表!$F$2:$F$85)</f>
        <v>20粒</v>
      </c>
      <c r="I20" s="28" t="s">
        <v>89</v>
      </c>
      <c r="J20" s="28" t="s">
        <v>90</v>
      </c>
      <c r="K20" s="28">
        <v>20.79</v>
      </c>
      <c r="L20" s="31">
        <v>1.0395000000000001</v>
      </c>
      <c r="M20" s="28">
        <v>4</v>
      </c>
      <c r="N20" s="32">
        <v>0.8</v>
      </c>
      <c r="O20" s="33" t="s">
        <v>145</v>
      </c>
      <c r="P20" s="3" t="s">
        <v>123</v>
      </c>
      <c r="Q20" s="3" t="s">
        <v>124</v>
      </c>
      <c r="R20" s="3" t="s">
        <v>146</v>
      </c>
      <c r="S20" s="4" t="str">
        <f>LOOKUP(2,1/('[1] 集采未中选药品规格'!$A$2:$A$596=$R20),'[1] 集采未中选药品规格'!C$2:C$596)</f>
        <v>0.0005mg</v>
      </c>
      <c r="T20" s="4" t="str">
        <f>LOOKUP(2,1/('[1] 集采未中选药品规格'!$A$2:$A$596=$R20),'[1] 集采未中选药品规格'!D$2:D$596)</f>
        <v>30片</v>
      </c>
      <c r="U20" s="3" t="s">
        <v>89</v>
      </c>
      <c r="V20" s="38" t="s">
        <v>132</v>
      </c>
      <c r="W20" s="3" t="s">
        <v>133</v>
      </c>
      <c r="X20" s="38" t="s">
        <v>132</v>
      </c>
      <c r="Y20" s="3" t="s">
        <v>133</v>
      </c>
      <c r="Z20" s="3">
        <v>78</v>
      </c>
      <c r="AA20" s="3">
        <v>2.6</v>
      </c>
      <c r="AB20" s="3" t="s">
        <v>66</v>
      </c>
      <c r="AC20" s="38" t="s">
        <v>140</v>
      </c>
      <c r="AD20" s="42"/>
      <c r="AE20" s="42" t="s">
        <v>141</v>
      </c>
      <c r="AF20" s="42" t="s">
        <v>145</v>
      </c>
      <c r="AG20" s="42" t="s">
        <v>142</v>
      </c>
      <c r="AH20" s="54"/>
      <c r="AI20" s="50" t="str">
        <f t="shared" si="9"/>
        <v>规格×</v>
      </c>
      <c r="AJ20" s="50" t="str">
        <f t="shared" si="10"/>
        <v>装量差比价</v>
      </c>
      <c r="AK20" s="51">
        <f t="shared" si="11"/>
        <v>1.98</v>
      </c>
      <c r="AL20" s="50">
        <f t="shared" si="12"/>
        <v>1.3</v>
      </c>
      <c r="AM20" s="52" t="str">
        <f t="shared" si="13"/>
        <v>过评药，差比价与挂网价取低者</v>
      </c>
      <c r="AN20" s="53">
        <f t="shared" si="14"/>
        <v>1.98</v>
      </c>
      <c r="AO20" s="53">
        <f t="shared" si="15"/>
        <v>1.98</v>
      </c>
      <c r="AP20" s="53">
        <f t="shared" si="16"/>
        <v>1.98</v>
      </c>
    </row>
    <row r="21" spans="1:42">
      <c r="A21" s="28">
        <v>2</v>
      </c>
      <c r="B21" s="28" t="s">
        <v>85</v>
      </c>
      <c r="C21" s="28" t="s">
        <v>86</v>
      </c>
      <c r="D21" s="28" t="s">
        <v>87</v>
      </c>
      <c r="E21" s="28" t="str">
        <f>LOOKUP(2,1/([1]中选结果表!$C$2:$C$85=D21),[1]中选结果表!$M$2:$M$85)</f>
        <v>软胶囊</v>
      </c>
      <c r="F21" s="28" t="s">
        <v>88</v>
      </c>
      <c r="G21" s="28" t="str">
        <f>LOOKUP(2,1/([1]中选结果表!$D$2:$D$85=$F21),[1]中选结果表!$E$2:$E$85)</f>
        <v>0.00025mg</v>
      </c>
      <c r="H21" s="28" t="str">
        <f>LOOKUP(2,1/([1]中选结果表!$D$2:$D$85=$F21),[1]中选结果表!$F$2:$F$85)</f>
        <v>20粒</v>
      </c>
      <c r="I21" s="28" t="s">
        <v>89</v>
      </c>
      <c r="J21" s="28" t="s">
        <v>90</v>
      </c>
      <c r="K21" s="28">
        <v>20.79</v>
      </c>
      <c r="L21" s="31">
        <v>1.0395000000000001</v>
      </c>
      <c r="M21" s="28">
        <v>4</v>
      </c>
      <c r="N21" s="32">
        <v>0.8</v>
      </c>
      <c r="O21" s="33" t="s">
        <v>147</v>
      </c>
      <c r="P21" s="3" t="s">
        <v>85</v>
      </c>
      <c r="Q21" s="3" t="s">
        <v>87</v>
      </c>
      <c r="R21" s="3" t="s">
        <v>99</v>
      </c>
      <c r="S21" s="4" t="str">
        <f>LOOKUP(2,1/('[1] 集采未中选药品规格'!$A$2:$A$596=$R21),'[1] 集采未中选药品规格'!C$2:C$596)</f>
        <v>0.00025mg</v>
      </c>
      <c r="T21" s="4" t="str">
        <f>LOOKUP(2,1/('[1] 集采未中选药品规格'!$A$2:$A$596=$R21),'[1] 集采未中选药品规格'!D$2:D$596)</f>
        <v>20粒</v>
      </c>
      <c r="U21" s="3" t="s">
        <v>89</v>
      </c>
      <c r="V21" s="38" t="s">
        <v>106</v>
      </c>
      <c r="W21" s="3" t="s">
        <v>107</v>
      </c>
      <c r="X21" s="38" t="s">
        <v>106</v>
      </c>
      <c r="Y21" s="3" t="s">
        <v>107</v>
      </c>
      <c r="Z21" s="3">
        <v>20</v>
      </c>
      <c r="AA21" s="3">
        <v>1</v>
      </c>
      <c r="AB21" s="3" t="s">
        <v>57</v>
      </c>
      <c r="AC21" s="38"/>
      <c r="AD21" s="42"/>
      <c r="AE21" s="42" t="s">
        <v>148</v>
      </c>
      <c r="AF21" s="42" t="s">
        <v>147</v>
      </c>
      <c r="AG21" s="42" t="s">
        <v>149</v>
      </c>
      <c r="AH21" s="54"/>
      <c r="AI21" s="50" t="str">
        <f t="shared" si="9"/>
        <v>规格√</v>
      </c>
      <c r="AJ21" s="50" t="str">
        <f t="shared" si="10"/>
        <v>按中选价</v>
      </c>
      <c r="AK21" s="51">
        <f t="shared" si="11"/>
        <v>1.04</v>
      </c>
      <c r="AL21" s="50">
        <f t="shared" si="12"/>
        <v>1</v>
      </c>
      <c r="AM21" s="52" t="str">
        <f t="shared" si="13"/>
        <v>差比价与挂网价取低者</v>
      </c>
      <c r="AN21" s="53">
        <f t="shared" si="14"/>
        <v>1</v>
      </c>
      <c r="AO21" s="53">
        <f t="shared" si="15"/>
        <v>1</v>
      </c>
      <c r="AP21" s="53">
        <f t="shared" si="16"/>
        <v>1</v>
      </c>
    </row>
    <row r="22" spans="1:42">
      <c r="A22" s="28">
        <v>2</v>
      </c>
      <c r="B22" s="28" t="s">
        <v>85</v>
      </c>
      <c r="C22" s="28" t="s">
        <v>86</v>
      </c>
      <c r="D22" s="28" t="s">
        <v>87</v>
      </c>
      <c r="E22" s="28" t="str">
        <f>LOOKUP(2,1/([1]中选结果表!$C$2:$C$85=D22),[1]中选结果表!$M$2:$M$85)</f>
        <v>软胶囊</v>
      </c>
      <c r="F22" s="28" t="s">
        <v>88</v>
      </c>
      <c r="G22" s="28" t="str">
        <f>LOOKUP(2,1/([1]中选结果表!$D$2:$D$85=$F22),[1]中选结果表!$E$2:$E$85)</f>
        <v>0.00025mg</v>
      </c>
      <c r="H22" s="28" t="str">
        <f>LOOKUP(2,1/([1]中选结果表!$D$2:$D$85=$F22),[1]中选结果表!$F$2:$F$85)</f>
        <v>20粒</v>
      </c>
      <c r="I22" s="28" t="s">
        <v>89</v>
      </c>
      <c r="J22" s="28" t="s">
        <v>90</v>
      </c>
      <c r="K22" s="28">
        <v>20.79</v>
      </c>
      <c r="L22" s="31">
        <v>1.0395000000000001</v>
      </c>
      <c r="M22" s="28">
        <v>4</v>
      </c>
      <c r="N22" s="32">
        <v>0.8</v>
      </c>
      <c r="O22" s="33" t="s">
        <v>150</v>
      </c>
      <c r="P22" s="3" t="s">
        <v>123</v>
      </c>
      <c r="Q22" s="3" t="s">
        <v>124</v>
      </c>
      <c r="R22" s="3" t="s">
        <v>151</v>
      </c>
      <c r="S22" s="4" t="str">
        <f>LOOKUP(2,1/('[1] 集采未中选药品规格'!$A$2:$A$596=$R22),'[1] 集采未中选药品规格'!C$2:C$596)</f>
        <v>0.00025mg</v>
      </c>
      <c r="T22" s="4" t="str">
        <f>LOOKUP(2,1/('[1] 集采未中选药品规格'!$A$2:$A$596=$R22),'[1] 集采未中选药品规格'!D$2:D$596)</f>
        <v>10片</v>
      </c>
      <c r="U22" s="3" t="s">
        <v>89</v>
      </c>
      <c r="V22" s="38" t="s">
        <v>132</v>
      </c>
      <c r="W22" s="3" t="s">
        <v>133</v>
      </c>
      <c r="X22" s="38" t="s">
        <v>132</v>
      </c>
      <c r="Y22" s="3" t="s">
        <v>133</v>
      </c>
      <c r="Z22" s="3">
        <v>12.5</v>
      </c>
      <c r="AA22" s="3">
        <v>1.25</v>
      </c>
      <c r="AB22" s="3" t="s">
        <v>66</v>
      </c>
      <c r="AC22" s="38"/>
      <c r="AD22" s="42"/>
      <c r="AE22" s="42" t="s">
        <v>134</v>
      </c>
      <c r="AF22" s="42" t="s">
        <v>150</v>
      </c>
      <c r="AG22" s="42" t="s">
        <v>135</v>
      </c>
      <c r="AH22" s="54"/>
      <c r="AI22" s="50" t="str">
        <f t="shared" si="9"/>
        <v>规格√</v>
      </c>
      <c r="AJ22" s="50" t="str">
        <f t="shared" si="10"/>
        <v>按中选价</v>
      </c>
      <c r="AK22" s="51">
        <f t="shared" si="11"/>
        <v>1.04</v>
      </c>
      <c r="AL22" s="50">
        <f t="shared" si="12"/>
        <v>1.2</v>
      </c>
      <c r="AM22" s="52" t="str">
        <f t="shared" si="13"/>
        <v>过评药，差比价与挂网价取低者</v>
      </c>
      <c r="AN22" s="53">
        <f t="shared" si="14"/>
        <v>1.04</v>
      </c>
      <c r="AO22" s="53">
        <f t="shared" si="15"/>
        <v>1.04</v>
      </c>
      <c r="AP22" s="53">
        <f t="shared" si="16"/>
        <v>1.04</v>
      </c>
    </row>
    <row r="23" spans="1:42">
      <c r="A23" s="28">
        <v>2</v>
      </c>
      <c r="B23" s="28" t="s">
        <v>85</v>
      </c>
      <c r="C23" s="28" t="s">
        <v>86</v>
      </c>
      <c r="D23" s="28" t="s">
        <v>87</v>
      </c>
      <c r="E23" s="28" t="str">
        <f>LOOKUP(2,1/([1]中选结果表!$C$2:$C$85=D23),[1]中选结果表!$M$2:$M$85)</f>
        <v>软胶囊</v>
      </c>
      <c r="F23" s="28" t="s">
        <v>88</v>
      </c>
      <c r="G23" s="28" t="str">
        <f>LOOKUP(2,1/([1]中选结果表!$D$2:$D$85=$F23),[1]中选结果表!$E$2:$E$85)</f>
        <v>0.00025mg</v>
      </c>
      <c r="H23" s="28" t="str">
        <f>LOOKUP(2,1/([1]中选结果表!$D$2:$D$85=$F23),[1]中选结果表!$F$2:$F$85)</f>
        <v>20粒</v>
      </c>
      <c r="I23" s="28" t="s">
        <v>89</v>
      </c>
      <c r="J23" s="28" t="s">
        <v>90</v>
      </c>
      <c r="K23" s="28">
        <v>20.79</v>
      </c>
      <c r="L23" s="31">
        <v>1.0395000000000001</v>
      </c>
      <c r="M23" s="28">
        <v>4</v>
      </c>
      <c r="N23" s="32">
        <v>0.8</v>
      </c>
      <c r="O23" s="33" t="s">
        <v>152</v>
      </c>
      <c r="P23" s="3" t="s">
        <v>86</v>
      </c>
      <c r="Q23" s="3" t="s">
        <v>153</v>
      </c>
      <c r="R23" s="3" t="s">
        <v>154</v>
      </c>
      <c r="S23" s="4" t="str">
        <f>LOOKUP(2,1/('[1] 集采未中选药品规格'!$A$2:$A$596=$R23),'[1] 集采未中选药品规格'!C$2:C$596)</f>
        <v>0.00025mg</v>
      </c>
      <c r="T23" s="4" t="str">
        <f>LOOKUP(2,1/('[1] 集采未中选药品规格'!$A$2:$A$596=$R23),'[1] 集采未中选药品规格'!D$2:D$596)</f>
        <v>20片</v>
      </c>
      <c r="U23" s="3" t="s">
        <v>89</v>
      </c>
      <c r="V23" s="38" t="s">
        <v>132</v>
      </c>
      <c r="W23" s="3" t="s">
        <v>133</v>
      </c>
      <c r="X23" s="38" t="s">
        <v>132</v>
      </c>
      <c r="Y23" s="3" t="s">
        <v>133</v>
      </c>
      <c r="Z23" s="3">
        <v>23.65</v>
      </c>
      <c r="AA23" s="3">
        <v>1.1825000000000001</v>
      </c>
      <c r="AB23" s="3" t="s">
        <v>57</v>
      </c>
      <c r="AC23" s="38"/>
      <c r="AD23" s="42"/>
      <c r="AE23" s="42" t="s">
        <v>134</v>
      </c>
      <c r="AF23" s="42" t="s">
        <v>152</v>
      </c>
      <c r="AG23" s="42" t="s">
        <v>135</v>
      </c>
      <c r="AH23" s="54"/>
      <c r="AI23" s="50" t="str">
        <f t="shared" si="9"/>
        <v>规格√</v>
      </c>
      <c r="AJ23" s="50" t="str">
        <f t="shared" si="10"/>
        <v>按中选价</v>
      </c>
      <c r="AK23" s="51">
        <f t="shared" si="11"/>
        <v>1.04</v>
      </c>
      <c r="AL23" s="50">
        <f t="shared" si="12"/>
        <v>1.1000000000000001</v>
      </c>
      <c r="AM23" s="52" t="str">
        <f t="shared" si="13"/>
        <v>差比价与挂网价取低者</v>
      </c>
      <c r="AN23" s="53">
        <f t="shared" si="14"/>
        <v>1.04</v>
      </c>
      <c r="AO23" s="53">
        <f t="shared" si="15"/>
        <v>1.04</v>
      </c>
      <c r="AP23" s="53">
        <f t="shared" si="16"/>
        <v>1.04</v>
      </c>
    </row>
    <row r="24" spans="1:42">
      <c r="A24" s="28">
        <v>2</v>
      </c>
      <c r="B24" s="28" t="s">
        <v>85</v>
      </c>
      <c r="C24" s="28" t="s">
        <v>86</v>
      </c>
      <c r="D24" s="28" t="s">
        <v>87</v>
      </c>
      <c r="E24" s="28" t="str">
        <f>LOOKUP(2,1/([1]中选结果表!$C$2:$C$85=D24),[1]中选结果表!$M$2:$M$85)</f>
        <v>软胶囊</v>
      </c>
      <c r="F24" s="28" t="s">
        <v>88</v>
      </c>
      <c r="G24" s="28" t="str">
        <f>LOOKUP(2,1/([1]中选结果表!$D$2:$D$85=$F24),[1]中选结果表!$E$2:$E$85)</f>
        <v>0.00025mg</v>
      </c>
      <c r="H24" s="28" t="str">
        <f>LOOKUP(2,1/([1]中选结果表!$D$2:$D$85=$F24),[1]中选结果表!$F$2:$F$85)</f>
        <v>20粒</v>
      </c>
      <c r="I24" s="28" t="s">
        <v>89</v>
      </c>
      <c r="J24" s="28" t="s">
        <v>90</v>
      </c>
      <c r="K24" s="28">
        <v>20.79</v>
      </c>
      <c r="L24" s="31">
        <v>1.0395000000000001</v>
      </c>
      <c r="M24" s="28">
        <v>4</v>
      </c>
      <c r="N24" s="32">
        <v>0.8</v>
      </c>
      <c r="O24" s="33" t="s">
        <v>155</v>
      </c>
      <c r="P24" s="3" t="s">
        <v>123</v>
      </c>
      <c r="Q24" s="3" t="s">
        <v>153</v>
      </c>
      <c r="R24" s="3" t="s">
        <v>154</v>
      </c>
      <c r="S24" s="4" t="str">
        <f>LOOKUP(2,1/('[1] 集采未中选药品规格'!$A$2:$A$596=$R24),'[1] 集采未中选药品规格'!C$2:C$596)</f>
        <v>0.00025mg</v>
      </c>
      <c r="T24" s="4" t="str">
        <f>LOOKUP(2,1/('[1] 集采未中选药品规格'!$A$2:$A$596=$R24),'[1] 集采未中选药品规格'!D$2:D$596)</f>
        <v>20片</v>
      </c>
      <c r="U24" s="3" t="s">
        <v>89</v>
      </c>
      <c r="V24" s="38" t="s">
        <v>132</v>
      </c>
      <c r="W24" s="3" t="s">
        <v>133</v>
      </c>
      <c r="X24" s="38" t="s">
        <v>132</v>
      </c>
      <c r="Y24" s="3" t="s">
        <v>133</v>
      </c>
      <c r="Z24" s="3">
        <v>23.65</v>
      </c>
      <c r="AA24" s="3">
        <v>1.1825000000000001</v>
      </c>
      <c r="AB24" s="3" t="s">
        <v>66</v>
      </c>
      <c r="AC24" s="38"/>
      <c r="AD24" s="42"/>
      <c r="AE24" s="42" t="s">
        <v>134</v>
      </c>
      <c r="AF24" s="42" t="s">
        <v>155</v>
      </c>
      <c r="AG24" s="42" t="s">
        <v>135</v>
      </c>
      <c r="AH24" s="54"/>
      <c r="AI24" s="50" t="str">
        <f t="shared" si="9"/>
        <v>规格√</v>
      </c>
      <c r="AJ24" s="50" t="str">
        <f t="shared" si="10"/>
        <v>按中选价</v>
      </c>
      <c r="AK24" s="51">
        <f t="shared" si="11"/>
        <v>1.04</v>
      </c>
      <c r="AL24" s="50">
        <f t="shared" si="12"/>
        <v>1.1000000000000001</v>
      </c>
      <c r="AM24" s="52" t="str">
        <f t="shared" si="13"/>
        <v>过评药，差比价与挂网价取低者</v>
      </c>
      <c r="AN24" s="53">
        <f t="shared" si="14"/>
        <v>1.04</v>
      </c>
      <c r="AO24" s="53">
        <f t="shared" si="15"/>
        <v>1.04</v>
      </c>
      <c r="AP24" s="53">
        <f t="shared" si="16"/>
        <v>1.04</v>
      </c>
    </row>
    <row r="25" spans="1:42">
      <c r="A25" s="28">
        <v>2</v>
      </c>
      <c r="B25" s="28" t="s">
        <v>85</v>
      </c>
      <c r="C25" s="28" t="s">
        <v>86</v>
      </c>
      <c r="D25" s="28" t="s">
        <v>87</v>
      </c>
      <c r="E25" s="28" t="str">
        <f>LOOKUP(2,1/([1]中选结果表!$C$2:$C$85=D25),[1]中选结果表!$M$2:$M$85)</f>
        <v>软胶囊</v>
      </c>
      <c r="F25" s="28" t="s">
        <v>88</v>
      </c>
      <c r="G25" s="28" t="str">
        <f>LOOKUP(2,1/([1]中选结果表!$D$2:$D$85=$F25),[1]中选结果表!$E$2:$E$85)</f>
        <v>0.00025mg</v>
      </c>
      <c r="H25" s="28" t="str">
        <f>LOOKUP(2,1/([1]中选结果表!$D$2:$D$85=$F25),[1]中选结果表!$F$2:$F$85)</f>
        <v>20粒</v>
      </c>
      <c r="I25" s="28" t="s">
        <v>89</v>
      </c>
      <c r="J25" s="28" t="s">
        <v>90</v>
      </c>
      <c r="K25" s="28">
        <v>20.79</v>
      </c>
      <c r="L25" s="31">
        <v>1.0395000000000001</v>
      </c>
      <c r="M25" s="28">
        <v>4</v>
      </c>
      <c r="N25" s="32">
        <v>0.8</v>
      </c>
      <c r="O25" s="33" t="s">
        <v>156</v>
      </c>
      <c r="P25" s="3" t="s">
        <v>85</v>
      </c>
      <c r="Q25" s="3" t="s">
        <v>157</v>
      </c>
      <c r="R25" s="3" t="s">
        <v>99</v>
      </c>
      <c r="S25" s="4" t="str">
        <f>LOOKUP(2,1/('[1] 集采未中选药品规格'!$A$2:$A$596=$R25),'[1] 集采未中选药品规格'!C$2:C$596)</f>
        <v>0.00025mg</v>
      </c>
      <c r="T25" s="4" t="str">
        <f>LOOKUP(2,1/('[1] 集采未中选药品规格'!$A$2:$A$596=$R25),'[1] 集采未中选药品规格'!D$2:D$596)</f>
        <v>20粒</v>
      </c>
      <c r="U25" s="3" t="s">
        <v>89</v>
      </c>
      <c r="V25" s="38" t="s">
        <v>158</v>
      </c>
      <c r="W25" s="3" t="s">
        <v>159</v>
      </c>
      <c r="X25" s="38" t="s">
        <v>158</v>
      </c>
      <c r="Y25" s="3" t="s">
        <v>160</v>
      </c>
      <c r="Z25" s="3">
        <v>40.72</v>
      </c>
      <c r="AA25" s="3">
        <v>2.036</v>
      </c>
      <c r="AB25" s="3" t="s">
        <v>57</v>
      </c>
      <c r="AC25" s="38"/>
      <c r="AD25" s="42" t="s">
        <v>66</v>
      </c>
      <c r="AE25" s="42" t="s">
        <v>161</v>
      </c>
      <c r="AF25" s="42" t="s">
        <v>156</v>
      </c>
      <c r="AG25" s="42" t="s">
        <v>162</v>
      </c>
      <c r="AH25" s="49" t="s">
        <v>60</v>
      </c>
      <c r="AI25" s="50" t="str">
        <f t="shared" si="9"/>
        <v>规格√</v>
      </c>
      <c r="AJ25" s="50" t="str">
        <f t="shared" si="10"/>
        <v>按中选价</v>
      </c>
      <c r="AK25" s="51">
        <f t="shared" si="11"/>
        <v>1.04</v>
      </c>
      <c r="AL25" s="50">
        <f t="shared" si="12"/>
        <v>2</v>
      </c>
      <c r="AM25" s="52" t="str">
        <f t="shared" si="13"/>
        <v>参比制剂，行梯度降价</v>
      </c>
      <c r="AN25" s="53">
        <f t="shared" si="14"/>
        <v>1.04</v>
      </c>
      <c r="AO25" s="53">
        <f t="shared" si="15"/>
        <v>1.04</v>
      </c>
      <c r="AP25" s="53">
        <f t="shared" si="16"/>
        <v>1.04</v>
      </c>
    </row>
    <row r="26" spans="1:42">
      <c r="A26" s="28">
        <v>3</v>
      </c>
      <c r="B26" s="28" t="s">
        <v>163</v>
      </c>
      <c r="C26" s="28" t="s">
        <v>164</v>
      </c>
      <c r="D26" s="28" t="s">
        <v>124</v>
      </c>
      <c r="E26" s="28" t="str">
        <f>LOOKUP(2,1/([1]中选结果表!$C$2:$C$85=D26),[1]中选结果表!$M$2:$M$85)</f>
        <v>片剂</v>
      </c>
      <c r="F26" s="28" t="s">
        <v>165</v>
      </c>
      <c r="G26" s="28" t="str">
        <f>LOOKUP(2,1/([1]中选结果表!$D$2:$D$85=$F26),[1]中选结果表!$E$2:$E$85)</f>
        <v>5mg</v>
      </c>
      <c r="H26" s="28" t="str">
        <f>LOOKUP(2,1/([1]中选结果表!$D$2:$D$85=$F26),[1]中选结果表!$F$2:$F$85)</f>
        <v>30片</v>
      </c>
      <c r="I26" s="28" t="s">
        <v>89</v>
      </c>
      <c r="J26" s="28" t="s">
        <v>166</v>
      </c>
      <c r="K26" s="28">
        <v>14.7</v>
      </c>
      <c r="L26" s="31">
        <v>0.49</v>
      </c>
      <c r="M26" s="28">
        <v>4</v>
      </c>
      <c r="N26" s="32">
        <v>0.8</v>
      </c>
      <c r="O26" s="33" t="s">
        <v>167</v>
      </c>
      <c r="P26" s="3" t="s">
        <v>168</v>
      </c>
      <c r="Q26" s="3" t="s">
        <v>116</v>
      </c>
      <c r="R26" s="3" t="s">
        <v>169</v>
      </c>
      <c r="S26" s="4" t="str">
        <f>LOOKUP(2,1/('[1] 集采未中选药品规格'!$A$2:$A$596=$R26),'[1] 集采未中选药品规格'!C$2:C$596)</f>
        <v>5mg</v>
      </c>
      <c r="T26" s="4" t="str">
        <f>LOOKUP(2,1/('[1] 集采未中选药品规格'!$A$2:$A$596=$R26),'[1] 集采未中选药品规格'!D$2:D$596)</f>
        <v>28粒</v>
      </c>
      <c r="U26" s="3" t="s">
        <v>89</v>
      </c>
      <c r="V26" s="38" t="s">
        <v>170</v>
      </c>
      <c r="W26" s="3" t="s">
        <v>171</v>
      </c>
      <c r="X26" s="38" t="s">
        <v>170</v>
      </c>
      <c r="Y26" s="3" t="s">
        <v>171</v>
      </c>
      <c r="Z26" s="3">
        <v>63.16</v>
      </c>
      <c r="AA26" s="3">
        <v>2.2557140000000002</v>
      </c>
      <c r="AB26" s="3" t="s">
        <v>57</v>
      </c>
      <c r="AC26" s="38"/>
      <c r="AD26" s="42"/>
      <c r="AE26" s="42" t="s">
        <v>172</v>
      </c>
      <c r="AF26" s="42" t="s">
        <v>167</v>
      </c>
      <c r="AG26" s="42" t="s">
        <v>173</v>
      </c>
      <c r="AH26" s="54"/>
      <c r="AI26" s="50" t="str">
        <f t="shared" si="9"/>
        <v>规格√</v>
      </c>
      <c r="AJ26" s="50" t="str">
        <f t="shared" si="10"/>
        <v>按中选价</v>
      </c>
      <c r="AK26" s="51">
        <f t="shared" si="11"/>
        <v>0.49</v>
      </c>
      <c r="AL26" s="50">
        <f t="shared" si="12"/>
        <v>4.5999999999999996</v>
      </c>
      <c r="AM26" s="52" t="str">
        <f t="shared" si="13"/>
        <v>差比价与挂网价取低者</v>
      </c>
      <c r="AN26" s="53">
        <f t="shared" si="14"/>
        <v>0.49</v>
      </c>
      <c r="AO26" s="53">
        <f t="shared" si="15"/>
        <v>0.49</v>
      </c>
      <c r="AP26" s="53">
        <f t="shared" si="16"/>
        <v>0.49</v>
      </c>
    </row>
    <row r="27" spans="1:42">
      <c r="A27" s="28">
        <v>3</v>
      </c>
      <c r="B27" s="28" t="s">
        <v>163</v>
      </c>
      <c r="C27" s="28" t="s">
        <v>164</v>
      </c>
      <c r="D27" s="28" t="s">
        <v>124</v>
      </c>
      <c r="E27" s="28" t="str">
        <f>LOOKUP(2,1/([1]中选结果表!$C$2:$C$85=D27),[1]中选结果表!$M$2:$M$85)</f>
        <v>片剂</v>
      </c>
      <c r="F27" s="28" t="s">
        <v>165</v>
      </c>
      <c r="G27" s="28" t="str">
        <f>LOOKUP(2,1/([1]中选结果表!$D$2:$D$85=$F27),[1]中选结果表!$E$2:$E$85)</f>
        <v>5mg</v>
      </c>
      <c r="H27" s="28" t="str">
        <f>LOOKUP(2,1/([1]中选结果表!$D$2:$D$85=$F27),[1]中选结果表!$F$2:$F$85)</f>
        <v>30片</v>
      </c>
      <c r="I27" s="28" t="s">
        <v>89</v>
      </c>
      <c r="J27" s="28" t="s">
        <v>166</v>
      </c>
      <c r="K27" s="28">
        <v>14.7</v>
      </c>
      <c r="L27" s="31">
        <v>0.49</v>
      </c>
      <c r="M27" s="28">
        <v>4</v>
      </c>
      <c r="N27" s="32">
        <v>0.8</v>
      </c>
      <c r="O27" s="33" t="s">
        <v>174</v>
      </c>
      <c r="P27" s="3" t="s">
        <v>163</v>
      </c>
      <c r="Q27" s="3" t="s">
        <v>124</v>
      </c>
      <c r="R27" s="3" t="s">
        <v>175</v>
      </c>
      <c r="S27" s="4" t="str">
        <f>LOOKUP(2,1/('[1] 集采未中选药品规格'!$A$2:$A$596=$R27),'[1] 集采未中选药品规格'!C$2:C$596)</f>
        <v>5mg</v>
      </c>
      <c r="T27" s="4" t="str">
        <f>LOOKUP(2,1/('[1] 集采未中选药品规格'!$A$2:$A$596=$R27),'[1] 集采未中选药品规格'!D$2:D$596)</f>
        <v>14片</v>
      </c>
      <c r="U27" s="3" t="s">
        <v>89</v>
      </c>
      <c r="V27" s="38" t="s">
        <v>170</v>
      </c>
      <c r="W27" s="3" t="s">
        <v>171</v>
      </c>
      <c r="X27" s="38" t="s">
        <v>170</v>
      </c>
      <c r="Y27" s="3" t="s">
        <v>171</v>
      </c>
      <c r="Z27" s="3">
        <v>32.35</v>
      </c>
      <c r="AA27" s="3">
        <v>2.3107139999999999</v>
      </c>
      <c r="AB27" s="3" t="s">
        <v>57</v>
      </c>
      <c r="AC27" s="38"/>
      <c r="AD27" s="42"/>
      <c r="AE27" s="42" t="s">
        <v>176</v>
      </c>
      <c r="AF27" s="42" t="s">
        <v>174</v>
      </c>
      <c r="AG27" s="42" t="s">
        <v>177</v>
      </c>
      <c r="AH27" s="54"/>
      <c r="AI27" s="50" t="str">
        <f t="shared" si="9"/>
        <v>规格√</v>
      </c>
      <c r="AJ27" s="50" t="str">
        <f t="shared" si="10"/>
        <v>按中选价</v>
      </c>
      <c r="AK27" s="51">
        <f t="shared" si="11"/>
        <v>0.49</v>
      </c>
      <c r="AL27" s="50">
        <f t="shared" si="12"/>
        <v>4.7</v>
      </c>
      <c r="AM27" s="52" t="str">
        <f t="shared" si="13"/>
        <v>差比价与挂网价取低者</v>
      </c>
      <c r="AN27" s="53">
        <f t="shared" si="14"/>
        <v>0.49</v>
      </c>
      <c r="AO27" s="53">
        <f t="shared" si="15"/>
        <v>0.49</v>
      </c>
      <c r="AP27" s="53">
        <f t="shared" si="16"/>
        <v>0.49</v>
      </c>
    </row>
    <row r="28" spans="1:42">
      <c r="A28" s="29">
        <v>3</v>
      </c>
      <c r="B28" s="29" t="s">
        <v>163</v>
      </c>
      <c r="C28" s="29" t="s">
        <v>164</v>
      </c>
      <c r="D28" s="29" t="s">
        <v>124</v>
      </c>
      <c r="E28" s="29" t="str">
        <f>LOOKUP(2,1/([1]中选结果表!$C$2:$C$85=D28),[1]中选结果表!$M$2:$M$85)</f>
        <v>片剂</v>
      </c>
      <c r="F28" s="29" t="s">
        <v>165</v>
      </c>
      <c r="G28" s="29" t="str">
        <f>LOOKUP(2,1/([1]中选结果表!$D$2:$D$85=$F28),[1]中选结果表!$E$2:$E$85)</f>
        <v>5mg</v>
      </c>
      <c r="H28" s="29" t="str">
        <f>LOOKUP(2,1/([1]中选结果表!$D$2:$D$85=$F28),[1]中选结果表!$F$2:$F$85)</f>
        <v>30片</v>
      </c>
      <c r="I28" s="29" t="s">
        <v>89</v>
      </c>
      <c r="J28" s="29" t="s">
        <v>166</v>
      </c>
      <c r="K28" s="29">
        <v>14.7</v>
      </c>
      <c r="L28" s="34">
        <v>0.49</v>
      </c>
      <c r="M28" s="29">
        <v>4</v>
      </c>
      <c r="N28" s="35">
        <v>0.8</v>
      </c>
      <c r="O28" s="36" t="s">
        <v>178</v>
      </c>
      <c r="P28" s="29" t="s">
        <v>163</v>
      </c>
      <c r="Q28" s="29" t="s">
        <v>124</v>
      </c>
      <c r="R28" s="29" t="s">
        <v>179</v>
      </c>
      <c r="S28" s="39" t="str">
        <f>LOOKUP(2,1/('[1] 集采未中选药品规格'!$A$2:$A$596=$R28),'[1] 集采未中选药品规格'!C$2:C$596)</f>
        <v>5mg</v>
      </c>
      <c r="T28" s="39" t="str">
        <f>LOOKUP(2,1/('[1] 集采未中选药品规格'!$A$2:$A$596=$R28),'[1] 集采未中选药品规格'!D$2:D$596)</f>
        <v>10片</v>
      </c>
      <c r="U28" s="29" t="s">
        <v>89</v>
      </c>
      <c r="V28" s="40" t="s">
        <v>180</v>
      </c>
      <c r="W28" s="29" t="s">
        <v>181</v>
      </c>
      <c r="X28" s="40" t="s">
        <v>180</v>
      </c>
      <c r="Y28" s="29" t="s">
        <v>181</v>
      </c>
      <c r="Z28" s="29">
        <v>94.35</v>
      </c>
      <c r="AA28" s="29">
        <v>9.4350000000000005</v>
      </c>
      <c r="AB28" s="29" t="s">
        <v>57</v>
      </c>
      <c r="AC28" s="43" t="s">
        <v>66</v>
      </c>
      <c r="AD28" s="44"/>
      <c r="AE28" s="44" t="s">
        <v>182</v>
      </c>
      <c r="AF28" s="44" t="s">
        <v>178</v>
      </c>
      <c r="AG28" s="44" t="s">
        <v>183</v>
      </c>
      <c r="AH28" s="55"/>
      <c r="AI28" s="50" t="str">
        <f t="shared" si="9"/>
        <v>规格√</v>
      </c>
      <c r="AJ28" s="50" t="str">
        <f t="shared" si="10"/>
        <v>按中选价</v>
      </c>
      <c r="AK28" s="51">
        <f t="shared" si="11"/>
        <v>0.49</v>
      </c>
      <c r="AL28" s="50">
        <f t="shared" si="12"/>
        <v>19.3</v>
      </c>
      <c r="AM28" s="52" t="str">
        <f t="shared" si="13"/>
        <v>原研药，行梯度降价</v>
      </c>
      <c r="AN28" s="53">
        <f t="shared" si="14"/>
        <v>5.67</v>
      </c>
      <c r="AO28" s="53">
        <f t="shared" si="15"/>
        <v>3.4</v>
      </c>
      <c r="AP28" s="53">
        <f t="shared" si="16"/>
        <v>2.7199999999999998</v>
      </c>
    </row>
    <row r="29" spans="1:42">
      <c r="A29" s="28">
        <v>3</v>
      </c>
      <c r="B29" s="28" t="s">
        <v>163</v>
      </c>
      <c r="C29" s="28" t="s">
        <v>164</v>
      </c>
      <c r="D29" s="28" t="s">
        <v>124</v>
      </c>
      <c r="E29" s="28" t="str">
        <f>LOOKUP(2,1/([1]中选结果表!$C$2:$C$85=D29),[1]中选结果表!$M$2:$M$85)</f>
        <v>片剂</v>
      </c>
      <c r="F29" s="28" t="s">
        <v>165</v>
      </c>
      <c r="G29" s="28" t="str">
        <f>LOOKUP(2,1/([1]中选结果表!$D$2:$D$85=$F29),[1]中选结果表!$E$2:$E$85)</f>
        <v>5mg</v>
      </c>
      <c r="H29" s="28" t="str">
        <f>LOOKUP(2,1/([1]中选结果表!$D$2:$D$85=$F29),[1]中选结果表!$F$2:$F$85)</f>
        <v>30片</v>
      </c>
      <c r="I29" s="28" t="s">
        <v>89</v>
      </c>
      <c r="J29" s="28" t="s">
        <v>166</v>
      </c>
      <c r="K29" s="28">
        <v>14.7</v>
      </c>
      <c r="L29" s="31">
        <v>0.49</v>
      </c>
      <c r="M29" s="28">
        <v>4</v>
      </c>
      <c r="N29" s="32">
        <v>0.8</v>
      </c>
      <c r="O29" s="33" t="s">
        <v>184</v>
      </c>
      <c r="P29" s="3" t="s">
        <v>163</v>
      </c>
      <c r="Q29" s="3" t="s">
        <v>124</v>
      </c>
      <c r="R29" s="3" t="s">
        <v>185</v>
      </c>
      <c r="S29" s="4" t="str">
        <f>LOOKUP(2,1/('[1] 集采未中选药品规格'!$A$2:$A$596=$R29),'[1] 集采未中选药品规格'!C$2:C$596)</f>
        <v>5mg</v>
      </c>
      <c r="T29" s="4" t="str">
        <f>LOOKUP(2,1/('[1] 集采未中选药品规格'!$A$2:$A$596=$R29),'[1] 集采未中选药品规格'!D$2:D$596)</f>
        <v>20片</v>
      </c>
      <c r="U29" s="3" t="s">
        <v>89</v>
      </c>
      <c r="V29" s="38" t="s">
        <v>186</v>
      </c>
      <c r="W29" s="3" t="s">
        <v>187</v>
      </c>
      <c r="X29" s="38" t="s">
        <v>186</v>
      </c>
      <c r="Y29" s="3" t="s">
        <v>187</v>
      </c>
      <c r="Z29" s="3">
        <v>42.83</v>
      </c>
      <c r="AA29" s="3">
        <v>2.1415000000000002</v>
      </c>
      <c r="AB29" s="3" t="s">
        <v>57</v>
      </c>
      <c r="AC29" s="38"/>
      <c r="AD29" s="42"/>
      <c r="AE29" s="42" t="s">
        <v>188</v>
      </c>
      <c r="AF29" s="42" t="s">
        <v>184</v>
      </c>
      <c r="AG29" s="42" t="s">
        <v>189</v>
      </c>
      <c r="AH29" s="54"/>
      <c r="AI29" s="50" t="str">
        <f t="shared" si="9"/>
        <v>规格√</v>
      </c>
      <c r="AJ29" s="50" t="str">
        <f t="shared" si="10"/>
        <v>按中选价</v>
      </c>
      <c r="AK29" s="51">
        <f t="shared" si="11"/>
        <v>0.49</v>
      </c>
      <c r="AL29" s="50">
        <f t="shared" si="12"/>
        <v>4.4000000000000004</v>
      </c>
      <c r="AM29" s="52" t="str">
        <f t="shared" si="13"/>
        <v>差比价与挂网价取低者</v>
      </c>
      <c r="AN29" s="53">
        <f t="shared" si="14"/>
        <v>0.49</v>
      </c>
      <c r="AO29" s="53">
        <f t="shared" si="15"/>
        <v>0.49</v>
      </c>
      <c r="AP29" s="53">
        <f t="shared" si="16"/>
        <v>0.49</v>
      </c>
    </row>
    <row r="30" spans="1:42">
      <c r="A30" s="28">
        <v>3</v>
      </c>
      <c r="B30" s="28" t="s">
        <v>163</v>
      </c>
      <c r="C30" s="28" t="s">
        <v>164</v>
      </c>
      <c r="D30" s="28" t="s">
        <v>124</v>
      </c>
      <c r="E30" s="28" t="str">
        <f>LOOKUP(2,1/([1]中选结果表!$C$2:$C$85=D30),[1]中选结果表!$M$2:$M$85)</f>
        <v>片剂</v>
      </c>
      <c r="F30" s="28" t="s">
        <v>165</v>
      </c>
      <c r="G30" s="28" t="str">
        <f>LOOKUP(2,1/([1]中选结果表!$D$2:$D$85=$F30),[1]中选结果表!$E$2:$E$85)</f>
        <v>5mg</v>
      </c>
      <c r="H30" s="28" t="str">
        <f>LOOKUP(2,1/([1]中选结果表!$D$2:$D$85=$F30),[1]中选结果表!$F$2:$F$85)</f>
        <v>30片</v>
      </c>
      <c r="I30" s="28" t="s">
        <v>89</v>
      </c>
      <c r="J30" s="28" t="s">
        <v>166</v>
      </c>
      <c r="K30" s="28">
        <v>14.7</v>
      </c>
      <c r="L30" s="31">
        <v>0.49</v>
      </c>
      <c r="M30" s="28">
        <v>4</v>
      </c>
      <c r="N30" s="32">
        <v>0.8</v>
      </c>
      <c r="O30" s="33" t="s">
        <v>190</v>
      </c>
      <c r="P30" s="3" t="s">
        <v>163</v>
      </c>
      <c r="Q30" s="3" t="s">
        <v>124</v>
      </c>
      <c r="R30" s="3" t="s">
        <v>165</v>
      </c>
      <c r="S30" s="4" t="str">
        <f>LOOKUP(2,1/('[1] 集采未中选药品规格'!$A$2:$A$596=$R30),'[1] 集采未中选药品规格'!C$2:C$596)</f>
        <v>5mg</v>
      </c>
      <c r="T30" s="4" t="str">
        <f>LOOKUP(2,1/('[1] 集采未中选药品规格'!$A$2:$A$596=$R30),'[1] 集采未中选药品规格'!D$2:D$596)</f>
        <v>30片</v>
      </c>
      <c r="U30" s="3" t="s">
        <v>89</v>
      </c>
      <c r="V30" s="38" t="s">
        <v>191</v>
      </c>
      <c r="W30" s="3" t="s">
        <v>166</v>
      </c>
      <c r="X30" s="38" t="s">
        <v>191</v>
      </c>
      <c r="Y30" s="3" t="s">
        <v>166</v>
      </c>
      <c r="Z30" s="3">
        <v>87.81</v>
      </c>
      <c r="AA30" s="3">
        <v>2.927</v>
      </c>
      <c r="AB30" s="3" t="s">
        <v>66</v>
      </c>
      <c r="AC30" s="38" t="s">
        <v>192</v>
      </c>
      <c r="AD30" s="42"/>
      <c r="AE30" s="42" t="s">
        <v>193</v>
      </c>
      <c r="AF30" s="42" t="s">
        <v>190</v>
      </c>
      <c r="AG30" s="42" t="s">
        <v>194</v>
      </c>
      <c r="AH30" s="54" t="s">
        <v>60</v>
      </c>
      <c r="AI30" s="50" t="str">
        <f t="shared" si="9"/>
        <v>规格√</v>
      </c>
      <c r="AJ30" s="50" t="str">
        <f t="shared" si="10"/>
        <v>按中选价</v>
      </c>
      <c r="AK30" s="51">
        <f t="shared" si="11"/>
        <v>0.49</v>
      </c>
      <c r="AL30" s="50">
        <f t="shared" si="12"/>
        <v>6</v>
      </c>
      <c r="AM30" s="52" t="str">
        <f t="shared" si="13"/>
        <v>过评药，行梯度降价</v>
      </c>
      <c r="AN30" s="53">
        <f t="shared" si="14"/>
        <v>1.76</v>
      </c>
      <c r="AO30" s="53">
        <f t="shared" si="15"/>
        <v>1.06</v>
      </c>
      <c r="AP30" s="53">
        <f t="shared" si="16"/>
        <v>0.85</v>
      </c>
    </row>
    <row r="31" spans="1:42">
      <c r="A31" s="29">
        <v>3</v>
      </c>
      <c r="B31" s="29" t="s">
        <v>163</v>
      </c>
      <c r="C31" s="29" t="s">
        <v>164</v>
      </c>
      <c r="D31" s="29" t="s">
        <v>124</v>
      </c>
      <c r="E31" s="29" t="str">
        <f>LOOKUP(2,1/([1]中选结果表!$C$2:$C$85=D31),[1]中选结果表!$M$2:$M$85)</f>
        <v>片剂</v>
      </c>
      <c r="F31" s="29" t="s">
        <v>195</v>
      </c>
      <c r="G31" s="29" t="str">
        <f>LOOKUP(2,1/([1]中选结果表!$D$2:$D$85=$F31),[1]中选结果表!$E$2:$E$85)</f>
        <v>10mg</v>
      </c>
      <c r="H31" s="29" t="str">
        <f>LOOKUP(2,1/([1]中选结果表!$D$2:$D$85=$F31),[1]中选结果表!$F$2:$F$85)</f>
        <v>20片</v>
      </c>
      <c r="I31" s="29" t="s">
        <v>89</v>
      </c>
      <c r="J31" s="29" t="s">
        <v>166</v>
      </c>
      <c r="K31" s="29">
        <v>16.91</v>
      </c>
      <c r="L31" s="34">
        <v>0.84550000000000003</v>
      </c>
      <c r="M31" s="29">
        <v>4</v>
      </c>
      <c r="N31" s="35">
        <v>0.8</v>
      </c>
      <c r="O31" s="36" t="s">
        <v>196</v>
      </c>
      <c r="P31" s="29" t="s">
        <v>163</v>
      </c>
      <c r="Q31" s="29" t="s">
        <v>124</v>
      </c>
      <c r="R31" s="29" t="s">
        <v>197</v>
      </c>
      <c r="S31" s="39" t="str">
        <f>LOOKUP(2,1/('[1] 集采未中选药品规格'!$A$2:$A$596=$R31),'[1] 集采未中选药品规格'!C$2:C$596)</f>
        <v>10mg</v>
      </c>
      <c r="T31" s="39" t="str">
        <f>LOOKUP(2,1/('[1] 集采未中选药品规格'!$A$2:$A$596=$R31),'[1] 集采未中选药品规格'!D$2:D$596)</f>
        <v>10片</v>
      </c>
      <c r="U31" s="29" t="s">
        <v>89</v>
      </c>
      <c r="V31" s="40" t="s">
        <v>180</v>
      </c>
      <c r="W31" s="29" t="s">
        <v>181</v>
      </c>
      <c r="X31" s="40" t="s">
        <v>180</v>
      </c>
      <c r="Y31" s="29" t="s">
        <v>181</v>
      </c>
      <c r="Z31" s="29">
        <v>156.54</v>
      </c>
      <c r="AA31" s="29">
        <v>15.654</v>
      </c>
      <c r="AB31" s="29" t="s">
        <v>57</v>
      </c>
      <c r="AC31" s="43" t="s">
        <v>66</v>
      </c>
      <c r="AD31" s="44"/>
      <c r="AE31" s="44" t="s">
        <v>198</v>
      </c>
      <c r="AF31" s="44" t="s">
        <v>196</v>
      </c>
      <c r="AG31" s="44" t="s">
        <v>199</v>
      </c>
      <c r="AH31" s="55"/>
      <c r="AI31" s="50" t="str">
        <f t="shared" si="9"/>
        <v>规格√</v>
      </c>
      <c r="AJ31" s="50" t="str">
        <f t="shared" si="10"/>
        <v>按中选价</v>
      </c>
      <c r="AK31" s="51">
        <f t="shared" si="11"/>
        <v>0.85</v>
      </c>
      <c r="AL31" s="50">
        <f t="shared" si="12"/>
        <v>18.399999999999999</v>
      </c>
      <c r="AM31" s="52" t="str">
        <f t="shared" si="13"/>
        <v>原研药，行梯度降价</v>
      </c>
      <c r="AN31" s="53">
        <f t="shared" si="14"/>
        <v>9.4</v>
      </c>
      <c r="AO31" s="53">
        <f t="shared" si="15"/>
        <v>5.64</v>
      </c>
      <c r="AP31" s="53">
        <f t="shared" si="16"/>
        <v>4.51</v>
      </c>
    </row>
    <row r="32" spans="1:42">
      <c r="A32" s="28">
        <v>3</v>
      </c>
      <c r="B32" s="28" t="s">
        <v>163</v>
      </c>
      <c r="C32" s="28" t="s">
        <v>164</v>
      </c>
      <c r="D32" s="28" t="s">
        <v>124</v>
      </c>
      <c r="E32" s="28" t="str">
        <f>LOOKUP(2,1/([1]中选结果表!$C$2:$C$85=D32),[1]中选结果表!$M$2:$M$85)</f>
        <v>片剂</v>
      </c>
      <c r="F32" s="28" t="s">
        <v>195</v>
      </c>
      <c r="G32" s="28" t="str">
        <f>LOOKUP(2,1/([1]中选结果表!$D$2:$D$85=$F32),[1]中选结果表!$E$2:$E$85)</f>
        <v>10mg</v>
      </c>
      <c r="H32" s="28" t="str">
        <f>LOOKUP(2,1/([1]中选结果表!$D$2:$D$85=$F32),[1]中选结果表!$F$2:$F$85)</f>
        <v>20片</v>
      </c>
      <c r="I32" s="28" t="s">
        <v>89</v>
      </c>
      <c r="J32" s="28" t="s">
        <v>166</v>
      </c>
      <c r="K32" s="28">
        <v>16.91</v>
      </c>
      <c r="L32" s="31">
        <v>0.84550000000000003</v>
      </c>
      <c r="M32" s="28">
        <v>4</v>
      </c>
      <c r="N32" s="32">
        <v>0.8</v>
      </c>
      <c r="O32" s="33" t="s">
        <v>200</v>
      </c>
      <c r="P32" s="3" t="s">
        <v>163</v>
      </c>
      <c r="Q32" s="3" t="s">
        <v>124</v>
      </c>
      <c r="R32" s="3" t="s">
        <v>201</v>
      </c>
      <c r="S32" s="4" t="str">
        <f>LOOKUP(2,1/('[1] 集采未中选药品规格'!$A$2:$A$596=$R32),'[1] 集采未中选药品规格'!C$2:C$596)</f>
        <v>10mg</v>
      </c>
      <c r="T32" s="4" t="str">
        <f>LOOKUP(2,1/('[1] 集采未中选药品规格'!$A$2:$A$596=$R32),'[1] 集采未中选药品规格'!D$2:D$596)</f>
        <v>14片</v>
      </c>
      <c r="U32" s="3" t="s">
        <v>89</v>
      </c>
      <c r="V32" s="38" t="s">
        <v>170</v>
      </c>
      <c r="W32" s="3" t="s">
        <v>171</v>
      </c>
      <c r="X32" s="38" t="s">
        <v>170</v>
      </c>
      <c r="Y32" s="3" t="s">
        <v>171</v>
      </c>
      <c r="Z32" s="3">
        <v>54.32</v>
      </c>
      <c r="AA32" s="3">
        <v>3.88</v>
      </c>
      <c r="AB32" s="3" t="s">
        <v>57</v>
      </c>
      <c r="AC32" s="38"/>
      <c r="AD32" s="42"/>
      <c r="AE32" s="42" t="s">
        <v>202</v>
      </c>
      <c r="AF32" s="42" t="s">
        <v>200</v>
      </c>
      <c r="AG32" s="42" t="s">
        <v>203</v>
      </c>
      <c r="AH32" s="54"/>
      <c r="AI32" s="50" t="str">
        <f t="shared" si="9"/>
        <v>规格√</v>
      </c>
      <c r="AJ32" s="50" t="str">
        <f t="shared" si="10"/>
        <v>按中选价</v>
      </c>
      <c r="AK32" s="51">
        <f t="shared" si="11"/>
        <v>0.85</v>
      </c>
      <c r="AL32" s="50">
        <f t="shared" si="12"/>
        <v>4.5999999999999996</v>
      </c>
      <c r="AM32" s="52" t="str">
        <f t="shared" si="13"/>
        <v>差比价与挂网价取低者</v>
      </c>
      <c r="AN32" s="53">
        <f t="shared" si="14"/>
        <v>0.85</v>
      </c>
      <c r="AO32" s="53">
        <f t="shared" si="15"/>
        <v>0.85</v>
      </c>
      <c r="AP32" s="53">
        <f t="shared" si="16"/>
        <v>0.85</v>
      </c>
    </row>
    <row r="33" spans="1:42">
      <c r="A33" s="28">
        <v>3</v>
      </c>
      <c r="B33" s="28" t="s">
        <v>163</v>
      </c>
      <c r="C33" s="28" t="s">
        <v>164</v>
      </c>
      <c r="D33" s="28" t="s">
        <v>124</v>
      </c>
      <c r="E33" s="28" t="str">
        <f>LOOKUP(2,1/([1]中选结果表!$C$2:$C$85=D33),[1]中选结果表!$M$2:$M$85)</f>
        <v>片剂</v>
      </c>
      <c r="F33" s="28" t="s">
        <v>195</v>
      </c>
      <c r="G33" s="28" t="str">
        <f>LOOKUP(2,1/([1]中选结果表!$D$2:$D$85=$F33),[1]中选结果表!$E$2:$E$85)</f>
        <v>10mg</v>
      </c>
      <c r="H33" s="28" t="str">
        <f>LOOKUP(2,1/([1]中选结果表!$D$2:$D$85=$F33),[1]中选结果表!$F$2:$F$85)</f>
        <v>20片</v>
      </c>
      <c r="I33" s="28" t="s">
        <v>89</v>
      </c>
      <c r="J33" s="28" t="s">
        <v>166</v>
      </c>
      <c r="K33" s="28">
        <v>16.91</v>
      </c>
      <c r="L33" s="31">
        <v>0.84550000000000003</v>
      </c>
      <c r="M33" s="28">
        <v>4</v>
      </c>
      <c r="N33" s="32">
        <v>0.8</v>
      </c>
      <c r="O33" s="33" t="s">
        <v>204</v>
      </c>
      <c r="P33" s="3" t="s">
        <v>163</v>
      </c>
      <c r="Q33" s="3" t="s">
        <v>124</v>
      </c>
      <c r="R33" s="3" t="s">
        <v>205</v>
      </c>
      <c r="S33" s="4" t="str">
        <f>LOOKUP(2,1/('[1] 集采未中选药品规格'!$A$2:$A$596=$R33),'[1] 集采未中选药品规格'!C$2:C$596)</f>
        <v>10mg</v>
      </c>
      <c r="T33" s="4" t="str">
        <f>LOOKUP(2,1/('[1] 集采未中选药品规格'!$A$2:$A$596=$R33),'[1] 集采未中选药品规格'!D$2:D$596)</f>
        <v>24片</v>
      </c>
      <c r="U33" s="3" t="s">
        <v>89</v>
      </c>
      <c r="V33" s="38" t="s">
        <v>206</v>
      </c>
      <c r="W33" s="3" t="s">
        <v>207</v>
      </c>
      <c r="X33" s="38" t="s">
        <v>206</v>
      </c>
      <c r="Y33" s="3" t="s">
        <v>207</v>
      </c>
      <c r="Z33" s="3">
        <v>93</v>
      </c>
      <c r="AA33" s="3">
        <v>3.875</v>
      </c>
      <c r="AB33" s="3" t="s">
        <v>57</v>
      </c>
      <c r="AC33" s="38"/>
      <c r="AD33" s="42"/>
      <c r="AE33" s="42" t="s">
        <v>208</v>
      </c>
      <c r="AF33" s="42" t="s">
        <v>204</v>
      </c>
      <c r="AG33" s="42" t="s">
        <v>209</v>
      </c>
      <c r="AH33" s="54"/>
      <c r="AI33" s="50" t="str">
        <f t="shared" si="9"/>
        <v>规格√</v>
      </c>
      <c r="AJ33" s="50" t="str">
        <f t="shared" si="10"/>
        <v>按中选价</v>
      </c>
      <c r="AK33" s="51">
        <f t="shared" si="11"/>
        <v>0.85</v>
      </c>
      <c r="AL33" s="50">
        <f t="shared" si="12"/>
        <v>4.5999999999999996</v>
      </c>
      <c r="AM33" s="52" t="str">
        <f t="shared" si="13"/>
        <v>差比价与挂网价取低者</v>
      </c>
      <c r="AN33" s="53">
        <f t="shared" si="14"/>
        <v>0.85</v>
      </c>
      <c r="AO33" s="53">
        <f t="shared" si="15"/>
        <v>0.85</v>
      </c>
      <c r="AP33" s="53">
        <f t="shared" si="16"/>
        <v>0.85</v>
      </c>
    </row>
    <row r="34" spans="1:42">
      <c r="A34" s="28">
        <v>3</v>
      </c>
      <c r="B34" s="28" t="s">
        <v>163</v>
      </c>
      <c r="C34" s="28" t="s">
        <v>164</v>
      </c>
      <c r="D34" s="28" t="s">
        <v>124</v>
      </c>
      <c r="E34" s="28" t="str">
        <f>LOOKUP(2,1/([1]中选结果表!$C$2:$C$85=D34),[1]中选结果表!$M$2:$M$85)</f>
        <v>片剂</v>
      </c>
      <c r="F34" s="28" t="s">
        <v>195</v>
      </c>
      <c r="G34" s="28" t="str">
        <f>LOOKUP(2,1/([1]中选结果表!$D$2:$D$85=$F34),[1]中选结果表!$E$2:$E$85)</f>
        <v>10mg</v>
      </c>
      <c r="H34" s="28" t="str">
        <f>LOOKUP(2,1/([1]中选结果表!$D$2:$D$85=$F34),[1]中选结果表!$F$2:$F$85)</f>
        <v>20片</v>
      </c>
      <c r="I34" s="28" t="s">
        <v>89</v>
      </c>
      <c r="J34" s="28" t="s">
        <v>166</v>
      </c>
      <c r="K34" s="28">
        <v>16.91</v>
      </c>
      <c r="L34" s="31">
        <v>0.84550000000000003</v>
      </c>
      <c r="M34" s="28">
        <v>4</v>
      </c>
      <c r="N34" s="32">
        <v>0.8</v>
      </c>
      <c r="O34" s="33" t="s">
        <v>210</v>
      </c>
      <c r="P34" s="3" t="s">
        <v>163</v>
      </c>
      <c r="Q34" s="3" t="s">
        <v>124</v>
      </c>
      <c r="R34" s="3" t="s">
        <v>195</v>
      </c>
      <c r="S34" s="4" t="str">
        <f>LOOKUP(2,1/('[1] 集采未中选药品规格'!$A$2:$A$596=$R34),'[1] 集采未中选药品规格'!C$2:C$596)</f>
        <v>10mg</v>
      </c>
      <c r="T34" s="4" t="str">
        <f>LOOKUP(2,1/('[1] 集采未中选药品规格'!$A$2:$A$596=$R34),'[1] 集采未中选药品规格'!D$2:D$596)</f>
        <v>20片</v>
      </c>
      <c r="U34" s="3" t="s">
        <v>89</v>
      </c>
      <c r="V34" s="38" t="s">
        <v>191</v>
      </c>
      <c r="W34" s="3" t="s">
        <v>166</v>
      </c>
      <c r="X34" s="38" t="s">
        <v>191</v>
      </c>
      <c r="Y34" s="3" t="s">
        <v>166</v>
      </c>
      <c r="Z34" s="3">
        <v>101</v>
      </c>
      <c r="AA34" s="3">
        <v>5.05</v>
      </c>
      <c r="AB34" s="3" t="s">
        <v>66</v>
      </c>
      <c r="AC34" s="38" t="s">
        <v>192</v>
      </c>
      <c r="AD34" s="42"/>
      <c r="AE34" s="42" t="s">
        <v>211</v>
      </c>
      <c r="AF34" s="42" t="s">
        <v>210</v>
      </c>
      <c r="AG34" s="42" t="s">
        <v>212</v>
      </c>
      <c r="AH34" s="54" t="s">
        <v>60</v>
      </c>
      <c r="AI34" s="50" t="str">
        <f t="shared" si="9"/>
        <v>规格√</v>
      </c>
      <c r="AJ34" s="50" t="str">
        <f t="shared" si="10"/>
        <v>按中选价</v>
      </c>
      <c r="AK34" s="51">
        <f t="shared" si="11"/>
        <v>0.85</v>
      </c>
      <c r="AL34" s="50">
        <f t="shared" si="12"/>
        <v>5.9</v>
      </c>
      <c r="AM34" s="52" t="str">
        <f t="shared" si="13"/>
        <v>过评药，行梯度降价</v>
      </c>
      <c r="AN34" s="53">
        <f t="shared" si="14"/>
        <v>3.03</v>
      </c>
      <c r="AO34" s="53">
        <f t="shared" si="15"/>
        <v>1.82</v>
      </c>
      <c r="AP34" s="53">
        <f t="shared" si="16"/>
        <v>1.46</v>
      </c>
    </row>
    <row r="35" spans="1:42">
      <c r="A35" s="28">
        <v>3</v>
      </c>
      <c r="B35" s="28" t="s">
        <v>163</v>
      </c>
      <c r="C35" s="28" t="s">
        <v>164</v>
      </c>
      <c r="D35" s="28" t="s">
        <v>124</v>
      </c>
      <c r="E35" s="28" t="str">
        <f>LOOKUP(2,1/([1]中选结果表!$C$2:$C$85=D35),[1]中选结果表!$M$2:$M$85)</f>
        <v>片剂</v>
      </c>
      <c r="F35" s="28" t="s">
        <v>213</v>
      </c>
      <c r="G35" s="28" t="str">
        <f>LOOKUP(2,1/([1]中选结果表!$D$2:$D$85=$F35),[1]中选结果表!$E$2:$E$85)</f>
        <v>15mg</v>
      </c>
      <c r="H35" s="28" t="str">
        <f>LOOKUP(2,1/([1]中选结果表!$D$2:$D$85=$F35),[1]中选结果表!$F$2:$F$85)</f>
        <v>10片</v>
      </c>
      <c r="I35" s="28" t="s">
        <v>89</v>
      </c>
      <c r="J35" s="28" t="s">
        <v>166</v>
      </c>
      <c r="K35" s="28">
        <v>11.83</v>
      </c>
      <c r="L35" s="31">
        <v>1.1830000000000001</v>
      </c>
      <c r="M35" s="28">
        <v>4</v>
      </c>
      <c r="N35" s="32">
        <v>0.8</v>
      </c>
      <c r="O35" s="33" t="s">
        <v>214</v>
      </c>
      <c r="P35" s="3" t="s">
        <v>163</v>
      </c>
      <c r="Q35" s="3" t="s">
        <v>124</v>
      </c>
      <c r="R35" s="3" t="s">
        <v>213</v>
      </c>
      <c r="S35" s="4" t="str">
        <f>LOOKUP(2,1/('[1] 集采未中选药品规格'!$A$2:$A$596=$R35),'[1] 集采未中选药品规格'!C$2:C$596)</f>
        <v>15mg</v>
      </c>
      <c r="T35" s="4" t="str">
        <f>LOOKUP(2,1/('[1] 集采未中选药品规格'!$A$2:$A$596=$R35),'[1] 集采未中选药品规格'!D$2:D$596)</f>
        <v>10片</v>
      </c>
      <c r="U35" s="3" t="s">
        <v>89</v>
      </c>
      <c r="V35" s="38" t="s">
        <v>191</v>
      </c>
      <c r="W35" s="3" t="s">
        <v>166</v>
      </c>
      <c r="X35" s="38" t="s">
        <v>191</v>
      </c>
      <c r="Y35" s="3" t="s">
        <v>166</v>
      </c>
      <c r="Z35" s="3">
        <v>70.650000000000006</v>
      </c>
      <c r="AA35" s="3">
        <v>7.0650000000000004</v>
      </c>
      <c r="AB35" s="3" t="s">
        <v>66</v>
      </c>
      <c r="AC35" s="38"/>
      <c r="AD35" s="42"/>
      <c r="AE35" s="42" t="s">
        <v>215</v>
      </c>
      <c r="AF35" s="42" t="s">
        <v>214</v>
      </c>
      <c r="AG35" s="42" t="s">
        <v>216</v>
      </c>
      <c r="AH35" s="54" t="s">
        <v>60</v>
      </c>
      <c r="AI35" s="50" t="str">
        <f t="shared" si="9"/>
        <v>规格√</v>
      </c>
      <c r="AJ35" s="50" t="str">
        <f t="shared" si="10"/>
        <v>按中选价</v>
      </c>
      <c r="AK35" s="51">
        <f t="shared" si="11"/>
        <v>1.18</v>
      </c>
      <c r="AL35" s="50">
        <f t="shared" si="12"/>
        <v>6</v>
      </c>
      <c r="AM35" s="52" t="str">
        <f t="shared" si="13"/>
        <v>过评药，行梯度降价</v>
      </c>
      <c r="AN35" s="53">
        <f t="shared" si="14"/>
        <v>4.24</v>
      </c>
      <c r="AO35" s="53">
        <f t="shared" si="15"/>
        <v>2.5499999999999998</v>
      </c>
      <c r="AP35" s="53">
        <f t="shared" si="16"/>
        <v>2.0399999999999996</v>
      </c>
    </row>
    <row r="36" spans="1:42">
      <c r="A36" s="28">
        <v>4</v>
      </c>
      <c r="B36" s="28" t="s">
        <v>217</v>
      </c>
      <c r="C36" s="28" t="s">
        <v>218</v>
      </c>
      <c r="D36" s="28" t="s">
        <v>124</v>
      </c>
      <c r="E36" s="28" t="str">
        <f>LOOKUP(2,1/([1]中选结果表!$C$2:$C$85=D36),[1]中选结果表!$M$2:$M$85)</f>
        <v>片剂</v>
      </c>
      <c r="F36" s="28" t="s">
        <v>219</v>
      </c>
      <c r="G36" s="28" t="str">
        <f>LOOKUP(2,1/([1]中选结果表!$D$2:$D$85=$F36),[1]中选结果表!$E$2:$E$85)</f>
        <v>200mg</v>
      </c>
      <c r="H36" s="28" t="str">
        <f>LOOKUP(2,1/([1]中选结果表!$D$2:$D$85=$F36),[1]中选结果表!$F$2:$F$85)</f>
        <v>24片</v>
      </c>
      <c r="I36" s="28" t="s">
        <v>89</v>
      </c>
      <c r="J36" s="28" t="s">
        <v>220</v>
      </c>
      <c r="K36" s="28">
        <v>15.56</v>
      </c>
      <c r="L36" s="31">
        <v>0.64833300000000005</v>
      </c>
      <c r="M36" s="28">
        <v>2</v>
      </c>
      <c r="N36" s="32">
        <v>0.6</v>
      </c>
      <c r="O36" s="33" t="s">
        <v>221</v>
      </c>
      <c r="P36" s="3" t="s">
        <v>217</v>
      </c>
      <c r="Q36" s="3" t="s">
        <v>124</v>
      </c>
      <c r="R36" s="3" t="s">
        <v>222</v>
      </c>
      <c r="S36" s="4" t="str">
        <f>LOOKUP(2,1/('[1] 集采未中选药品规格'!$A$2:$A$596=$R36),'[1] 集采未中选药品规格'!C$2:C$596)</f>
        <v>100mg</v>
      </c>
      <c r="T36" s="4" t="str">
        <f>LOOKUP(2,1/('[1] 集采未中选药品规格'!$A$2:$A$596=$R36),'[1] 集采未中选药品规格'!D$2:D$596)</f>
        <v>20片</v>
      </c>
      <c r="U36" s="3" t="s">
        <v>89</v>
      </c>
      <c r="V36" s="38" t="s">
        <v>223</v>
      </c>
      <c r="W36" s="3" t="s">
        <v>224</v>
      </c>
      <c r="X36" s="38" t="s">
        <v>223</v>
      </c>
      <c r="Y36" s="3" t="s">
        <v>224</v>
      </c>
      <c r="Z36" s="3">
        <v>12</v>
      </c>
      <c r="AA36" s="3">
        <v>0.6</v>
      </c>
      <c r="AB36" s="3" t="s">
        <v>57</v>
      </c>
      <c r="AC36" s="38"/>
      <c r="AD36" s="42"/>
      <c r="AE36" s="42" t="s">
        <v>225</v>
      </c>
      <c r="AF36" s="42" t="s">
        <v>221</v>
      </c>
      <c r="AG36" s="42" t="s">
        <v>226</v>
      </c>
      <c r="AH36" s="54"/>
      <c r="AI36" s="50" t="str">
        <f t="shared" si="9"/>
        <v>规格×</v>
      </c>
      <c r="AJ36" s="50" t="str">
        <f t="shared" si="10"/>
        <v>装量差比价</v>
      </c>
      <c r="AK36" s="51">
        <f t="shared" si="11"/>
        <v>0.34</v>
      </c>
      <c r="AL36" s="50">
        <f t="shared" si="12"/>
        <v>1.8</v>
      </c>
      <c r="AM36" s="52" t="str">
        <f t="shared" si="13"/>
        <v>差比价与挂网价取低者</v>
      </c>
      <c r="AN36" s="53">
        <f t="shared" si="14"/>
        <v>0.34</v>
      </c>
      <c r="AO36" s="53">
        <f t="shared" si="15"/>
        <v>0.34</v>
      </c>
      <c r="AP36" s="53">
        <f t="shared" si="16"/>
        <v>0.34</v>
      </c>
    </row>
    <row r="37" spans="1:42">
      <c r="A37" s="28">
        <v>4</v>
      </c>
      <c r="B37" s="28" t="s">
        <v>217</v>
      </c>
      <c r="C37" s="28" t="s">
        <v>218</v>
      </c>
      <c r="D37" s="28" t="s">
        <v>124</v>
      </c>
      <c r="E37" s="28" t="str">
        <f>LOOKUP(2,1/([1]中选结果表!$C$2:$C$85=D37),[1]中选结果表!$M$2:$M$85)</f>
        <v>片剂</v>
      </c>
      <c r="F37" s="28" t="s">
        <v>219</v>
      </c>
      <c r="G37" s="28" t="str">
        <f>LOOKUP(2,1/([1]中选结果表!$D$2:$D$85=$F37),[1]中选结果表!$E$2:$E$85)</f>
        <v>200mg</v>
      </c>
      <c r="H37" s="28" t="str">
        <f>LOOKUP(2,1/([1]中选结果表!$D$2:$D$85=$F37),[1]中选结果表!$F$2:$F$85)</f>
        <v>24片</v>
      </c>
      <c r="I37" s="28" t="s">
        <v>89</v>
      </c>
      <c r="J37" s="28" t="s">
        <v>220</v>
      </c>
      <c r="K37" s="28">
        <v>15.56</v>
      </c>
      <c r="L37" s="31">
        <v>0.64833300000000005</v>
      </c>
      <c r="M37" s="28">
        <v>2</v>
      </c>
      <c r="N37" s="32">
        <v>0.6</v>
      </c>
      <c r="O37" s="33" t="s">
        <v>227</v>
      </c>
      <c r="P37" s="3" t="s">
        <v>217</v>
      </c>
      <c r="Q37" s="3" t="s">
        <v>124</v>
      </c>
      <c r="R37" s="3" t="s">
        <v>228</v>
      </c>
      <c r="S37" s="4" t="str">
        <f>LOOKUP(2,1/('[1] 集采未中选药品规格'!$A$2:$A$596=$R37),'[1] 集采未中选药品规格'!C$2:C$596)</f>
        <v>100mg</v>
      </c>
      <c r="T37" s="4" t="str">
        <f>LOOKUP(2,1/('[1] 集采未中选药品规格'!$A$2:$A$596=$R37),'[1] 集采未中选药品规格'!D$2:D$596)</f>
        <v>24片</v>
      </c>
      <c r="U37" s="3" t="s">
        <v>89</v>
      </c>
      <c r="V37" s="38" t="s">
        <v>70</v>
      </c>
      <c r="W37" s="3" t="s">
        <v>71</v>
      </c>
      <c r="X37" s="38" t="s">
        <v>70</v>
      </c>
      <c r="Y37" s="3" t="s">
        <v>71</v>
      </c>
      <c r="Z37" s="3">
        <v>3.13</v>
      </c>
      <c r="AA37" s="3">
        <v>0.13041700000000001</v>
      </c>
      <c r="AB37" s="3" t="s">
        <v>57</v>
      </c>
      <c r="AC37" s="38"/>
      <c r="AD37" s="42"/>
      <c r="AE37" s="42" t="s">
        <v>229</v>
      </c>
      <c r="AF37" s="42" t="s">
        <v>227</v>
      </c>
      <c r="AG37" s="42" t="s">
        <v>230</v>
      </c>
      <c r="AH37" s="54"/>
      <c r="AI37" s="50" t="str">
        <f t="shared" si="9"/>
        <v>规格×</v>
      </c>
      <c r="AJ37" s="50" t="str">
        <f t="shared" si="10"/>
        <v>装量差比价</v>
      </c>
      <c r="AK37" s="51">
        <f t="shared" si="11"/>
        <v>0.34</v>
      </c>
      <c r="AL37" s="50">
        <f t="shared" si="12"/>
        <v>0.4</v>
      </c>
      <c r="AM37" s="52" t="str">
        <f t="shared" si="13"/>
        <v>差比价与挂网价取低者</v>
      </c>
      <c r="AN37" s="53">
        <f t="shared" si="14"/>
        <v>0.14000000000000001</v>
      </c>
      <c r="AO37" s="53">
        <f t="shared" si="15"/>
        <v>0.14000000000000001</v>
      </c>
      <c r="AP37" s="53">
        <f t="shared" si="16"/>
        <v>0.14000000000000001</v>
      </c>
    </row>
    <row r="38" spans="1:42">
      <c r="A38" s="28">
        <v>4</v>
      </c>
      <c r="B38" s="28" t="s">
        <v>217</v>
      </c>
      <c r="C38" s="28" t="s">
        <v>218</v>
      </c>
      <c r="D38" s="28" t="s">
        <v>124</v>
      </c>
      <c r="E38" s="28" t="str">
        <f>LOOKUP(2,1/([1]中选结果表!$C$2:$C$85=D38),[1]中选结果表!$M$2:$M$85)</f>
        <v>片剂</v>
      </c>
      <c r="F38" s="28" t="s">
        <v>219</v>
      </c>
      <c r="G38" s="28" t="str">
        <f>LOOKUP(2,1/([1]中选结果表!$D$2:$D$85=$F38),[1]中选结果表!$E$2:$E$85)</f>
        <v>200mg</v>
      </c>
      <c r="H38" s="28" t="str">
        <f>LOOKUP(2,1/([1]中选结果表!$D$2:$D$85=$F38),[1]中选结果表!$F$2:$F$85)</f>
        <v>24片</v>
      </c>
      <c r="I38" s="28" t="s">
        <v>89</v>
      </c>
      <c r="J38" s="28" t="s">
        <v>220</v>
      </c>
      <c r="K38" s="28">
        <v>15.56</v>
      </c>
      <c r="L38" s="31">
        <v>0.64833300000000005</v>
      </c>
      <c r="M38" s="28">
        <v>2</v>
      </c>
      <c r="N38" s="32">
        <v>0.6</v>
      </c>
      <c r="O38" s="33" t="s">
        <v>231</v>
      </c>
      <c r="P38" s="3" t="s">
        <v>217</v>
      </c>
      <c r="Q38" s="3" t="s">
        <v>124</v>
      </c>
      <c r="R38" s="3" t="s">
        <v>232</v>
      </c>
      <c r="S38" s="4" t="str">
        <f>LOOKUP(2,1/('[1] 集采未中选药品规格'!$A$2:$A$596=$R38),'[1] 集采未中选药品规格'!C$2:C$596)</f>
        <v>200mg</v>
      </c>
      <c r="T38" s="4" t="str">
        <f>LOOKUP(2,1/('[1] 集采未中选药品规格'!$A$2:$A$596=$R38),'[1] 集采未中选药品规格'!D$2:D$596)</f>
        <v>24片</v>
      </c>
      <c r="U38" s="3" t="s">
        <v>89</v>
      </c>
      <c r="V38" s="38" t="s">
        <v>70</v>
      </c>
      <c r="W38" s="3" t="s">
        <v>71</v>
      </c>
      <c r="X38" s="38" t="s">
        <v>70</v>
      </c>
      <c r="Y38" s="3" t="s">
        <v>71</v>
      </c>
      <c r="Z38" s="3">
        <v>6</v>
      </c>
      <c r="AA38" s="3">
        <v>0.25</v>
      </c>
      <c r="AB38" s="3" t="s">
        <v>57</v>
      </c>
      <c r="AC38" s="38"/>
      <c r="AD38" s="42"/>
      <c r="AE38" s="42" t="s">
        <v>233</v>
      </c>
      <c r="AF38" s="42" t="s">
        <v>231</v>
      </c>
      <c r="AG38" s="42" t="s">
        <v>234</v>
      </c>
      <c r="AH38" s="54"/>
      <c r="AI38" s="50" t="str">
        <f t="shared" ref="AI38:AI68" si="17">IF(G38=S38,"规格√","规格×")</f>
        <v>规格√</v>
      </c>
      <c r="AJ38" s="50" t="str">
        <f t="shared" ref="AJ38:AJ68" si="18">CHOOSE(IF($AI38="规格√",1,2),"按中选价",IF($E38="注射剂","含量差比价","装量差比价"))</f>
        <v>按中选价</v>
      </c>
      <c r="AK38" s="51">
        <f t="shared" ref="AK38:AK68" si="19">ROUND(CHOOSE(IF($AI38="规格√",1,2),$L38,IF($E38="注射剂",$L38*POWER(1.7,LOG(LEFT($S38,LEN($S38)-2)/LEFT($G38,LEN($G38)-2),2)),$L38*POWER(1.9,LOG(LEFT($S38,LEN($S38)-2)/LEFT($G38,LEN($G38)-2),2)))),2)</f>
        <v>0.65</v>
      </c>
      <c r="AL38" s="50">
        <f t="shared" ref="AL38:AL68" si="20">ROUND($AA38/$AK38,1)</f>
        <v>0.4</v>
      </c>
      <c r="AM38" s="52" t="str">
        <f t="shared" ref="AM38:AM68" si="21">IF(OR($AC38="是",$AB38="是",$AD38="是"),CONCATENATE(IF($AC38="是","原研药",""),IF(COUNTA(AC38:AC38)&gt;=2,"、",""),IF($AB38="是","过评药",""),IF(AND(COUNTA(AC38:AD38)&gt;=2,AD38&lt;&gt;""),"、",""),IF($AD38="是","参比制剂",""),"，")&amp;IF($AL38&gt;=2,"行梯度降价","差比价与挂网价取低者"),"差比价与挂网价取低者")</f>
        <v>差比价与挂网价取低者</v>
      </c>
      <c r="AN38" s="53">
        <f t="shared" ref="AN38:AN68" si="22">IF(Z38=0,"海南无挂网价（差比价为"&amp;AK38&amp;"）",ROUNDUP(IF(OR($AC38="是",$AB38="是",$AD38="是"),IF($AL38&gt;2,MAX($AA38*0.6,$AK38),MIN($AA38,$AK38)),MIN($AA38,$AK38)),2))</f>
        <v>0.25</v>
      </c>
      <c r="AO38" s="53">
        <f t="shared" ref="AO38:AO68" si="23">IF(Z38=0,"海南无挂网价（差比价为"&amp;AK38&amp;"）",ROUNDUP(IF(OR($AC38="是",$AB38="是",$AD38="是"),IF($AL38&gt;2,MAX($AA38*0.6*0.6,$AK38),MIN($AA38,$AK38)),MIN($AA38,$AK38)),2))</f>
        <v>0.25</v>
      </c>
      <c r="AP38" s="53">
        <f t="shared" ref="AP38:AP68" si="24">IF(Z38=0,"海南无挂网价（差比价为"&amp;AK38&amp;"）",ROUNDUP(IF(OR($AC38="是",$AB38="是",$AD38="是"),IF($AL38&gt;2,MAX($AA38*0.6*0.6*0.8,$AK38),MIN($AA38,$AK38)),MIN($AA38,$AK38)),2))</f>
        <v>0.25</v>
      </c>
    </row>
    <row r="39" spans="1:42">
      <c r="A39" s="28">
        <v>4</v>
      </c>
      <c r="B39" s="28" t="s">
        <v>217</v>
      </c>
      <c r="C39" s="28" t="s">
        <v>218</v>
      </c>
      <c r="D39" s="28" t="s">
        <v>124</v>
      </c>
      <c r="E39" s="28" t="str">
        <f>LOOKUP(2,1/([1]中选结果表!$C$2:$C$85=D39),[1]中选结果表!$M$2:$M$85)</f>
        <v>片剂</v>
      </c>
      <c r="F39" s="28" t="s">
        <v>219</v>
      </c>
      <c r="G39" s="28" t="str">
        <f>LOOKUP(2,1/([1]中选结果表!$D$2:$D$85=$F39),[1]中选结果表!$E$2:$E$85)</f>
        <v>200mg</v>
      </c>
      <c r="H39" s="28" t="str">
        <f>LOOKUP(2,1/([1]中选结果表!$D$2:$D$85=$F39),[1]中选结果表!$F$2:$F$85)</f>
        <v>24片</v>
      </c>
      <c r="I39" s="28" t="s">
        <v>89</v>
      </c>
      <c r="J39" s="28" t="s">
        <v>220</v>
      </c>
      <c r="K39" s="28">
        <v>15.56</v>
      </c>
      <c r="L39" s="31">
        <v>0.64833300000000005</v>
      </c>
      <c r="M39" s="28">
        <v>2</v>
      </c>
      <c r="N39" s="32">
        <v>0.6</v>
      </c>
      <c r="O39" s="33" t="s">
        <v>235</v>
      </c>
      <c r="P39" s="3" t="s">
        <v>217</v>
      </c>
      <c r="Q39" s="3" t="s">
        <v>124</v>
      </c>
      <c r="R39" s="3" t="s">
        <v>228</v>
      </c>
      <c r="S39" s="4" t="str">
        <f>LOOKUP(2,1/('[1] 集采未中选药品规格'!$A$2:$A$596=$R39),'[1] 集采未中选药品规格'!C$2:C$596)</f>
        <v>100mg</v>
      </c>
      <c r="T39" s="4" t="str">
        <f>LOOKUP(2,1/('[1] 集采未中选药品规格'!$A$2:$A$596=$R39),'[1] 集采未中选药品规格'!D$2:D$596)</f>
        <v>24片</v>
      </c>
      <c r="U39" s="3" t="s">
        <v>89</v>
      </c>
      <c r="V39" s="38" t="s">
        <v>223</v>
      </c>
      <c r="W39" s="3" t="s">
        <v>224</v>
      </c>
      <c r="X39" s="38" t="s">
        <v>223</v>
      </c>
      <c r="Y39" s="3" t="s">
        <v>224</v>
      </c>
      <c r="Z39" s="3">
        <v>14.4</v>
      </c>
      <c r="AA39" s="3">
        <v>0.6</v>
      </c>
      <c r="AB39" s="3" t="s">
        <v>57</v>
      </c>
      <c r="AC39" s="38"/>
      <c r="AD39" s="42"/>
      <c r="AE39" s="42" t="s">
        <v>225</v>
      </c>
      <c r="AF39" s="42" t="s">
        <v>235</v>
      </c>
      <c r="AG39" s="42" t="s">
        <v>226</v>
      </c>
      <c r="AH39" s="54"/>
      <c r="AI39" s="50" t="str">
        <f t="shared" si="17"/>
        <v>规格×</v>
      </c>
      <c r="AJ39" s="50" t="str">
        <f t="shared" si="18"/>
        <v>装量差比价</v>
      </c>
      <c r="AK39" s="51">
        <f t="shared" si="19"/>
        <v>0.34</v>
      </c>
      <c r="AL39" s="50">
        <f t="shared" si="20"/>
        <v>1.8</v>
      </c>
      <c r="AM39" s="52" t="str">
        <f t="shared" si="21"/>
        <v>差比价与挂网价取低者</v>
      </c>
      <c r="AN39" s="53">
        <f t="shared" si="22"/>
        <v>0.34</v>
      </c>
      <c r="AO39" s="53">
        <f t="shared" si="23"/>
        <v>0.34</v>
      </c>
      <c r="AP39" s="53">
        <f t="shared" si="24"/>
        <v>0.34</v>
      </c>
    </row>
    <row r="40" spans="1:42">
      <c r="A40" s="28">
        <v>4</v>
      </c>
      <c r="B40" s="28" t="s">
        <v>217</v>
      </c>
      <c r="C40" s="28" t="s">
        <v>218</v>
      </c>
      <c r="D40" s="28" t="s">
        <v>124</v>
      </c>
      <c r="E40" s="28" t="str">
        <f>LOOKUP(2,1/([1]中选结果表!$C$2:$C$85=D40),[1]中选结果表!$M$2:$M$85)</f>
        <v>片剂</v>
      </c>
      <c r="F40" s="28" t="s">
        <v>219</v>
      </c>
      <c r="G40" s="28" t="str">
        <f>LOOKUP(2,1/([1]中选结果表!$D$2:$D$85=$F40),[1]中选结果表!$E$2:$E$85)</f>
        <v>200mg</v>
      </c>
      <c r="H40" s="28" t="str">
        <f>LOOKUP(2,1/([1]中选结果表!$D$2:$D$85=$F40),[1]中选结果表!$F$2:$F$85)</f>
        <v>24片</v>
      </c>
      <c r="I40" s="28" t="s">
        <v>89</v>
      </c>
      <c r="J40" s="28" t="s">
        <v>220</v>
      </c>
      <c r="K40" s="28">
        <v>15.56</v>
      </c>
      <c r="L40" s="31">
        <v>0.64833300000000005</v>
      </c>
      <c r="M40" s="28">
        <v>2</v>
      </c>
      <c r="N40" s="32">
        <v>0.6</v>
      </c>
      <c r="O40" s="33" t="s">
        <v>236</v>
      </c>
      <c r="P40" s="3" t="s">
        <v>217</v>
      </c>
      <c r="Q40" s="3" t="s">
        <v>124</v>
      </c>
      <c r="R40" s="3" t="s">
        <v>228</v>
      </c>
      <c r="S40" s="4" t="str">
        <f>LOOKUP(2,1/('[1] 集采未中选药品规格'!$A$2:$A$596=$R40),'[1] 集采未中选药品规格'!C$2:C$596)</f>
        <v>100mg</v>
      </c>
      <c r="T40" s="4" t="str">
        <f>LOOKUP(2,1/('[1] 集采未中选药品规格'!$A$2:$A$596=$R40),'[1] 集采未中选药品规格'!D$2:D$596)</f>
        <v>24片</v>
      </c>
      <c r="U40" s="3" t="s">
        <v>89</v>
      </c>
      <c r="V40" s="38" t="s">
        <v>237</v>
      </c>
      <c r="W40" s="3" t="s">
        <v>238</v>
      </c>
      <c r="X40" s="38" t="s">
        <v>237</v>
      </c>
      <c r="Y40" s="3" t="s">
        <v>238</v>
      </c>
      <c r="Z40" s="3">
        <v>6.55</v>
      </c>
      <c r="AA40" s="3">
        <v>0.27291700000000002</v>
      </c>
      <c r="AB40" s="3" t="s">
        <v>57</v>
      </c>
      <c r="AC40" s="38"/>
      <c r="AD40" s="42"/>
      <c r="AE40" s="42" t="s">
        <v>239</v>
      </c>
      <c r="AF40" s="42" t="s">
        <v>236</v>
      </c>
      <c r="AG40" s="42" t="s">
        <v>240</v>
      </c>
      <c r="AH40" s="54"/>
      <c r="AI40" s="50" t="str">
        <f t="shared" si="17"/>
        <v>规格×</v>
      </c>
      <c r="AJ40" s="50" t="str">
        <f t="shared" si="18"/>
        <v>装量差比价</v>
      </c>
      <c r="AK40" s="51">
        <f t="shared" si="19"/>
        <v>0.34</v>
      </c>
      <c r="AL40" s="50">
        <f t="shared" si="20"/>
        <v>0.8</v>
      </c>
      <c r="AM40" s="52" t="str">
        <f t="shared" si="21"/>
        <v>差比价与挂网价取低者</v>
      </c>
      <c r="AN40" s="53">
        <f t="shared" si="22"/>
        <v>0.28000000000000003</v>
      </c>
      <c r="AO40" s="53">
        <f t="shared" si="23"/>
        <v>0.28000000000000003</v>
      </c>
      <c r="AP40" s="53">
        <f t="shared" si="24"/>
        <v>0.28000000000000003</v>
      </c>
    </row>
    <row r="41" spans="1:42">
      <c r="A41" s="28">
        <v>4</v>
      </c>
      <c r="B41" s="28" t="s">
        <v>217</v>
      </c>
      <c r="C41" s="28" t="s">
        <v>218</v>
      </c>
      <c r="D41" s="28" t="s">
        <v>124</v>
      </c>
      <c r="E41" s="28" t="str">
        <f>LOOKUP(2,1/([1]中选结果表!$C$2:$C$85=D41),[1]中选结果表!$M$2:$M$85)</f>
        <v>片剂</v>
      </c>
      <c r="F41" s="28" t="s">
        <v>219</v>
      </c>
      <c r="G41" s="28" t="str">
        <f>LOOKUP(2,1/([1]中选结果表!$D$2:$D$85=$F41),[1]中选结果表!$E$2:$E$85)</f>
        <v>200mg</v>
      </c>
      <c r="H41" s="28" t="str">
        <f>LOOKUP(2,1/([1]中选结果表!$D$2:$D$85=$F41),[1]中选结果表!$F$2:$F$85)</f>
        <v>24片</v>
      </c>
      <c r="I41" s="28" t="s">
        <v>89</v>
      </c>
      <c r="J41" s="28" t="s">
        <v>220</v>
      </c>
      <c r="K41" s="28">
        <v>15.56</v>
      </c>
      <c r="L41" s="31">
        <v>0.64833300000000005</v>
      </c>
      <c r="M41" s="28">
        <v>2</v>
      </c>
      <c r="N41" s="32">
        <v>0.6</v>
      </c>
      <c r="O41" s="33" t="s">
        <v>241</v>
      </c>
      <c r="P41" s="3" t="s">
        <v>217</v>
      </c>
      <c r="Q41" s="3" t="s">
        <v>124</v>
      </c>
      <c r="R41" s="3" t="s">
        <v>228</v>
      </c>
      <c r="S41" s="4" t="str">
        <f>LOOKUP(2,1/('[1] 集采未中选药品规格'!$A$2:$A$596=$R41),'[1] 集采未中选药品规格'!C$2:C$596)</f>
        <v>100mg</v>
      </c>
      <c r="T41" s="4" t="str">
        <f>LOOKUP(2,1/('[1] 集采未中选药品规格'!$A$2:$A$596=$R41),'[1] 集采未中选药品规格'!D$2:D$596)</f>
        <v>24片</v>
      </c>
      <c r="U41" s="3" t="s">
        <v>89</v>
      </c>
      <c r="V41" s="38" t="s">
        <v>242</v>
      </c>
      <c r="W41" s="3" t="s">
        <v>243</v>
      </c>
      <c r="X41" s="38" t="s">
        <v>242</v>
      </c>
      <c r="Y41" s="3" t="s">
        <v>243</v>
      </c>
      <c r="Z41" s="3">
        <v>3.7</v>
      </c>
      <c r="AA41" s="3">
        <v>0.154167</v>
      </c>
      <c r="AB41" s="3" t="s">
        <v>57</v>
      </c>
      <c r="AC41" s="38"/>
      <c r="AD41" s="42"/>
      <c r="AE41" s="42" t="s">
        <v>244</v>
      </c>
      <c r="AF41" s="42" t="s">
        <v>241</v>
      </c>
      <c r="AG41" s="42" t="s">
        <v>245</v>
      </c>
      <c r="AH41" s="54"/>
      <c r="AI41" s="50" t="str">
        <f t="shared" si="17"/>
        <v>规格×</v>
      </c>
      <c r="AJ41" s="50" t="str">
        <f t="shared" si="18"/>
        <v>装量差比价</v>
      </c>
      <c r="AK41" s="51">
        <f t="shared" si="19"/>
        <v>0.34</v>
      </c>
      <c r="AL41" s="50">
        <f t="shared" si="20"/>
        <v>0.5</v>
      </c>
      <c r="AM41" s="52" t="str">
        <f t="shared" si="21"/>
        <v>差比价与挂网价取低者</v>
      </c>
      <c r="AN41" s="53">
        <f t="shared" si="22"/>
        <v>0.16</v>
      </c>
      <c r="AO41" s="53">
        <f t="shared" si="23"/>
        <v>0.16</v>
      </c>
      <c r="AP41" s="53">
        <f t="shared" si="24"/>
        <v>0.16</v>
      </c>
    </row>
    <row r="42" spans="1:42">
      <c r="A42" s="28">
        <v>4</v>
      </c>
      <c r="B42" s="28" t="s">
        <v>217</v>
      </c>
      <c r="C42" s="28" t="s">
        <v>218</v>
      </c>
      <c r="D42" s="28" t="s">
        <v>124</v>
      </c>
      <c r="E42" s="28" t="str">
        <f>LOOKUP(2,1/([1]中选结果表!$C$2:$C$85=D42),[1]中选结果表!$M$2:$M$85)</f>
        <v>片剂</v>
      </c>
      <c r="F42" s="28" t="s">
        <v>219</v>
      </c>
      <c r="G42" s="28" t="str">
        <f>LOOKUP(2,1/([1]中选结果表!$D$2:$D$85=$F42),[1]中选结果表!$E$2:$E$85)</f>
        <v>200mg</v>
      </c>
      <c r="H42" s="28" t="str">
        <f>LOOKUP(2,1/([1]中选结果表!$D$2:$D$85=$F42),[1]中选结果表!$F$2:$F$85)</f>
        <v>24片</v>
      </c>
      <c r="I42" s="28" t="s">
        <v>89</v>
      </c>
      <c r="J42" s="28" t="s">
        <v>220</v>
      </c>
      <c r="K42" s="28">
        <v>15.56</v>
      </c>
      <c r="L42" s="31">
        <v>0.64833300000000005</v>
      </c>
      <c r="M42" s="28">
        <v>2</v>
      </c>
      <c r="N42" s="32">
        <v>0.6</v>
      </c>
      <c r="O42" s="33" t="s">
        <v>246</v>
      </c>
      <c r="P42" s="3" t="s">
        <v>217</v>
      </c>
      <c r="Q42" s="3" t="s">
        <v>124</v>
      </c>
      <c r="R42" s="3" t="s">
        <v>228</v>
      </c>
      <c r="S42" s="4" t="str">
        <f>LOOKUP(2,1/('[1] 集采未中选药品规格'!$A$2:$A$596=$R42),'[1] 集采未中选药品规格'!C$2:C$596)</f>
        <v>100mg</v>
      </c>
      <c r="T42" s="4" t="str">
        <f>LOOKUP(2,1/('[1] 集采未中选药品规格'!$A$2:$A$596=$R42),'[1] 集采未中选药品规格'!D$2:D$596)</f>
        <v>24片</v>
      </c>
      <c r="U42" s="3" t="s">
        <v>89</v>
      </c>
      <c r="V42" s="38" t="s">
        <v>247</v>
      </c>
      <c r="W42" s="3" t="s">
        <v>248</v>
      </c>
      <c r="X42" s="38" t="s">
        <v>247</v>
      </c>
      <c r="Y42" s="3" t="s">
        <v>248</v>
      </c>
      <c r="Z42" s="3">
        <v>9.9</v>
      </c>
      <c r="AA42" s="3">
        <v>0.41249999999999998</v>
      </c>
      <c r="AB42" s="3" t="s">
        <v>57</v>
      </c>
      <c r="AC42" s="38"/>
      <c r="AD42" s="42"/>
      <c r="AE42" s="42" t="s">
        <v>249</v>
      </c>
      <c r="AF42" s="42" t="s">
        <v>246</v>
      </c>
      <c r="AG42" s="42" t="s">
        <v>250</v>
      </c>
      <c r="AH42" s="54"/>
      <c r="AI42" s="50" t="str">
        <f t="shared" si="17"/>
        <v>规格×</v>
      </c>
      <c r="AJ42" s="50" t="str">
        <f t="shared" si="18"/>
        <v>装量差比价</v>
      </c>
      <c r="AK42" s="51">
        <f t="shared" si="19"/>
        <v>0.34</v>
      </c>
      <c r="AL42" s="50">
        <f t="shared" si="20"/>
        <v>1.2</v>
      </c>
      <c r="AM42" s="52" t="str">
        <f t="shared" si="21"/>
        <v>差比价与挂网价取低者</v>
      </c>
      <c r="AN42" s="53">
        <f t="shared" si="22"/>
        <v>0.34</v>
      </c>
      <c r="AO42" s="53">
        <f t="shared" si="23"/>
        <v>0.34</v>
      </c>
      <c r="AP42" s="53">
        <f t="shared" si="24"/>
        <v>0.34</v>
      </c>
    </row>
    <row r="43" spans="1:42">
      <c r="A43" s="28">
        <v>4</v>
      </c>
      <c r="B43" s="28" t="s">
        <v>217</v>
      </c>
      <c r="C43" s="28" t="s">
        <v>218</v>
      </c>
      <c r="D43" s="28" t="s">
        <v>124</v>
      </c>
      <c r="E43" s="28" t="str">
        <f>LOOKUP(2,1/([1]中选结果表!$C$2:$C$85=D43),[1]中选结果表!$M$2:$M$85)</f>
        <v>片剂</v>
      </c>
      <c r="F43" s="28" t="s">
        <v>219</v>
      </c>
      <c r="G43" s="28" t="str">
        <f>LOOKUP(2,1/([1]中选结果表!$D$2:$D$85=$F43),[1]中选结果表!$E$2:$E$85)</f>
        <v>200mg</v>
      </c>
      <c r="H43" s="28" t="str">
        <f>LOOKUP(2,1/([1]中选结果表!$D$2:$D$85=$F43),[1]中选结果表!$F$2:$F$85)</f>
        <v>24片</v>
      </c>
      <c r="I43" s="28" t="s">
        <v>89</v>
      </c>
      <c r="J43" s="28" t="s">
        <v>220</v>
      </c>
      <c r="K43" s="28">
        <v>15.56</v>
      </c>
      <c r="L43" s="31">
        <v>0.64833300000000005</v>
      </c>
      <c r="M43" s="28">
        <v>2</v>
      </c>
      <c r="N43" s="32">
        <v>0.6</v>
      </c>
      <c r="O43" s="33" t="s">
        <v>251</v>
      </c>
      <c r="P43" s="3" t="s">
        <v>217</v>
      </c>
      <c r="Q43" s="3" t="s">
        <v>124</v>
      </c>
      <c r="R43" s="3" t="s">
        <v>228</v>
      </c>
      <c r="S43" s="4" t="str">
        <f>LOOKUP(2,1/('[1] 集采未中选药品规格'!$A$2:$A$596=$R43),'[1] 集采未中选药品规格'!C$2:C$596)</f>
        <v>100mg</v>
      </c>
      <c r="T43" s="4" t="str">
        <f>LOOKUP(2,1/('[1] 集采未中选药品规格'!$A$2:$A$596=$R43),'[1] 集采未中选药品规格'!D$2:D$596)</f>
        <v>24片</v>
      </c>
      <c r="U43" s="3" t="s">
        <v>89</v>
      </c>
      <c r="V43" s="38" t="s">
        <v>252</v>
      </c>
      <c r="W43" s="3" t="s">
        <v>253</v>
      </c>
      <c r="X43" s="38" t="s">
        <v>252</v>
      </c>
      <c r="Y43" s="3" t="s">
        <v>253</v>
      </c>
      <c r="Z43" s="3">
        <v>5.8</v>
      </c>
      <c r="AA43" s="3">
        <v>0.24166699999999999</v>
      </c>
      <c r="AB43" s="3" t="s">
        <v>57</v>
      </c>
      <c r="AC43" s="38"/>
      <c r="AD43" s="42"/>
      <c r="AE43" s="42" t="s">
        <v>254</v>
      </c>
      <c r="AF43" s="42" t="s">
        <v>251</v>
      </c>
      <c r="AG43" s="42" t="s">
        <v>255</v>
      </c>
      <c r="AH43" s="54"/>
      <c r="AI43" s="50" t="str">
        <f t="shared" si="17"/>
        <v>规格×</v>
      </c>
      <c r="AJ43" s="50" t="str">
        <f t="shared" si="18"/>
        <v>装量差比价</v>
      </c>
      <c r="AK43" s="51">
        <f t="shared" si="19"/>
        <v>0.34</v>
      </c>
      <c r="AL43" s="50">
        <f t="shared" si="20"/>
        <v>0.7</v>
      </c>
      <c r="AM43" s="52" t="str">
        <f t="shared" si="21"/>
        <v>差比价与挂网价取低者</v>
      </c>
      <c r="AN43" s="53">
        <f t="shared" si="22"/>
        <v>0.25</v>
      </c>
      <c r="AO43" s="53">
        <f t="shared" si="23"/>
        <v>0.25</v>
      </c>
      <c r="AP43" s="53">
        <f t="shared" si="24"/>
        <v>0.25</v>
      </c>
    </row>
    <row r="44" spans="1:42">
      <c r="A44" s="28">
        <v>4</v>
      </c>
      <c r="B44" s="28" t="s">
        <v>217</v>
      </c>
      <c r="C44" s="28" t="s">
        <v>218</v>
      </c>
      <c r="D44" s="28" t="s">
        <v>124</v>
      </c>
      <c r="E44" s="28" t="str">
        <f>LOOKUP(2,1/([1]中选结果表!$C$2:$C$85=D44),[1]中选结果表!$M$2:$M$85)</f>
        <v>片剂</v>
      </c>
      <c r="F44" s="28" t="s">
        <v>219</v>
      </c>
      <c r="G44" s="28" t="str">
        <f>LOOKUP(2,1/([1]中选结果表!$D$2:$D$85=$F44),[1]中选结果表!$E$2:$E$85)</f>
        <v>200mg</v>
      </c>
      <c r="H44" s="28" t="str">
        <f>LOOKUP(2,1/([1]中选结果表!$D$2:$D$85=$F44),[1]中选结果表!$F$2:$F$85)</f>
        <v>24片</v>
      </c>
      <c r="I44" s="28" t="s">
        <v>89</v>
      </c>
      <c r="J44" s="28" t="s">
        <v>220</v>
      </c>
      <c r="K44" s="28">
        <v>15.56</v>
      </c>
      <c r="L44" s="31">
        <v>0.64833300000000005</v>
      </c>
      <c r="M44" s="28">
        <v>2</v>
      </c>
      <c r="N44" s="32">
        <v>0.6</v>
      </c>
      <c r="O44" s="33" t="s">
        <v>256</v>
      </c>
      <c r="P44" s="3" t="s">
        <v>217</v>
      </c>
      <c r="Q44" s="3" t="s">
        <v>124</v>
      </c>
      <c r="R44" s="3" t="s">
        <v>257</v>
      </c>
      <c r="S44" s="4" t="str">
        <f>LOOKUP(2,1/('[1] 集采未中选药品规格'!$A$2:$A$596=$R44),'[1] 集采未中选药品规格'!C$2:C$596)</f>
        <v>200mg</v>
      </c>
      <c r="T44" s="4" t="str">
        <f>LOOKUP(2,1/('[1] 集采未中选药品规格'!$A$2:$A$596=$R44),'[1] 集采未中选药品规格'!D$2:D$596)</f>
        <v>36片</v>
      </c>
      <c r="U44" s="3" t="s">
        <v>89</v>
      </c>
      <c r="V44" s="38" t="s">
        <v>258</v>
      </c>
      <c r="W44" s="3" t="s">
        <v>259</v>
      </c>
      <c r="X44" s="38" t="s">
        <v>258</v>
      </c>
      <c r="Y44" s="3" t="s">
        <v>259</v>
      </c>
      <c r="Z44" s="3">
        <v>15.8</v>
      </c>
      <c r="AA44" s="3">
        <v>0.43888899999999997</v>
      </c>
      <c r="AB44" s="3" t="s">
        <v>57</v>
      </c>
      <c r="AC44" s="38"/>
      <c r="AD44" s="42"/>
      <c r="AE44" s="42" t="s">
        <v>260</v>
      </c>
      <c r="AF44" s="42" t="s">
        <v>256</v>
      </c>
      <c r="AG44" s="42" t="s">
        <v>261</v>
      </c>
      <c r="AH44" s="54"/>
      <c r="AI44" s="50" t="str">
        <f t="shared" si="17"/>
        <v>规格√</v>
      </c>
      <c r="AJ44" s="50" t="str">
        <f t="shared" si="18"/>
        <v>按中选价</v>
      </c>
      <c r="AK44" s="51">
        <f t="shared" si="19"/>
        <v>0.65</v>
      </c>
      <c r="AL44" s="50">
        <f t="shared" si="20"/>
        <v>0.7</v>
      </c>
      <c r="AM44" s="52" t="str">
        <f t="shared" si="21"/>
        <v>差比价与挂网价取低者</v>
      </c>
      <c r="AN44" s="53">
        <f t="shared" si="22"/>
        <v>0.44</v>
      </c>
      <c r="AO44" s="53">
        <f t="shared" si="23"/>
        <v>0.44</v>
      </c>
      <c r="AP44" s="53">
        <f t="shared" si="24"/>
        <v>0.44</v>
      </c>
    </row>
    <row r="45" spans="1:42">
      <c r="A45" s="28">
        <v>4</v>
      </c>
      <c r="B45" s="28" t="s">
        <v>217</v>
      </c>
      <c r="C45" s="28" t="s">
        <v>218</v>
      </c>
      <c r="D45" s="28" t="s">
        <v>124</v>
      </c>
      <c r="E45" s="28" t="str">
        <f>LOOKUP(2,1/([1]中选结果表!$C$2:$C$85=D45),[1]中选结果表!$M$2:$M$85)</f>
        <v>片剂</v>
      </c>
      <c r="F45" s="28" t="s">
        <v>219</v>
      </c>
      <c r="G45" s="28" t="str">
        <f>LOOKUP(2,1/([1]中选结果表!$D$2:$D$85=$F45),[1]中选结果表!$E$2:$E$85)</f>
        <v>200mg</v>
      </c>
      <c r="H45" s="28" t="str">
        <f>LOOKUP(2,1/([1]中选结果表!$D$2:$D$85=$F45),[1]中选结果表!$F$2:$F$85)</f>
        <v>24片</v>
      </c>
      <c r="I45" s="28" t="s">
        <v>89</v>
      </c>
      <c r="J45" s="28" t="s">
        <v>220</v>
      </c>
      <c r="K45" s="28">
        <v>15.56</v>
      </c>
      <c r="L45" s="31">
        <v>0.64833300000000005</v>
      </c>
      <c r="M45" s="28">
        <v>2</v>
      </c>
      <c r="N45" s="32">
        <v>0.6</v>
      </c>
      <c r="O45" s="33" t="s">
        <v>262</v>
      </c>
      <c r="P45" s="3" t="s">
        <v>217</v>
      </c>
      <c r="Q45" s="3" t="s">
        <v>124</v>
      </c>
      <c r="R45" s="3" t="s">
        <v>228</v>
      </c>
      <c r="S45" s="4" t="str">
        <f>LOOKUP(2,1/('[1] 集采未中选药品规格'!$A$2:$A$596=$R45),'[1] 集采未中选药品规格'!C$2:C$596)</f>
        <v>100mg</v>
      </c>
      <c r="T45" s="4" t="str">
        <f>LOOKUP(2,1/('[1] 集采未中选药品规格'!$A$2:$A$596=$R45),'[1] 集采未中选药品规格'!D$2:D$596)</f>
        <v>24片</v>
      </c>
      <c r="U45" s="3" t="s">
        <v>89</v>
      </c>
      <c r="V45" s="38" t="s">
        <v>263</v>
      </c>
      <c r="W45" s="3" t="s">
        <v>264</v>
      </c>
      <c r="X45" s="38" t="s">
        <v>263</v>
      </c>
      <c r="Y45" s="3" t="s">
        <v>264</v>
      </c>
      <c r="Z45" s="3">
        <v>7.2</v>
      </c>
      <c r="AA45" s="3">
        <v>0.3</v>
      </c>
      <c r="AB45" s="3" t="s">
        <v>57</v>
      </c>
      <c r="AC45" s="38"/>
      <c r="AD45" s="42"/>
      <c r="AE45" s="42" t="s">
        <v>265</v>
      </c>
      <c r="AF45" s="42" t="s">
        <v>262</v>
      </c>
      <c r="AG45" s="42" t="s">
        <v>266</v>
      </c>
      <c r="AH45" s="54"/>
      <c r="AI45" s="50" t="str">
        <f t="shared" si="17"/>
        <v>规格×</v>
      </c>
      <c r="AJ45" s="50" t="str">
        <f t="shared" si="18"/>
        <v>装量差比价</v>
      </c>
      <c r="AK45" s="51">
        <f t="shared" si="19"/>
        <v>0.34</v>
      </c>
      <c r="AL45" s="50">
        <f t="shared" si="20"/>
        <v>0.9</v>
      </c>
      <c r="AM45" s="52" t="str">
        <f t="shared" si="21"/>
        <v>差比价与挂网价取低者</v>
      </c>
      <c r="AN45" s="53">
        <f t="shared" si="22"/>
        <v>0.3</v>
      </c>
      <c r="AO45" s="53">
        <f t="shared" si="23"/>
        <v>0.3</v>
      </c>
      <c r="AP45" s="53">
        <f t="shared" si="24"/>
        <v>0.3</v>
      </c>
    </row>
    <row r="46" spans="1:42">
      <c r="A46" s="28">
        <v>4</v>
      </c>
      <c r="B46" s="28" t="s">
        <v>217</v>
      </c>
      <c r="C46" s="28" t="s">
        <v>218</v>
      </c>
      <c r="D46" s="28" t="s">
        <v>124</v>
      </c>
      <c r="E46" s="28" t="str">
        <f>LOOKUP(2,1/([1]中选结果表!$C$2:$C$85=D46),[1]中选结果表!$M$2:$M$85)</f>
        <v>片剂</v>
      </c>
      <c r="F46" s="28" t="s">
        <v>219</v>
      </c>
      <c r="G46" s="28" t="str">
        <f>LOOKUP(2,1/([1]中选结果表!$D$2:$D$85=$F46),[1]中选结果表!$E$2:$E$85)</f>
        <v>200mg</v>
      </c>
      <c r="H46" s="28" t="str">
        <f>LOOKUP(2,1/([1]中选结果表!$D$2:$D$85=$F46),[1]中选结果表!$F$2:$F$85)</f>
        <v>24片</v>
      </c>
      <c r="I46" s="28" t="s">
        <v>89</v>
      </c>
      <c r="J46" s="28" t="s">
        <v>220</v>
      </c>
      <c r="K46" s="28">
        <v>15.56</v>
      </c>
      <c r="L46" s="31">
        <v>0.64833300000000005</v>
      </c>
      <c r="M46" s="28">
        <v>2</v>
      </c>
      <c r="N46" s="32">
        <v>0.6</v>
      </c>
      <c r="O46" s="33" t="s">
        <v>267</v>
      </c>
      <c r="P46" s="3" t="s">
        <v>217</v>
      </c>
      <c r="Q46" s="3" t="s">
        <v>124</v>
      </c>
      <c r="R46" s="3" t="s">
        <v>268</v>
      </c>
      <c r="S46" s="4" t="str">
        <f>LOOKUP(2,1/('[1] 集采未中选药品规格'!$A$2:$A$596=$R46),'[1] 集采未中选药品规格'!C$2:C$596)</f>
        <v>200mg</v>
      </c>
      <c r="T46" s="4" t="str">
        <f>LOOKUP(2,1/('[1] 集采未中选药品规格'!$A$2:$A$596=$R46),'[1] 集采未中选药品规格'!D$2:D$596)</f>
        <v>30片</v>
      </c>
      <c r="U46" s="3" t="s">
        <v>89</v>
      </c>
      <c r="V46" s="38" t="s">
        <v>263</v>
      </c>
      <c r="W46" s="3" t="s">
        <v>264</v>
      </c>
      <c r="X46" s="38" t="s">
        <v>263</v>
      </c>
      <c r="Y46" s="3" t="s">
        <v>264</v>
      </c>
      <c r="Z46" s="3">
        <v>15.65</v>
      </c>
      <c r="AA46" s="3">
        <v>0.52166699999999999</v>
      </c>
      <c r="AB46" s="3" t="s">
        <v>57</v>
      </c>
      <c r="AC46" s="38"/>
      <c r="AD46" s="42"/>
      <c r="AE46" s="42" t="s">
        <v>269</v>
      </c>
      <c r="AF46" s="42" t="s">
        <v>267</v>
      </c>
      <c r="AG46" s="42" t="s">
        <v>270</v>
      </c>
      <c r="AH46" s="54"/>
      <c r="AI46" s="50" t="str">
        <f t="shared" si="17"/>
        <v>规格√</v>
      </c>
      <c r="AJ46" s="50" t="str">
        <f t="shared" si="18"/>
        <v>按中选价</v>
      </c>
      <c r="AK46" s="51">
        <f t="shared" si="19"/>
        <v>0.65</v>
      </c>
      <c r="AL46" s="50">
        <f t="shared" si="20"/>
        <v>0.8</v>
      </c>
      <c r="AM46" s="52" t="str">
        <f t="shared" si="21"/>
        <v>差比价与挂网价取低者</v>
      </c>
      <c r="AN46" s="53">
        <f t="shared" si="22"/>
        <v>0.53</v>
      </c>
      <c r="AO46" s="53">
        <f t="shared" si="23"/>
        <v>0.53</v>
      </c>
      <c r="AP46" s="53">
        <f t="shared" si="24"/>
        <v>0.53</v>
      </c>
    </row>
    <row r="47" spans="1:42">
      <c r="A47" s="28">
        <v>4</v>
      </c>
      <c r="B47" s="28" t="s">
        <v>217</v>
      </c>
      <c r="C47" s="28" t="s">
        <v>218</v>
      </c>
      <c r="D47" s="28" t="s">
        <v>124</v>
      </c>
      <c r="E47" s="28" t="str">
        <f>LOOKUP(2,1/([1]中选结果表!$C$2:$C$85=D47),[1]中选结果表!$M$2:$M$85)</f>
        <v>片剂</v>
      </c>
      <c r="F47" s="28" t="s">
        <v>219</v>
      </c>
      <c r="G47" s="28" t="str">
        <f>LOOKUP(2,1/([1]中选结果表!$D$2:$D$85=$F47),[1]中选结果表!$E$2:$E$85)</f>
        <v>200mg</v>
      </c>
      <c r="H47" s="28" t="str">
        <f>LOOKUP(2,1/([1]中选结果表!$D$2:$D$85=$F47),[1]中选结果表!$F$2:$F$85)</f>
        <v>24片</v>
      </c>
      <c r="I47" s="28" t="s">
        <v>89</v>
      </c>
      <c r="J47" s="28" t="s">
        <v>220</v>
      </c>
      <c r="K47" s="28">
        <v>15.56</v>
      </c>
      <c r="L47" s="31">
        <v>0.64833300000000005</v>
      </c>
      <c r="M47" s="28">
        <v>2</v>
      </c>
      <c r="N47" s="32">
        <v>0.6</v>
      </c>
      <c r="O47" s="33" t="s">
        <v>271</v>
      </c>
      <c r="P47" s="3" t="s">
        <v>217</v>
      </c>
      <c r="Q47" s="3" t="s">
        <v>124</v>
      </c>
      <c r="R47" s="3" t="s">
        <v>272</v>
      </c>
      <c r="S47" s="4" t="str">
        <f>LOOKUP(2,1/('[1] 集采未中选药品规格'!$A$2:$A$596=$R47),'[1] 集采未中选药品规格'!C$2:C$596)</f>
        <v>100mg</v>
      </c>
      <c r="T47" s="4" t="str">
        <f>LOOKUP(2,1/('[1] 集采未中选药品规格'!$A$2:$A$596=$R47),'[1] 集采未中选药品规格'!D$2:D$596)</f>
        <v>24片</v>
      </c>
      <c r="U47" s="3" t="s">
        <v>47</v>
      </c>
      <c r="V47" s="38" t="s">
        <v>273</v>
      </c>
      <c r="W47" s="3" t="s">
        <v>274</v>
      </c>
      <c r="X47" s="38" t="s">
        <v>273</v>
      </c>
      <c r="Y47" s="3" t="s">
        <v>274</v>
      </c>
      <c r="Z47" s="3">
        <v>6.5</v>
      </c>
      <c r="AA47" s="3">
        <v>0.27083299999999999</v>
      </c>
      <c r="AB47" s="3" t="s">
        <v>57</v>
      </c>
      <c r="AC47" s="38"/>
      <c r="AD47" s="42"/>
      <c r="AE47" s="42" t="s">
        <v>275</v>
      </c>
      <c r="AF47" s="42" t="s">
        <v>271</v>
      </c>
      <c r="AG47" s="42" t="s">
        <v>276</v>
      </c>
      <c r="AH47" s="54"/>
      <c r="AI47" s="50" t="str">
        <f t="shared" si="17"/>
        <v>规格×</v>
      </c>
      <c r="AJ47" s="50" t="str">
        <f t="shared" si="18"/>
        <v>装量差比价</v>
      </c>
      <c r="AK47" s="51">
        <f t="shared" si="19"/>
        <v>0.34</v>
      </c>
      <c r="AL47" s="50">
        <f t="shared" si="20"/>
        <v>0.8</v>
      </c>
      <c r="AM47" s="52" t="str">
        <f t="shared" si="21"/>
        <v>差比价与挂网价取低者</v>
      </c>
      <c r="AN47" s="53">
        <f t="shared" si="22"/>
        <v>0.28000000000000003</v>
      </c>
      <c r="AO47" s="53">
        <f t="shared" si="23"/>
        <v>0.28000000000000003</v>
      </c>
      <c r="AP47" s="53">
        <f t="shared" si="24"/>
        <v>0.28000000000000003</v>
      </c>
    </row>
    <row r="48" spans="1:42">
      <c r="A48" s="28">
        <v>4</v>
      </c>
      <c r="B48" s="28" t="s">
        <v>217</v>
      </c>
      <c r="C48" s="28" t="s">
        <v>218</v>
      </c>
      <c r="D48" s="28" t="s">
        <v>124</v>
      </c>
      <c r="E48" s="28" t="str">
        <f>LOOKUP(2,1/([1]中选结果表!$C$2:$C$85=D48),[1]中选结果表!$M$2:$M$85)</f>
        <v>片剂</v>
      </c>
      <c r="F48" s="28" t="s">
        <v>219</v>
      </c>
      <c r="G48" s="28" t="str">
        <f>LOOKUP(2,1/([1]中选结果表!$D$2:$D$85=$F48),[1]中选结果表!$E$2:$E$85)</f>
        <v>200mg</v>
      </c>
      <c r="H48" s="28" t="str">
        <f>LOOKUP(2,1/([1]中选结果表!$D$2:$D$85=$F48),[1]中选结果表!$F$2:$F$85)</f>
        <v>24片</v>
      </c>
      <c r="I48" s="28" t="s">
        <v>89</v>
      </c>
      <c r="J48" s="28" t="s">
        <v>220</v>
      </c>
      <c r="K48" s="28">
        <v>15.56</v>
      </c>
      <c r="L48" s="31">
        <v>0.64833300000000005</v>
      </c>
      <c r="M48" s="28">
        <v>2</v>
      </c>
      <c r="N48" s="32">
        <v>0.6</v>
      </c>
      <c r="O48" s="33" t="s">
        <v>277</v>
      </c>
      <c r="P48" s="3" t="s">
        <v>217</v>
      </c>
      <c r="Q48" s="3" t="s">
        <v>124</v>
      </c>
      <c r="R48" s="3" t="s">
        <v>278</v>
      </c>
      <c r="S48" s="4" t="str">
        <f>LOOKUP(2,1/('[1] 集采未中选药品规格'!$A$2:$A$596=$R48),'[1] 集采未中选药品规格'!C$2:C$596)</f>
        <v>100mg</v>
      </c>
      <c r="T48" s="4" t="str">
        <f>LOOKUP(2,1/('[1] 集采未中选药品规格'!$A$2:$A$596=$R48),'[1] 集采未中选药品规格'!D$2:D$596)</f>
        <v>30片</v>
      </c>
      <c r="U48" s="3" t="s">
        <v>89</v>
      </c>
      <c r="V48" s="38" t="s">
        <v>279</v>
      </c>
      <c r="W48" s="3" t="s">
        <v>280</v>
      </c>
      <c r="X48" s="38" t="s">
        <v>279</v>
      </c>
      <c r="Y48" s="3" t="s">
        <v>280</v>
      </c>
      <c r="Z48" s="3">
        <v>9</v>
      </c>
      <c r="AA48" s="3">
        <v>0.3</v>
      </c>
      <c r="AB48" s="3" t="s">
        <v>57</v>
      </c>
      <c r="AC48" s="38"/>
      <c r="AD48" s="42"/>
      <c r="AE48" s="42" t="s">
        <v>281</v>
      </c>
      <c r="AF48" s="42" t="s">
        <v>277</v>
      </c>
      <c r="AG48" s="42" t="s">
        <v>282</v>
      </c>
      <c r="AH48" s="54"/>
      <c r="AI48" s="50" t="str">
        <f t="shared" si="17"/>
        <v>规格×</v>
      </c>
      <c r="AJ48" s="50" t="str">
        <f t="shared" si="18"/>
        <v>装量差比价</v>
      </c>
      <c r="AK48" s="51">
        <f t="shared" si="19"/>
        <v>0.34</v>
      </c>
      <c r="AL48" s="50">
        <f t="shared" si="20"/>
        <v>0.9</v>
      </c>
      <c r="AM48" s="52" t="str">
        <f t="shared" si="21"/>
        <v>差比价与挂网价取低者</v>
      </c>
      <c r="AN48" s="53">
        <f t="shared" si="22"/>
        <v>0.3</v>
      </c>
      <c r="AO48" s="53">
        <f t="shared" si="23"/>
        <v>0.3</v>
      </c>
      <c r="AP48" s="53">
        <f t="shared" si="24"/>
        <v>0.3</v>
      </c>
    </row>
    <row r="49" spans="1:42">
      <c r="A49" s="28">
        <v>4</v>
      </c>
      <c r="B49" s="28" t="s">
        <v>217</v>
      </c>
      <c r="C49" s="28" t="s">
        <v>218</v>
      </c>
      <c r="D49" s="28" t="s">
        <v>124</v>
      </c>
      <c r="E49" s="28" t="str">
        <f>LOOKUP(2,1/([1]中选结果表!$C$2:$C$85=D49),[1]中选结果表!$M$2:$M$85)</f>
        <v>片剂</v>
      </c>
      <c r="F49" s="28" t="s">
        <v>219</v>
      </c>
      <c r="G49" s="28" t="str">
        <f>LOOKUP(2,1/([1]中选结果表!$D$2:$D$85=$F49),[1]中选结果表!$E$2:$E$85)</f>
        <v>200mg</v>
      </c>
      <c r="H49" s="28" t="str">
        <f>LOOKUP(2,1/([1]中选结果表!$D$2:$D$85=$F49),[1]中选结果表!$F$2:$F$85)</f>
        <v>24片</v>
      </c>
      <c r="I49" s="28" t="s">
        <v>89</v>
      </c>
      <c r="J49" s="28" t="s">
        <v>220</v>
      </c>
      <c r="K49" s="28">
        <v>15.56</v>
      </c>
      <c r="L49" s="31">
        <v>0.64833300000000005</v>
      </c>
      <c r="M49" s="28">
        <v>2</v>
      </c>
      <c r="N49" s="32">
        <v>0.6</v>
      </c>
      <c r="O49" s="33" t="s">
        <v>283</v>
      </c>
      <c r="P49" s="3" t="s">
        <v>217</v>
      </c>
      <c r="Q49" s="3" t="s">
        <v>124</v>
      </c>
      <c r="R49" s="3" t="s">
        <v>228</v>
      </c>
      <c r="S49" s="4" t="str">
        <f>LOOKUP(2,1/('[1] 集采未中选药品规格'!$A$2:$A$596=$R49),'[1] 集采未中选药品规格'!C$2:C$596)</f>
        <v>100mg</v>
      </c>
      <c r="T49" s="4" t="str">
        <f>LOOKUP(2,1/('[1] 集采未中选药品规格'!$A$2:$A$596=$R49),'[1] 集采未中选药品规格'!D$2:D$596)</f>
        <v>24片</v>
      </c>
      <c r="U49" s="3" t="s">
        <v>89</v>
      </c>
      <c r="V49" s="38" t="s">
        <v>284</v>
      </c>
      <c r="W49" s="3" t="s">
        <v>285</v>
      </c>
      <c r="X49" s="38" t="s">
        <v>284</v>
      </c>
      <c r="Y49" s="3" t="s">
        <v>285</v>
      </c>
      <c r="Z49" s="3">
        <v>9</v>
      </c>
      <c r="AA49" s="3">
        <v>0.375</v>
      </c>
      <c r="AB49" s="3" t="s">
        <v>57</v>
      </c>
      <c r="AC49" s="38"/>
      <c r="AD49" s="42"/>
      <c r="AE49" s="42" t="s">
        <v>286</v>
      </c>
      <c r="AF49" s="42" t="s">
        <v>283</v>
      </c>
      <c r="AG49" s="42" t="s">
        <v>287</v>
      </c>
      <c r="AH49" s="54"/>
      <c r="AI49" s="50" t="str">
        <f t="shared" si="17"/>
        <v>规格×</v>
      </c>
      <c r="AJ49" s="50" t="str">
        <f t="shared" si="18"/>
        <v>装量差比价</v>
      </c>
      <c r="AK49" s="51">
        <f t="shared" si="19"/>
        <v>0.34</v>
      </c>
      <c r="AL49" s="50">
        <f t="shared" si="20"/>
        <v>1.1000000000000001</v>
      </c>
      <c r="AM49" s="52" t="str">
        <f t="shared" si="21"/>
        <v>差比价与挂网价取低者</v>
      </c>
      <c r="AN49" s="53">
        <f t="shared" si="22"/>
        <v>0.34</v>
      </c>
      <c r="AO49" s="53">
        <f t="shared" si="23"/>
        <v>0.34</v>
      </c>
      <c r="AP49" s="53">
        <f t="shared" si="24"/>
        <v>0.34</v>
      </c>
    </row>
    <row r="50" spans="1:42">
      <c r="A50" s="28">
        <v>4</v>
      </c>
      <c r="B50" s="28" t="s">
        <v>217</v>
      </c>
      <c r="C50" s="28" t="s">
        <v>218</v>
      </c>
      <c r="D50" s="28" t="s">
        <v>124</v>
      </c>
      <c r="E50" s="28" t="str">
        <f>LOOKUP(2,1/([1]中选结果表!$C$2:$C$85=D50),[1]中选结果表!$M$2:$M$85)</f>
        <v>片剂</v>
      </c>
      <c r="F50" s="28" t="s">
        <v>219</v>
      </c>
      <c r="G50" s="28" t="str">
        <f>LOOKUP(2,1/([1]中选结果表!$D$2:$D$85=$F50),[1]中选结果表!$E$2:$E$85)</f>
        <v>200mg</v>
      </c>
      <c r="H50" s="28" t="str">
        <f>LOOKUP(2,1/([1]中选结果表!$D$2:$D$85=$F50),[1]中选结果表!$F$2:$F$85)</f>
        <v>24片</v>
      </c>
      <c r="I50" s="28" t="s">
        <v>89</v>
      </c>
      <c r="J50" s="28" t="s">
        <v>220</v>
      </c>
      <c r="K50" s="28">
        <v>15.56</v>
      </c>
      <c r="L50" s="31">
        <v>0.64833300000000005</v>
      </c>
      <c r="M50" s="28">
        <v>2</v>
      </c>
      <c r="N50" s="32">
        <v>0.6</v>
      </c>
      <c r="O50" s="33" t="s">
        <v>288</v>
      </c>
      <c r="P50" s="3" t="s">
        <v>217</v>
      </c>
      <c r="Q50" s="3" t="s">
        <v>124</v>
      </c>
      <c r="R50" s="3" t="s">
        <v>228</v>
      </c>
      <c r="S50" s="4" t="str">
        <f>LOOKUP(2,1/('[1] 集采未中选药品规格'!$A$2:$A$596=$R50),'[1] 集采未中选药品规格'!C$2:C$596)</f>
        <v>100mg</v>
      </c>
      <c r="T50" s="4" t="str">
        <f>LOOKUP(2,1/('[1] 集采未中选药品规格'!$A$2:$A$596=$R50),'[1] 集采未中选药品规格'!D$2:D$596)</f>
        <v>24片</v>
      </c>
      <c r="U50" s="3" t="s">
        <v>89</v>
      </c>
      <c r="V50" s="38" t="s">
        <v>289</v>
      </c>
      <c r="W50" s="3" t="s">
        <v>290</v>
      </c>
      <c r="X50" s="38" t="s">
        <v>289</v>
      </c>
      <c r="Y50" s="3" t="s">
        <v>290</v>
      </c>
      <c r="Z50" s="3">
        <v>4.2</v>
      </c>
      <c r="AA50" s="3">
        <v>0.17499999999999999</v>
      </c>
      <c r="AB50" s="3" t="s">
        <v>57</v>
      </c>
      <c r="AC50" s="38"/>
      <c r="AD50" s="42"/>
      <c r="AE50" s="42" t="s">
        <v>291</v>
      </c>
      <c r="AF50" s="42" t="s">
        <v>288</v>
      </c>
      <c r="AG50" s="42" t="s">
        <v>292</v>
      </c>
      <c r="AH50" s="54"/>
      <c r="AI50" s="50" t="str">
        <f t="shared" si="17"/>
        <v>规格×</v>
      </c>
      <c r="AJ50" s="50" t="str">
        <f t="shared" si="18"/>
        <v>装量差比价</v>
      </c>
      <c r="AK50" s="51">
        <f t="shared" si="19"/>
        <v>0.34</v>
      </c>
      <c r="AL50" s="50">
        <f t="shared" si="20"/>
        <v>0.5</v>
      </c>
      <c r="AM50" s="52" t="str">
        <f t="shared" si="21"/>
        <v>差比价与挂网价取低者</v>
      </c>
      <c r="AN50" s="53">
        <f t="shared" si="22"/>
        <v>0.18000000000000002</v>
      </c>
      <c r="AO50" s="53">
        <f t="shared" si="23"/>
        <v>0.18000000000000002</v>
      </c>
      <c r="AP50" s="53">
        <f t="shared" si="24"/>
        <v>0.18000000000000002</v>
      </c>
    </row>
    <row r="51" spans="1:42">
      <c r="A51" s="28">
        <v>4</v>
      </c>
      <c r="B51" s="28" t="s">
        <v>217</v>
      </c>
      <c r="C51" s="28" t="s">
        <v>218</v>
      </c>
      <c r="D51" s="28" t="s">
        <v>124</v>
      </c>
      <c r="E51" s="28" t="str">
        <f>LOOKUP(2,1/([1]中选结果表!$C$2:$C$85=D51),[1]中选结果表!$M$2:$M$85)</f>
        <v>片剂</v>
      </c>
      <c r="F51" s="28" t="s">
        <v>219</v>
      </c>
      <c r="G51" s="28" t="str">
        <f>LOOKUP(2,1/([1]中选结果表!$D$2:$D$85=$F51),[1]中选结果表!$E$2:$E$85)</f>
        <v>200mg</v>
      </c>
      <c r="H51" s="28" t="str">
        <f>LOOKUP(2,1/([1]中选结果表!$D$2:$D$85=$F51),[1]中选结果表!$F$2:$F$85)</f>
        <v>24片</v>
      </c>
      <c r="I51" s="28" t="s">
        <v>89</v>
      </c>
      <c r="J51" s="28" t="s">
        <v>220</v>
      </c>
      <c r="K51" s="28">
        <v>15.56</v>
      </c>
      <c r="L51" s="31">
        <v>0.64833300000000005</v>
      </c>
      <c r="M51" s="28">
        <v>2</v>
      </c>
      <c r="N51" s="32">
        <v>0.6</v>
      </c>
      <c r="O51" s="33" t="s">
        <v>293</v>
      </c>
      <c r="P51" s="3" t="s">
        <v>217</v>
      </c>
      <c r="Q51" s="3" t="s">
        <v>124</v>
      </c>
      <c r="R51" s="3" t="s">
        <v>232</v>
      </c>
      <c r="S51" s="4" t="str">
        <f>LOOKUP(2,1/('[1] 集采未中选药品规格'!$A$2:$A$596=$R51),'[1] 集采未中选药品规格'!C$2:C$596)</f>
        <v>200mg</v>
      </c>
      <c r="T51" s="4" t="str">
        <f>LOOKUP(2,1/('[1] 集采未中选药品规格'!$A$2:$A$596=$R51),'[1] 集采未中选药品规格'!D$2:D$596)</f>
        <v>24片</v>
      </c>
      <c r="U51" s="3" t="s">
        <v>89</v>
      </c>
      <c r="V51" s="38" t="s">
        <v>294</v>
      </c>
      <c r="W51" s="3" t="s">
        <v>295</v>
      </c>
      <c r="X51" s="38" t="s">
        <v>294</v>
      </c>
      <c r="Y51" s="3" t="s">
        <v>295</v>
      </c>
      <c r="Z51" s="3">
        <v>13.09</v>
      </c>
      <c r="AA51" s="3">
        <v>0.54541700000000004</v>
      </c>
      <c r="AB51" s="3" t="s">
        <v>57</v>
      </c>
      <c r="AC51" s="38"/>
      <c r="AD51" s="42"/>
      <c r="AE51" s="42" t="s">
        <v>296</v>
      </c>
      <c r="AF51" s="42" t="s">
        <v>293</v>
      </c>
      <c r="AG51" s="42" t="s">
        <v>297</v>
      </c>
      <c r="AH51" s="54"/>
      <c r="AI51" s="50" t="str">
        <f t="shared" si="17"/>
        <v>规格√</v>
      </c>
      <c r="AJ51" s="50" t="str">
        <f t="shared" si="18"/>
        <v>按中选价</v>
      </c>
      <c r="AK51" s="51">
        <f t="shared" si="19"/>
        <v>0.65</v>
      </c>
      <c r="AL51" s="50">
        <f t="shared" si="20"/>
        <v>0.8</v>
      </c>
      <c r="AM51" s="52" t="str">
        <f t="shared" si="21"/>
        <v>差比价与挂网价取低者</v>
      </c>
      <c r="AN51" s="53">
        <f t="shared" si="22"/>
        <v>0.55000000000000004</v>
      </c>
      <c r="AO51" s="53">
        <f t="shared" si="23"/>
        <v>0.55000000000000004</v>
      </c>
      <c r="AP51" s="53">
        <f t="shared" si="24"/>
        <v>0.55000000000000004</v>
      </c>
    </row>
    <row r="52" spans="1:42">
      <c r="A52" s="28">
        <v>4</v>
      </c>
      <c r="B52" s="28" t="s">
        <v>217</v>
      </c>
      <c r="C52" s="28" t="s">
        <v>218</v>
      </c>
      <c r="D52" s="28" t="s">
        <v>124</v>
      </c>
      <c r="E52" s="28" t="str">
        <f>LOOKUP(2,1/([1]中选结果表!$C$2:$C$85=D52),[1]中选结果表!$M$2:$M$85)</f>
        <v>片剂</v>
      </c>
      <c r="F52" s="28" t="s">
        <v>219</v>
      </c>
      <c r="G52" s="28" t="str">
        <f>LOOKUP(2,1/([1]中选结果表!$D$2:$D$85=$F52),[1]中选结果表!$E$2:$E$85)</f>
        <v>200mg</v>
      </c>
      <c r="H52" s="28" t="str">
        <f>LOOKUP(2,1/([1]中选结果表!$D$2:$D$85=$F52),[1]中选结果表!$F$2:$F$85)</f>
        <v>24片</v>
      </c>
      <c r="I52" s="28" t="s">
        <v>89</v>
      </c>
      <c r="J52" s="28" t="s">
        <v>220</v>
      </c>
      <c r="K52" s="28">
        <v>15.56</v>
      </c>
      <c r="L52" s="31">
        <v>0.64833300000000005</v>
      </c>
      <c r="M52" s="28">
        <v>2</v>
      </c>
      <c r="N52" s="32">
        <v>0.6</v>
      </c>
      <c r="O52" s="33" t="s">
        <v>298</v>
      </c>
      <c r="P52" s="3" t="s">
        <v>217</v>
      </c>
      <c r="Q52" s="3" t="s">
        <v>124</v>
      </c>
      <c r="R52" s="3" t="s">
        <v>228</v>
      </c>
      <c r="S52" s="4" t="str">
        <f>LOOKUP(2,1/('[1] 集采未中选药品规格'!$A$2:$A$596=$R52),'[1] 集采未中选药品规格'!C$2:C$596)</f>
        <v>100mg</v>
      </c>
      <c r="T52" s="4" t="str">
        <f>LOOKUP(2,1/('[1] 集采未中选药品规格'!$A$2:$A$596=$R52),'[1] 集采未中选药品规格'!D$2:D$596)</f>
        <v>24片</v>
      </c>
      <c r="U52" s="3" t="s">
        <v>89</v>
      </c>
      <c r="V52" s="38" t="s">
        <v>294</v>
      </c>
      <c r="W52" s="3" t="s">
        <v>295</v>
      </c>
      <c r="X52" s="38" t="s">
        <v>294</v>
      </c>
      <c r="Y52" s="3" t="s">
        <v>295</v>
      </c>
      <c r="Z52" s="3">
        <v>6.55</v>
      </c>
      <c r="AA52" s="3">
        <v>0.27291700000000002</v>
      </c>
      <c r="AB52" s="3" t="s">
        <v>57</v>
      </c>
      <c r="AC52" s="38"/>
      <c r="AD52" s="42"/>
      <c r="AE52" s="42" t="s">
        <v>299</v>
      </c>
      <c r="AF52" s="42" t="s">
        <v>298</v>
      </c>
      <c r="AG52" s="42" t="s">
        <v>300</v>
      </c>
      <c r="AH52" s="54"/>
      <c r="AI52" s="50" t="str">
        <f t="shared" si="17"/>
        <v>规格×</v>
      </c>
      <c r="AJ52" s="50" t="str">
        <f t="shared" si="18"/>
        <v>装量差比价</v>
      </c>
      <c r="AK52" s="51">
        <f t="shared" si="19"/>
        <v>0.34</v>
      </c>
      <c r="AL52" s="50">
        <f t="shared" si="20"/>
        <v>0.8</v>
      </c>
      <c r="AM52" s="52" t="str">
        <f t="shared" si="21"/>
        <v>差比价与挂网价取低者</v>
      </c>
      <c r="AN52" s="53">
        <f t="shared" si="22"/>
        <v>0.28000000000000003</v>
      </c>
      <c r="AO52" s="53">
        <f t="shared" si="23"/>
        <v>0.28000000000000003</v>
      </c>
      <c r="AP52" s="53">
        <f t="shared" si="24"/>
        <v>0.28000000000000003</v>
      </c>
    </row>
    <row r="53" spans="1:42">
      <c r="A53" s="28">
        <v>4</v>
      </c>
      <c r="B53" s="28" t="s">
        <v>217</v>
      </c>
      <c r="C53" s="28" t="s">
        <v>218</v>
      </c>
      <c r="D53" s="28" t="s">
        <v>124</v>
      </c>
      <c r="E53" s="28" t="str">
        <f>LOOKUP(2,1/([1]中选结果表!$C$2:$C$85=D53),[1]中选结果表!$M$2:$M$85)</f>
        <v>片剂</v>
      </c>
      <c r="F53" s="28" t="s">
        <v>219</v>
      </c>
      <c r="G53" s="28" t="str">
        <f>LOOKUP(2,1/([1]中选结果表!$D$2:$D$85=$F53),[1]中选结果表!$E$2:$E$85)</f>
        <v>200mg</v>
      </c>
      <c r="H53" s="28" t="str">
        <f>LOOKUP(2,1/([1]中选结果表!$D$2:$D$85=$F53),[1]中选结果表!$F$2:$F$85)</f>
        <v>24片</v>
      </c>
      <c r="I53" s="28" t="s">
        <v>89</v>
      </c>
      <c r="J53" s="28" t="s">
        <v>220</v>
      </c>
      <c r="K53" s="28">
        <v>15.56</v>
      </c>
      <c r="L53" s="31">
        <v>0.64833300000000005</v>
      </c>
      <c r="M53" s="28">
        <v>2</v>
      </c>
      <c r="N53" s="32">
        <v>0.6</v>
      </c>
      <c r="O53" s="33" t="s">
        <v>301</v>
      </c>
      <c r="P53" s="3" t="s">
        <v>217</v>
      </c>
      <c r="Q53" s="3" t="s">
        <v>124</v>
      </c>
      <c r="R53" s="3" t="s">
        <v>228</v>
      </c>
      <c r="S53" s="4" t="str">
        <f>LOOKUP(2,1/('[1] 集采未中选药品规格'!$A$2:$A$596=$R53),'[1] 集采未中选药品规格'!C$2:C$596)</f>
        <v>100mg</v>
      </c>
      <c r="T53" s="4" t="str">
        <f>LOOKUP(2,1/('[1] 集采未中选药品规格'!$A$2:$A$596=$R53),'[1] 集采未中选药品规格'!D$2:D$596)</f>
        <v>24片</v>
      </c>
      <c r="U53" s="3" t="s">
        <v>89</v>
      </c>
      <c r="V53" s="38" t="s">
        <v>302</v>
      </c>
      <c r="W53" s="3" t="s">
        <v>303</v>
      </c>
      <c r="X53" s="38" t="s">
        <v>302</v>
      </c>
      <c r="Y53" s="3" t="s">
        <v>303</v>
      </c>
      <c r="Z53" s="3">
        <v>6.84</v>
      </c>
      <c r="AA53" s="3">
        <v>0.28499999999999998</v>
      </c>
      <c r="AB53" s="3" t="s">
        <v>57</v>
      </c>
      <c r="AC53" s="38"/>
      <c r="AD53" s="42"/>
      <c r="AE53" s="42" t="s">
        <v>304</v>
      </c>
      <c r="AF53" s="42" t="s">
        <v>301</v>
      </c>
      <c r="AG53" s="42" t="s">
        <v>305</v>
      </c>
      <c r="AH53" s="54"/>
      <c r="AI53" s="50" t="str">
        <f t="shared" si="17"/>
        <v>规格×</v>
      </c>
      <c r="AJ53" s="50" t="str">
        <f t="shared" si="18"/>
        <v>装量差比价</v>
      </c>
      <c r="AK53" s="51">
        <f t="shared" si="19"/>
        <v>0.34</v>
      </c>
      <c r="AL53" s="50">
        <f t="shared" si="20"/>
        <v>0.8</v>
      </c>
      <c r="AM53" s="52" t="str">
        <f t="shared" si="21"/>
        <v>差比价与挂网价取低者</v>
      </c>
      <c r="AN53" s="53">
        <f t="shared" si="22"/>
        <v>0.29000000000000004</v>
      </c>
      <c r="AO53" s="53">
        <f t="shared" si="23"/>
        <v>0.29000000000000004</v>
      </c>
      <c r="AP53" s="53">
        <f t="shared" si="24"/>
        <v>0.29000000000000004</v>
      </c>
    </row>
    <row r="54" spans="1:42">
      <c r="A54" s="28">
        <v>4</v>
      </c>
      <c r="B54" s="28" t="s">
        <v>217</v>
      </c>
      <c r="C54" s="28" t="s">
        <v>218</v>
      </c>
      <c r="D54" s="28" t="s">
        <v>124</v>
      </c>
      <c r="E54" s="28" t="str">
        <f>LOOKUP(2,1/([1]中选结果表!$C$2:$C$85=D54),[1]中选结果表!$M$2:$M$85)</f>
        <v>片剂</v>
      </c>
      <c r="F54" s="28" t="s">
        <v>219</v>
      </c>
      <c r="G54" s="28" t="str">
        <f>LOOKUP(2,1/([1]中选结果表!$D$2:$D$85=$F54),[1]中选结果表!$E$2:$E$85)</f>
        <v>200mg</v>
      </c>
      <c r="H54" s="28" t="str">
        <f>LOOKUP(2,1/([1]中选结果表!$D$2:$D$85=$F54),[1]中选结果表!$F$2:$F$85)</f>
        <v>24片</v>
      </c>
      <c r="I54" s="28" t="s">
        <v>89</v>
      </c>
      <c r="J54" s="28" t="s">
        <v>220</v>
      </c>
      <c r="K54" s="28">
        <v>15.56</v>
      </c>
      <c r="L54" s="31">
        <v>0.64833300000000005</v>
      </c>
      <c r="M54" s="28">
        <v>2</v>
      </c>
      <c r="N54" s="32">
        <v>0.6</v>
      </c>
      <c r="O54" s="33" t="s">
        <v>306</v>
      </c>
      <c r="P54" s="3" t="s">
        <v>217</v>
      </c>
      <c r="Q54" s="3" t="s">
        <v>124</v>
      </c>
      <c r="R54" s="3" t="s">
        <v>307</v>
      </c>
      <c r="S54" s="4" t="str">
        <f>LOOKUP(2,1/('[1] 集采未中选药品规格'!$A$2:$A$596=$R54),'[1] 集采未中选药品规格'!C$2:C$596)</f>
        <v>200mg</v>
      </c>
      <c r="T54" s="4" t="str">
        <f>LOOKUP(2,1/('[1] 集采未中选药品规格'!$A$2:$A$596=$R54),'[1] 集采未中选药品规格'!D$2:D$596)</f>
        <v>25片</v>
      </c>
      <c r="U54" s="3" t="s">
        <v>47</v>
      </c>
      <c r="V54" s="38" t="s">
        <v>308</v>
      </c>
      <c r="W54" s="3" t="s">
        <v>309</v>
      </c>
      <c r="X54" s="38" t="s">
        <v>308</v>
      </c>
      <c r="Y54" s="3" t="s">
        <v>309</v>
      </c>
      <c r="Z54" s="3">
        <v>16.649999999999999</v>
      </c>
      <c r="AA54" s="3">
        <v>0.66600000000000004</v>
      </c>
      <c r="AB54" s="3" t="s">
        <v>57</v>
      </c>
      <c r="AC54" s="38"/>
      <c r="AD54" s="42"/>
      <c r="AE54" s="42" t="s">
        <v>310</v>
      </c>
      <c r="AF54" s="42" t="s">
        <v>306</v>
      </c>
      <c r="AG54" s="42" t="s">
        <v>311</v>
      </c>
      <c r="AH54" s="54"/>
      <c r="AI54" s="50" t="str">
        <f t="shared" si="17"/>
        <v>规格√</v>
      </c>
      <c r="AJ54" s="50" t="str">
        <f t="shared" si="18"/>
        <v>按中选价</v>
      </c>
      <c r="AK54" s="51">
        <f t="shared" si="19"/>
        <v>0.65</v>
      </c>
      <c r="AL54" s="50">
        <f t="shared" si="20"/>
        <v>1</v>
      </c>
      <c r="AM54" s="52" t="str">
        <f t="shared" si="21"/>
        <v>差比价与挂网价取低者</v>
      </c>
      <c r="AN54" s="53">
        <f t="shared" si="22"/>
        <v>0.65</v>
      </c>
      <c r="AO54" s="53">
        <f t="shared" si="23"/>
        <v>0.65</v>
      </c>
      <c r="AP54" s="53">
        <f t="shared" si="24"/>
        <v>0.65</v>
      </c>
    </row>
    <row r="55" spans="1:42">
      <c r="A55" s="28">
        <v>4</v>
      </c>
      <c r="B55" s="28" t="s">
        <v>217</v>
      </c>
      <c r="C55" s="28" t="s">
        <v>218</v>
      </c>
      <c r="D55" s="28" t="s">
        <v>124</v>
      </c>
      <c r="E55" s="28" t="str">
        <f>LOOKUP(2,1/([1]中选结果表!$C$2:$C$85=D55),[1]中选结果表!$M$2:$M$85)</f>
        <v>片剂</v>
      </c>
      <c r="F55" s="28" t="s">
        <v>219</v>
      </c>
      <c r="G55" s="28" t="str">
        <f>LOOKUP(2,1/([1]中选结果表!$D$2:$D$85=$F55),[1]中选结果表!$E$2:$E$85)</f>
        <v>200mg</v>
      </c>
      <c r="H55" s="28" t="str">
        <f>LOOKUP(2,1/([1]中选结果表!$D$2:$D$85=$F55),[1]中选结果表!$F$2:$F$85)</f>
        <v>24片</v>
      </c>
      <c r="I55" s="28" t="s">
        <v>89</v>
      </c>
      <c r="J55" s="28" t="s">
        <v>220</v>
      </c>
      <c r="K55" s="28">
        <v>15.56</v>
      </c>
      <c r="L55" s="31">
        <v>0.64833300000000005</v>
      </c>
      <c r="M55" s="28">
        <v>2</v>
      </c>
      <c r="N55" s="32">
        <v>0.6</v>
      </c>
      <c r="O55" s="33" t="s">
        <v>312</v>
      </c>
      <c r="P55" s="3" t="s">
        <v>217</v>
      </c>
      <c r="Q55" s="3" t="s">
        <v>313</v>
      </c>
      <c r="R55" s="3" t="s">
        <v>228</v>
      </c>
      <c r="S55" s="4" t="str">
        <f>LOOKUP(2,1/('[1] 集采未中选药品规格'!$A$2:$A$596=$R55),'[1] 集采未中选药品规格'!C$2:C$596)</f>
        <v>100mg</v>
      </c>
      <c r="T55" s="4" t="str">
        <f>LOOKUP(2,1/('[1] 集采未中选药品规格'!$A$2:$A$596=$R55),'[1] 集采未中选药品规格'!D$2:D$596)</f>
        <v>24片</v>
      </c>
      <c r="U55" s="3" t="s">
        <v>89</v>
      </c>
      <c r="V55" s="38" t="s">
        <v>314</v>
      </c>
      <c r="W55" s="3" t="s">
        <v>315</v>
      </c>
      <c r="X55" s="38" t="s">
        <v>314</v>
      </c>
      <c r="Y55" s="3" t="s">
        <v>315</v>
      </c>
      <c r="Z55" s="3">
        <v>2.88</v>
      </c>
      <c r="AA55" s="3">
        <v>0.12</v>
      </c>
      <c r="AB55" s="3" t="s">
        <v>57</v>
      </c>
      <c r="AC55" s="38"/>
      <c r="AD55" s="42"/>
      <c r="AE55" s="42" t="s">
        <v>316</v>
      </c>
      <c r="AF55" s="42" t="s">
        <v>312</v>
      </c>
      <c r="AG55" s="42" t="s">
        <v>317</v>
      </c>
      <c r="AH55" s="54"/>
      <c r="AI55" s="50" t="str">
        <f t="shared" si="17"/>
        <v>规格×</v>
      </c>
      <c r="AJ55" s="50" t="str">
        <f t="shared" si="18"/>
        <v>装量差比价</v>
      </c>
      <c r="AK55" s="51">
        <f t="shared" si="19"/>
        <v>0.34</v>
      </c>
      <c r="AL55" s="50">
        <f t="shared" si="20"/>
        <v>0.4</v>
      </c>
      <c r="AM55" s="52" t="str">
        <f t="shared" si="21"/>
        <v>差比价与挂网价取低者</v>
      </c>
      <c r="AN55" s="53">
        <f t="shared" si="22"/>
        <v>0.12</v>
      </c>
      <c r="AO55" s="53">
        <f t="shared" si="23"/>
        <v>0.12</v>
      </c>
      <c r="AP55" s="53">
        <f t="shared" si="24"/>
        <v>0.12</v>
      </c>
    </row>
    <row r="56" spans="1:42">
      <c r="A56" s="28">
        <v>4</v>
      </c>
      <c r="B56" s="28" t="s">
        <v>217</v>
      </c>
      <c r="C56" s="28" t="s">
        <v>218</v>
      </c>
      <c r="D56" s="28" t="s">
        <v>124</v>
      </c>
      <c r="E56" s="28" t="str">
        <f>LOOKUP(2,1/([1]中选结果表!$C$2:$C$85=D56),[1]中选结果表!$M$2:$M$85)</f>
        <v>片剂</v>
      </c>
      <c r="F56" s="28" t="s">
        <v>219</v>
      </c>
      <c r="G56" s="28" t="str">
        <f>LOOKUP(2,1/([1]中选结果表!$D$2:$D$85=$F56),[1]中选结果表!$E$2:$E$85)</f>
        <v>200mg</v>
      </c>
      <c r="H56" s="28" t="str">
        <f>LOOKUP(2,1/([1]中选结果表!$D$2:$D$85=$F56),[1]中选结果表!$F$2:$F$85)</f>
        <v>24片</v>
      </c>
      <c r="I56" s="28" t="s">
        <v>89</v>
      </c>
      <c r="J56" s="28" t="s">
        <v>220</v>
      </c>
      <c r="K56" s="28">
        <v>15.56</v>
      </c>
      <c r="L56" s="31">
        <v>0.64833300000000005</v>
      </c>
      <c r="M56" s="28">
        <v>2</v>
      </c>
      <c r="N56" s="32">
        <v>0.6</v>
      </c>
      <c r="O56" s="33" t="s">
        <v>318</v>
      </c>
      <c r="P56" s="3" t="s">
        <v>217</v>
      </c>
      <c r="Q56" s="3" t="s">
        <v>124</v>
      </c>
      <c r="R56" s="3" t="s">
        <v>228</v>
      </c>
      <c r="S56" s="4" t="str">
        <f>LOOKUP(2,1/('[1] 集采未中选药品规格'!$A$2:$A$596=$R56),'[1] 集采未中选药品规格'!C$2:C$596)</f>
        <v>100mg</v>
      </c>
      <c r="T56" s="4" t="str">
        <f>LOOKUP(2,1/('[1] 集采未中选药品规格'!$A$2:$A$596=$R56),'[1] 集采未中选药品规格'!D$2:D$596)</f>
        <v>24片</v>
      </c>
      <c r="U56" s="3" t="s">
        <v>89</v>
      </c>
      <c r="V56" s="38" t="s">
        <v>319</v>
      </c>
      <c r="W56" s="3" t="s">
        <v>320</v>
      </c>
      <c r="X56" s="38" t="s">
        <v>319</v>
      </c>
      <c r="Y56" s="3" t="s">
        <v>320</v>
      </c>
      <c r="Z56" s="3">
        <v>4.3899999999999997</v>
      </c>
      <c r="AA56" s="3">
        <v>0.182917</v>
      </c>
      <c r="AB56" s="3" t="s">
        <v>57</v>
      </c>
      <c r="AC56" s="38"/>
      <c r="AD56" s="42"/>
      <c r="AE56" s="42" t="s">
        <v>321</v>
      </c>
      <c r="AF56" s="42" t="s">
        <v>318</v>
      </c>
      <c r="AG56" s="42" t="s">
        <v>322</v>
      </c>
      <c r="AH56" s="54"/>
      <c r="AI56" s="50" t="str">
        <f t="shared" si="17"/>
        <v>规格×</v>
      </c>
      <c r="AJ56" s="50" t="str">
        <f t="shared" si="18"/>
        <v>装量差比价</v>
      </c>
      <c r="AK56" s="51">
        <f t="shared" si="19"/>
        <v>0.34</v>
      </c>
      <c r="AL56" s="50">
        <f t="shared" si="20"/>
        <v>0.5</v>
      </c>
      <c r="AM56" s="52" t="str">
        <f t="shared" si="21"/>
        <v>差比价与挂网价取低者</v>
      </c>
      <c r="AN56" s="53">
        <f t="shared" si="22"/>
        <v>0.19</v>
      </c>
      <c r="AO56" s="53">
        <f t="shared" si="23"/>
        <v>0.19</v>
      </c>
      <c r="AP56" s="53">
        <f t="shared" si="24"/>
        <v>0.19</v>
      </c>
    </row>
    <row r="57" spans="1:42">
      <c r="A57" s="28">
        <v>4</v>
      </c>
      <c r="B57" s="28" t="s">
        <v>217</v>
      </c>
      <c r="C57" s="28" t="s">
        <v>218</v>
      </c>
      <c r="D57" s="28" t="s">
        <v>124</v>
      </c>
      <c r="E57" s="28" t="str">
        <f>LOOKUP(2,1/([1]中选结果表!$C$2:$C$85=D57),[1]中选结果表!$M$2:$M$85)</f>
        <v>片剂</v>
      </c>
      <c r="F57" s="28" t="s">
        <v>219</v>
      </c>
      <c r="G57" s="28" t="str">
        <f>LOOKUP(2,1/([1]中选结果表!$D$2:$D$85=$F57),[1]中选结果表!$E$2:$E$85)</f>
        <v>200mg</v>
      </c>
      <c r="H57" s="28" t="str">
        <f>LOOKUP(2,1/([1]中选结果表!$D$2:$D$85=$F57),[1]中选结果表!$F$2:$F$85)</f>
        <v>24片</v>
      </c>
      <c r="I57" s="28" t="s">
        <v>89</v>
      </c>
      <c r="J57" s="28" t="s">
        <v>220</v>
      </c>
      <c r="K57" s="28">
        <v>15.56</v>
      </c>
      <c r="L57" s="31">
        <v>0.64833300000000005</v>
      </c>
      <c r="M57" s="28">
        <v>2</v>
      </c>
      <c r="N57" s="32">
        <v>0.6</v>
      </c>
      <c r="O57" s="33" t="s">
        <v>323</v>
      </c>
      <c r="P57" s="3" t="s">
        <v>324</v>
      </c>
      <c r="Q57" s="3" t="s">
        <v>325</v>
      </c>
      <c r="R57" s="3" t="s">
        <v>326</v>
      </c>
      <c r="S57" s="4" t="str">
        <f>LOOKUP(2,1/('[1] 集采未中选药品规格'!$A$2:$A$596=$R57),'[1] 集采未中选药品规格'!C$2:C$596)</f>
        <v>200mg</v>
      </c>
      <c r="T57" s="4" t="str">
        <f>LOOKUP(2,1/('[1] 集采未中选药品规格'!$A$2:$A$596=$R57),'[1] 集采未中选药品规格'!D$2:D$596)</f>
        <v>24粒</v>
      </c>
      <c r="U57" s="3" t="s">
        <v>89</v>
      </c>
      <c r="V57" s="38" t="s">
        <v>327</v>
      </c>
      <c r="W57" s="3" t="s">
        <v>328</v>
      </c>
      <c r="X57" s="38" t="s">
        <v>327</v>
      </c>
      <c r="Y57" s="3" t="s">
        <v>328</v>
      </c>
      <c r="Z57" s="3">
        <v>13</v>
      </c>
      <c r="AA57" s="3">
        <v>0.54166700000000001</v>
      </c>
      <c r="AB57" s="3" t="s">
        <v>57</v>
      </c>
      <c r="AC57" s="38"/>
      <c r="AD57" s="42"/>
      <c r="AE57" s="42" t="s">
        <v>329</v>
      </c>
      <c r="AF57" s="42" t="s">
        <v>323</v>
      </c>
      <c r="AG57" s="42" t="s">
        <v>330</v>
      </c>
      <c r="AH57" s="54"/>
      <c r="AI57" s="50" t="str">
        <f t="shared" si="17"/>
        <v>规格√</v>
      </c>
      <c r="AJ57" s="50" t="str">
        <f t="shared" si="18"/>
        <v>按中选价</v>
      </c>
      <c r="AK57" s="51">
        <f t="shared" si="19"/>
        <v>0.65</v>
      </c>
      <c r="AL57" s="50">
        <f t="shared" si="20"/>
        <v>0.8</v>
      </c>
      <c r="AM57" s="52" t="str">
        <f t="shared" si="21"/>
        <v>差比价与挂网价取低者</v>
      </c>
      <c r="AN57" s="53">
        <f t="shared" si="22"/>
        <v>0.55000000000000004</v>
      </c>
      <c r="AO57" s="53">
        <f t="shared" si="23"/>
        <v>0.55000000000000004</v>
      </c>
      <c r="AP57" s="53">
        <f t="shared" si="24"/>
        <v>0.55000000000000004</v>
      </c>
    </row>
    <row r="58" spans="1:42">
      <c r="A58" s="28">
        <v>4</v>
      </c>
      <c r="B58" s="28" t="s">
        <v>217</v>
      </c>
      <c r="C58" s="28" t="s">
        <v>218</v>
      </c>
      <c r="D58" s="28" t="s">
        <v>124</v>
      </c>
      <c r="E58" s="28" t="str">
        <f>LOOKUP(2,1/([1]中选结果表!$C$2:$C$85=D58),[1]中选结果表!$M$2:$M$85)</f>
        <v>片剂</v>
      </c>
      <c r="F58" s="28" t="s">
        <v>219</v>
      </c>
      <c r="G58" s="28" t="str">
        <f>LOOKUP(2,1/([1]中选结果表!$D$2:$D$85=$F58),[1]中选结果表!$E$2:$E$85)</f>
        <v>200mg</v>
      </c>
      <c r="H58" s="28" t="str">
        <f>LOOKUP(2,1/([1]中选结果表!$D$2:$D$85=$F58),[1]中选结果表!$F$2:$F$85)</f>
        <v>24片</v>
      </c>
      <c r="I58" s="28" t="s">
        <v>89</v>
      </c>
      <c r="J58" s="28" t="s">
        <v>220</v>
      </c>
      <c r="K58" s="28">
        <v>15.56</v>
      </c>
      <c r="L58" s="31">
        <v>0.64833300000000005</v>
      </c>
      <c r="M58" s="28">
        <v>2</v>
      </c>
      <c r="N58" s="32">
        <v>0.6</v>
      </c>
      <c r="O58" s="33" t="s">
        <v>331</v>
      </c>
      <c r="P58" s="3" t="s">
        <v>217</v>
      </c>
      <c r="Q58" s="3" t="s">
        <v>124</v>
      </c>
      <c r="R58" s="3" t="s">
        <v>278</v>
      </c>
      <c r="S58" s="4" t="str">
        <f>LOOKUP(2,1/('[1] 集采未中选药品规格'!$A$2:$A$596=$R58),'[1] 集采未中选药品规格'!C$2:C$596)</f>
        <v>100mg</v>
      </c>
      <c r="T58" s="4" t="str">
        <f>LOOKUP(2,1/('[1] 集采未中选药品规格'!$A$2:$A$596=$R58),'[1] 集采未中选药品规格'!D$2:D$596)</f>
        <v>30片</v>
      </c>
      <c r="U58" s="3" t="s">
        <v>89</v>
      </c>
      <c r="V58" s="38" t="s">
        <v>332</v>
      </c>
      <c r="W58" s="3" t="s">
        <v>333</v>
      </c>
      <c r="X58" s="38" t="s">
        <v>332</v>
      </c>
      <c r="Y58" s="3" t="s">
        <v>333</v>
      </c>
      <c r="Z58" s="3">
        <v>9</v>
      </c>
      <c r="AA58" s="3">
        <v>0.3</v>
      </c>
      <c r="AB58" s="3" t="s">
        <v>57</v>
      </c>
      <c r="AC58" s="38"/>
      <c r="AD58" s="42"/>
      <c r="AE58" s="42" t="s">
        <v>334</v>
      </c>
      <c r="AF58" s="42" t="s">
        <v>331</v>
      </c>
      <c r="AG58" s="42" t="s">
        <v>335</v>
      </c>
      <c r="AH58" s="54"/>
      <c r="AI58" s="50" t="str">
        <f t="shared" si="17"/>
        <v>规格×</v>
      </c>
      <c r="AJ58" s="50" t="str">
        <f t="shared" si="18"/>
        <v>装量差比价</v>
      </c>
      <c r="AK58" s="51">
        <f t="shared" si="19"/>
        <v>0.34</v>
      </c>
      <c r="AL58" s="50">
        <f t="shared" si="20"/>
        <v>0.9</v>
      </c>
      <c r="AM58" s="52" t="str">
        <f t="shared" si="21"/>
        <v>差比价与挂网价取低者</v>
      </c>
      <c r="AN58" s="53">
        <f t="shared" si="22"/>
        <v>0.3</v>
      </c>
      <c r="AO58" s="53">
        <f t="shared" si="23"/>
        <v>0.3</v>
      </c>
      <c r="AP58" s="53">
        <f t="shared" si="24"/>
        <v>0.3</v>
      </c>
    </row>
    <row r="59" spans="1:42">
      <c r="A59" s="28">
        <v>4</v>
      </c>
      <c r="B59" s="28" t="s">
        <v>217</v>
      </c>
      <c r="C59" s="28" t="s">
        <v>218</v>
      </c>
      <c r="D59" s="28" t="s">
        <v>124</v>
      </c>
      <c r="E59" s="28" t="str">
        <f>LOOKUP(2,1/([1]中选结果表!$C$2:$C$85=D59),[1]中选结果表!$M$2:$M$85)</f>
        <v>片剂</v>
      </c>
      <c r="F59" s="28" t="s">
        <v>219</v>
      </c>
      <c r="G59" s="28" t="str">
        <f>LOOKUP(2,1/([1]中选结果表!$D$2:$D$85=$F59),[1]中选结果表!$E$2:$E$85)</f>
        <v>200mg</v>
      </c>
      <c r="H59" s="28" t="str">
        <f>LOOKUP(2,1/([1]中选结果表!$D$2:$D$85=$F59),[1]中选结果表!$F$2:$F$85)</f>
        <v>24片</v>
      </c>
      <c r="I59" s="28" t="s">
        <v>89</v>
      </c>
      <c r="J59" s="28" t="s">
        <v>220</v>
      </c>
      <c r="K59" s="28">
        <v>15.56</v>
      </c>
      <c r="L59" s="31">
        <v>0.64833300000000005</v>
      </c>
      <c r="M59" s="28">
        <v>2</v>
      </c>
      <c r="N59" s="32">
        <v>0.6</v>
      </c>
      <c r="O59" s="33" t="s">
        <v>336</v>
      </c>
      <c r="P59" s="3" t="s">
        <v>217</v>
      </c>
      <c r="Q59" s="3" t="s">
        <v>124</v>
      </c>
      <c r="R59" s="3" t="s">
        <v>278</v>
      </c>
      <c r="S59" s="4" t="str">
        <f>LOOKUP(2,1/('[1] 集采未中选药品规格'!$A$2:$A$596=$R59),'[1] 集采未中选药品规格'!C$2:C$596)</f>
        <v>100mg</v>
      </c>
      <c r="T59" s="4" t="str">
        <f>LOOKUP(2,1/('[1] 集采未中选药品规格'!$A$2:$A$596=$R59),'[1] 集采未中选药品规格'!D$2:D$596)</f>
        <v>30片</v>
      </c>
      <c r="U59" s="3" t="s">
        <v>89</v>
      </c>
      <c r="V59" s="38" t="s">
        <v>337</v>
      </c>
      <c r="W59" s="3" t="s">
        <v>338</v>
      </c>
      <c r="X59" s="38" t="s">
        <v>337</v>
      </c>
      <c r="Y59" s="3" t="s">
        <v>338</v>
      </c>
      <c r="Z59" s="3">
        <v>8.18</v>
      </c>
      <c r="AA59" s="3">
        <v>0.27266699999999999</v>
      </c>
      <c r="AB59" s="3" t="s">
        <v>57</v>
      </c>
      <c r="AC59" s="38"/>
      <c r="AD59" s="42"/>
      <c r="AE59" s="42" t="s">
        <v>339</v>
      </c>
      <c r="AF59" s="42" t="s">
        <v>336</v>
      </c>
      <c r="AG59" s="42" t="s">
        <v>340</v>
      </c>
      <c r="AH59" s="54"/>
      <c r="AI59" s="50" t="str">
        <f t="shared" si="17"/>
        <v>规格×</v>
      </c>
      <c r="AJ59" s="50" t="str">
        <f t="shared" si="18"/>
        <v>装量差比价</v>
      </c>
      <c r="AK59" s="51">
        <f t="shared" si="19"/>
        <v>0.34</v>
      </c>
      <c r="AL59" s="50">
        <f t="shared" si="20"/>
        <v>0.8</v>
      </c>
      <c r="AM59" s="52" t="str">
        <f t="shared" si="21"/>
        <v>差比价与挂网价取低者</v>
      </c>
      <c r="AN59" s="53">
        <f t="shared" si="22"/>
        <v>0.28000000000000003</v>
      </c>
      <c r="AO59" s="53">
        <f t="shared" si="23"/>
        <v>0.28000000000000003</v>
      </c>
      <c r="AP59" s="53">
        <f t="shared" si="24"/>
        <v>0.28000000000000003</v>
      </c>
    </row>
    <row r="60" spans="1:42">
      <c r="A60" s="28">
        <v>4</v>
      </c>
      <c r="B60" s="28" t="s">
        <v>217</v>
      </c>
      <c r="C60" s="28" t="s">
        <v>218</v>
      </c>
      <c r="D60" s="28" t="s">
        <v>124</v>
      </c>
      <c r="E60" s="28" t="str">
        <f>LOOKUP(2,1/([1]中选结果表!$C$2:$C$85=D60),[1]中选结果表!$M$2:$M$85)</f>
        <v>片剂</v>
      </c>
      <c r="F60" s="28" t="s">
        <v>219</v>
      </c>
      <c r="G60" s="28" t="str">
        <f>LOOKUP(2,1/([1]中选结果表!$D$2:$D$85=$F60),[1]中选结果表!$E$2:$E$85)</f>
        <v>200mg</v>
      </c>
      <c r="H60" s="28" t="str">
        <f>LOOKUP(2,1/([1]中选结果表!$D$2:$D$85=$F60),[1]中选结果表!$F$2:$F$85)</f>
        <v>24片</v>
      </c>
      <c r="I60" s="28" t="s">
        <v>89</v>
      </c>
      <c r="J60" s="28" t="s">
        <v>220</v>
      </c>
      <c r="K60" s="28">
        <v>15.56</v>
      </c>
      <c r="L60" s="31">
        <v>0.64833300000000005</v>
      </c>
      <c r="M60" s="28">
        <v>2</v>
      </c>
      <c r="N60" s="32">
        <v>0.6</v>
      </c>
      <c r="O60" s="33" t="s">
        <v>341</v>
      </c>
      <c r="P60" s="3" t="s">
        <v>217</v>
      </c>
      <c r="Q60" s="3" t="s">
        <v>124</v>
      </c>
      <c r="R60" s="3" t="s">
        <v>232</v>
      </c>
      <c r="S60" s="4" t="str">
        <f>LOOKUP(2,1/('[1] 集采未中选药品规格'!$A$2:$A$596=$R60),'[1] 集采未中选药品规格'!C$2:C$596)</f>
        <v>200mg</v>
      </c>
      <c r="T60" s="4" t="str">
        <f>LOOKUP(2,1/('[1] 集采未中选药品规格'!$A$2:$A$596=$R60),'[1] 集采未中选药品规格'!D$2:D$596)</f>
        <v>24片</v>
      </c>
      <c r="U60" s="3" t="s">
        <v>89</v>
      </c>
      <c r="V60" s="38" t="s">
        <v>342</v>
      </c>
      <c r="W60" s="3" t="s">
        <v>220</v>
      </c>
      <c r="X60" s="38" t="s">
        <v>342</v>
      </c>
      <c r="Y60" s="3" t="s">
        <v>220</v>
      </c>
      <c r="Z60" s="3">
        <v>42.79</v>
      </c>
      <c r="AA60" s="3">
        <v>1.7829170000000001</v>
      </c>
      <c r="AB60" s="3" t="s">
        <v>66</v>
      </c>
      <c r="AC60" s="38"/>
      <c r="AD60" s="42"/>
      <c r="AE60" s="42" t="s">
        <v>343</v>
      </c>
      <c r="AF60" s="42" t="s">
        <v>341</v>
      </c>
      <c r="AG60" s="42" t="s">
        <v>344</v>
      </c>
      <c r="AH60" s="54" t="s">
        <v>60</v>
      </c>
      <c r="AI60" s="50" t="str">
        <f t="shared" si="17"/>
        <v>规格√</v>
      </c>
      <c r="AJ60" s="50" t="str">
        <f t="shared" si="18"/>
        <v>按中选价</v>
      </c>
      <c r="AK60" s="51">
        <f t="shared" si="19"/>
        <v>0.65</v>
      </c>
      <c r="AL60" s="50">
        <f t="shared" si="20"/>
        <v>2.7</v>
      </c>
      <c r="AM60" s="52" t="str">
        <f t="shared" si="21"/>
        <v>过评药，行梯度降价</v>
      </c>
      <c r="AN60" s="53">
        <f t="shared" si="22"/>
        <v>1.07</v>
      </c>
      <c r="AO60" s="53">
        <f t="shared" si="23"/>
        <v>0.65</v>
      </c>
      <c r="AP60" s="53">
        <f t="shared" si="24"/>
        <v>0.65</v>
      </c>
    </row>
    <row r="61" spans="1:42">
      <c r="A61" s="28">
        <v>4</v>
      </c>
      <c r="B61" s="28" t="s">
        <v>217</v>
      </c>
      <c r="C61" s="28" t="s">
        <v>218</v>
      </c>
      <c r="D61" s="28" t="s">
        <v>124</v>
      </c>
      <c r="E61" s="28" t="str">
        <f>LOOKUP(2,1/([1]中选结果表!$C$2:$C$85=D61),[1]中选结果表!$M$2:$M$85)</f>
        <v>片剂</v>
      </c>
      <c r="F61" s="28" t="s">
        <v>219</v>
      </c>
      <c r="G61" s="28" t="str">
        <f>LOOKUP(2,1/([1]中选结果表!$D$2:$D$85=$F61),[1]中选结果表!$E$2:$E$85)</f>
        <v>200mg</v>
      </c>
      <c r="H61" s="28" t="str">
        <f>LOOKUP(2,1/([1]中选结果表!$D$2:$D$85=$F61),[1]中选结果表!$F$2:$F$85)</f>
        <v>24片</v>
      </c>
      <c r="I61" s="28" t="s">
        <v>89</v>
      </c>
      <c r="J61" s="28" t="s">
        <v>220</v>
      </c>
      <c r="K61" s="28">
        <v>15.56</v>
      </c>
      <c r="L61" s="31">
        <v>0.64833300000000005</v>
      </c>
      <c r="M61" s="28">
        <v>2</v>
      </c>
      <c r="N61" s="32">
        <v>0.6</v>
      </c>
      <c r="O61" s="33" t="s">
        <v>345</v>
      </c>
      <c r="P61" s="3" t="s">
        <v>217</v>
      </c>
      <c r="Q61" s="3" t="s">
        <v>124</v>
      </c>
      <c r="R61" s="3" t="s">
        <v>228</v>
      </c>
      <c r="S61" s="4" t="str">
        <f>LOOKUP(2,1/('[1] 集采未中选药品规格'!$A$2:$A$596=$R61),'[1] 集采未中选药品规格'!C$2:C$596)</f>
        <v>100mg</v>
      </c>
      <c r="T61" s="4" t="str">
        <f>LOOKUP(2,1/('[1] 集采未中选药品规格'!$A$2:$A$596=$R61),'[1] 集采未中选药品规格'!D$2:D$596)</f>
        <v>24片</v>
      </c>
      <c r="U61" s="3" t="s">
        <v>89</v>
      </c>
      <c r="V61" s="38" t="s">
        <v>346</v>
      </c>
      <c r="W61" s="3" t="s">
        <v>347</v>
      </c>
      <c r="X61" s="38" t="s">
        <v>346</v>
      </c>
      <c r="Y61" s="3" t="s">
        <v>347</v>
      </c>
      <c r="Z61" s="3">
        <v>6.3</v>
      </c>
      <c r="AA61" s="3">
        <v>0.26250000000000001</v>
      </c>
      <c r="AB61" s="3" t="s">
        <v>57</v>
      </c>
      <c r="AC61" s="38"/>
      <c r="AD61" s="42"/>
      <c r="AE61" s="42" t="s">
        <v>348</v>
      </c>
      <c r="AF61" s="42" t="s">
        <v>345</v>
      </c>
      <c r="AG61" s="42" t="s">
        <v>349</v>
      </c>
      <c r="AH61" s="54"/>
      <c r="AI61" s="50" t="str">
        <f t="shared" si="17"/>
        <v>规格×</v>
      </c>
      <c r="AJ61" s="50" t="str">
        <f t="shared" si="18"/>
        <v>装量差比价</v>
      </c>
      <c r="AK61" s="51">
        <f t="shared" si="19"/>
        <v>0.34</v>
      </c>
      <c r="AL61" s="50">
        <f t="shared" si="20"/>
        <v>0.8</v>
      </c>
      <c r="AM61" s="52" t="str">
        <f t="shared" si="21"/>
        <v>差比价与挂网价取低者</v>
      </c>
      <c r="AN61" s="53">
        <f t="shared" si="22"/>
        <v>0.27</v>
      </c>
      <c r="AO61" s="53">
        <f t="shared" si="23"/>
        <v>0.27</v>
      </c>
      <c r="AP61" s="53">
        <f t="shared" si="24"/>
        <v>0.27</v>
      </c>
    </row>
    <row r="62" spans="1:42">
      <c r="A62" s="28">
        <v>4</v>
      </c>
      <c r="B62" s="28" t="s">
        <v>217</v>
      </c>
      <c r="C62" s="28" t="s">
        <v>218</v>
      </c>
      <c r="D62" s="28" t="s">
        <v>124</v>
      </c>
      <c r="E62" s="28" t="str">
        <f>LOOKUP(2,1/([1]中选结果表!$C$2:$C$85=D62),[1]中选结果表!$M$2:$M$85)</f>
        <v>片剂</v>
      </c>
      <c r="F62" s="28" t="s">
        <v>219</v>
      </c>
      <c r="G62" s="28" t="str">
        <f>LOOKUP(2,1/([1]中选结果表!$D$2:$D$85=$F62),[1]中选结果表!$E$2:$E$85)</f>
        <v>200mg</v>
      </c>
      <c r="H62" s="28" t="str">
        <f>LOOKUP(2,1/([1]中选结果表!$D$2:$D$85=$F62),[1]中选结果表!$F$2:$F$85)</f>
        <v>24片</v>
      </c>
      <c r="I62" s="28" t="s">
        <v>89</v>
      </c>
      <c r="J62" s="28" t="s">
        <v>220</v>
      </c>
      <c r="K62" s="28">
        <v>15.56</v>
      </c>
      <c r="L62" s="31">
        <v>0.64833300000000005</v>
      </c>
      <c r="M62" s="28">
        <v>2</v>
      </c>
      <c r="N62" s="32">
        <v>0.6</v>
      </c>
      <c r="O62" s="33" t="s">
        <v>350</v>
      </c>
      <c r="P62" s="3" t="s">
        <v>351</v>
      </c>
      <c r="Q62" s="3" t="s">
        <v>352</v>
      </c>
      <c r="R62" s="3" t="s">
        <v>228</v>
      </c>
      <c r="S62" s="4" t="str">
        <f>LOOKUP(2,1/('[1] 集采未中选药品规格'!$A$2:$A$596=$R62),'[1] 集采未中选药品规格'!C$2:C$596)</f>
        <v>100mg</v>
      </c>
      <c r="T62" s="4" t="str">
        <f>LOOKUP(2,1/('[1] 集采未中选药品规格'!$A$2:$A$596=$R62),'[1] 集采未中选药品规格'!D$2:D$596)</f>
        <v>24片</v>
      </c>
      <c r="U62" s="3" t="s">
        <v>89</v>
      </c>
      <c r="V62" s="38" t="s">
        <v>353</v>
      </c>
      <c r="W62" s="3" t="s">
        <v>354</v>
      </c>
      <c r="X62" s="38" t="s">
        <v>353</v>
      </c>
      <c r="Y62" s="3" t="s">
        <v>354</v>
      </c>
      <c r="Z62" s="3">
        <v>5.0999999999999996</v>
      </c>
      <c r="AA62" s="3">
        <v>0.21249999999999999</v>
      </c>
      <c r="AB62" s="3" t="s">
        <v>57</v>
      </c>
      <c r="AC62" s="38"/>
      <c r="AD62" s="42"/>
      <c r="AE62" s="42" t="s">
        <v>355</v>
      </c>
      <c r="AF62" s="42" t="s">
        <v>350</v>
      </c>
      <c r="AG62" s="42" t="s">
        <v>356</v>
      </c>
      <c r="AH62" s="54"/>
      <c r="AI62" s="50" t="str">
        <f t="shared" si="17"/>
        <v>规格×</v>
      </c>
      <c r="AJ62" s="50" t="str">
        <f t="shared" si="18"/>
        <v>装量差比价</v>
      </c>
      <c r="AK62" s="51">
        <f t="shared" si="19"/>
        <v>0.34</v>
      </c>
      <c r="AL62" s="50">
        <f t="shared" si="20"/>
        <v>0.6</v>
      </c>
      <c r="AM62" s="52" t="str">
        <f t="shared" si="21"/>
        <v>差比价与挂网价取低者</v>
      </c>
      <c r="AN62" s="53">
        <f t="shared" si="22"/>
        <v>0.22</v>
      </c>
      <c r="AO62" s="53">
        <f t="shared" si="23"/>
        <v>0.22</v>
      </c>
      <c r="AP62" s="53">
        <f t="shared" si="24"/>
        <v>0.22</v>
      </c>
    </row>
    <row r="63" spans="1:42">
      <c r="A63" s="28">
        <v>4</v>
      </c>
      <c r="B63" s="28" t="s">
        <v>217</v>
      </c>
      <c r="C63" s="28" t="s">
        <v>218</v>
      </c>
      <c r="D63" s="28" t="s">
        <v>124</v>
      </c>
      <c r="E63" s="28" t="str">
        <f>LOOKUP(2,1/([1]中选结果表!$C$2:$C$85=D63),[1]中选结果表!$M$2:$M$85)</f>
        <v>片剂</v>
      </c>
      <c r="F63" s="28" t="s">
        <v>219</v>
      </c>
      <c r="G63" s="28" t="str">
        <f>LOOKUP(2,1/([1]中选结果表!$D$2:$D$85=$F63),[1]中选结果表!$E$2:$E$85)</f>
        <v>200mg</v>
      </c>
      <c r="H63" s="28" t="str">
        <f>LOOKUP(2,1/([1]中选结果表!$D$2:$D$85=$F63),[1]中选结果表!$F$2:$F$85)</f>
        <v>24片</v>
      </c>
      <c r="I63" s="28" t="s">
        <v>89</v>
      </c>
      <c r="J63" s="28" t="s">
        <v>220</v>
      </c>
      <c r="K63" s="28">
        <v>15.56</v>
      </c>
      <c r="L63" s="31">
        <v>0.64833300000000005</v>
      </c>
      <c r="M63" s="28">
        <v>2</v>
      </c>
      <c r="N63" s="32">
        <v>0.6</v>
      </c>
      <c r="O63" s="33" t="s">
        <v>357</v>
      </c>
      <c r="P63" s="3" t="s">
        <v>324</v>
      </c>
      <c r="Q63" s="3" t="s">
        <v>116</v>
      </c>
      <c r="R63" s="3" t="s">
        <v>358</v>
      </c>
      <c r="S63" s="4" t="str">
        <f>LOOKUP(2,1/('[1] 集采未中选药品规格'!$A$2:$A$596=$R63),'[1] 集采未中选药品规格'!C$2:C$596)</f>
        <v>200mg</v>
      </c>
      <c r="T63" s="4" t="str">
        <f>LOOKUP(2,1/('[1] 集采未中选药品规格'!$A$2:$A$596=$R63),'[1] 集采未中选药品规格'!D$2:D$596)</f>
        <v>10粒</v>
      </c>
      <c r="U63" s="3" t="s">
        <v>89</v>
      </c>
      <c r="V63" s="38" t="s">
        <v>359</v>
      </c>
      <c r="W63" s="3" t="s">
        <v>360</v>
      </c>
      <c r="X63" s="38" t="s">
        <v>359</v>
      </c>
      <c r="Y63" s="3" t="s">
        <v>360</v>
      </c>
      <c r="Z63" s="3">
        <v>2.5</v>
      </c>
      <c r="AA63" s="3">
        <v>0.25</v>
      </c>
      <c r="AB63" s="3" t="s">
        <v>57</v>
      </c>
      <c r="AC63" s="38"/>
      <c r="AD63" s="42"/>
      <c r="AE63" s="42" t="s">
        <v>361</v>
      </c>
      <c r="AF63" s="42" t="s">
        <v>357</v>
      </c>
      <c r="AG63" s="42" t="s">
        <v>362</v>
      </c>
      <c r="AH63" s="54"/>
      <c r="AI63" s="50" t="str">
        <f t="shared" si="17"/>
        <v>规格√</v>
      </c>
      <c r="AJ63" s="50" t="str">
        <f t="shared" si="18"/>
        <v>按中选价</v>
      </c>
      <c r="AK63" s="51">
        <f t="shared" si="19"/>
        <v>0.65</v>
      </c>
      <c r="AL63" s="50">
        <f t="shared" si="20"/>
        <v>0.4</v>
      </c>
      <c r="AM63" s="52" t="str">
        <f t="shared" si="21"/>
        <v>差比价与挂网价取低者</v>
      </c>
      <c r="AN63" s="53">
        <f t="shared" si="22"/>
        <v>0.25</v>
      </c>
      <c r="AO63" s="53">
        <f t="shared" si="23"/>
        <v>0.25</v>
      </c>
      <c r="AP63" s="53">
        <f t="shared" si="24"/>
        <v>0.25</v>
      </c>
    </row>
    <row r="64" spans="1:42">
      <c r="A64" s="28">
        <v>4</v>
      </c>
      <c r="B64" s="28" t="s">
        <v>217</v>
      </c>
      <c r="C64" s="28" t="s">
        <v>218</v>
      </c>
      <c r="D64" s="28" t="s">
        <v>124</v>
      </c>
      <c r="E64" s="28" t="str">
        <f>LOOKUP(2,1/([1]中选结果表!$C$2:$C$85=D64),[1]中选结果表!$M$2:$M$85)</f>
        <v>片剂</v>
      </c>
      <c r="F64" s="28" t="s">
        <v>219</v>
      </c>
      <c r="G64" s="28" t="str">
        <f>LOOKUP(2,1/([1]中选结果表!$D$2:$D$85=$F64),[1]中选结果表!$E$2:$E$85)</f>
        <v>200mg</v>
      </c>
      <c r="H64" s="28" t="str">
        <f>LOOKUP(2,1/([1]中选结果表!$D$2:$D$85=$F64),[1]中选结果表!$F$2:$F$85)</f>
        <v>24片</v>
      </c>
      <c r="I64" s="28" t="s">
        <v>89</v>
      </c>
      <c r="J64" s="28" t="s">
        <v>220</v>
      </c>
      <c r="K64" s="28">
        <v>15.56</v>
      </c>
      <c r="L64" s="31">
        <v>0.64833300000000005</v>
      </c>
      <c r="M64" s="28">
        <v>2</v>
      </c>
      <c r="N64" s="32">
        <v>0.6</v>
      </c>
      <c r="O64" s="33" t="s">
        <v>363</v>
      </c>
      <c r="P64" s="3" t="s">
        <v>217</v>
      </c>
      <c r="Q64" s="3" t="s">
        <v>153</v>
      </c>
      <c r="R64" s="3" t="s">
        <v>228</v>
      </c>
      <c r="S64" s="4" t="str">
        <f>LOOKUP(2,1/('[1] 集采未中选药品规格'!$A$2:$A$596=$R64),'[1] 集采未中选药品规格'!C$2:C$596)</f>
        <v>100mg</v>
      </c>
      <c r="T64" s="4" t="str">
        <f>LOOKUP(2,1/('[1] 集采未中选药品规格'!$A$2:$A$596=$R64),'[1] 集采未中选药品规格'!D$2:D$596)</f>
        <v>24片</v>
      </c>
      <c r="U64" s="3" t="s">
        <v>89</v>
      </c>
      <c r="V64" s="38" t="s">
        <v>364</v>
      </c>
      <c r="W64" s="3" t="s">
        <v>365</v>
      </c>
      <c r="X64" s="38" t="s">
        <v>364</v>
      </c>
      <c r="Y64" s="3" t="s">
        <v>365</v>
      </c>
      <c r="Z64" s="3">
        <v>6.54</v>
      </c>
      <c r="AA64" s="3">
        <v>0.27250000000000002</v>
      </c>
      <c r="AB64" s="3" t="s">
        <v>57</v>
      </c>
      <c r="AC64" s="38"/>
      <c r="AD64" s="42"/>
      <c r="AE64" s="42"/>
      <c r="AF64" s="42" t="s">
        <v>363</v>
      </c>
      <c r="AG64" s="42"/>
      <c r="AH64" s="54"/>
      <c r="AI64" s="50" t="str">
        <f t="shared" si="17"/>
        <v>规格×</v>
      </c>
      <c r="AJ64" s="50" t="str">
        <f t="shared" si="18"/>
        <v>装量差比价</v>
      </c>
      <c r="AK64" s="51">
        <f t="shared" si="19"/>
        <v>0.34</v>
      </c>
      <c r="AL64" s="50">
        <f t="shared" si="20"/>
        <v>0.8</v>
      </c>
      <c r="AM64" s="52" t="str">
        <f t="shared" si="21"/>
        <v>差比价与挂网价取低者</v>
      </c>
      <c r="AN64" s="53">
        <f t="shared" si="22"/>
        <v>0.28000000000000003</v>
      </c>
      <c r="AO64" s="53">
        <f t="shared" si="23"/>
        <v>0.28000000000000003</v>
      </c>
      <c r="AP64" s="53">
        <f t="shared" si="24"/>
        <v>0.28000000000000003</v>
      </c>
    </row>
    <row r="65" spans="1:42">
      <c r="A65" s="28">
        <v>4</v>
      </c>
      <c r="B65" s="28" t="s">
        <v>217</v>
      </c>
      <c r="C65" s="28" t="s">
        <v>218</v>
      </c>
      <c r="D65" s="28" t="s">
        <v>124</v>
      </c>
      <c r="E65" s="28" t="str">
        <f>LOOKUP(2,1/([1]中选结果表!$C$2:$C$85=D65),[1]中选结果表!$M$2:$M$85)</f>
        <v>片剂</v>
      </c>
      <c r="F65" s="28" t="s">
        <v>219</v>
      </c>
      <c r="G65" s="28" t="str">
        <f>LOOKUP(2,1/([1]中选结果表!$D$2:$D$85=$F65),[1]中选结果表!$E$2:$E$85)</f>
        <v>200mg</v>
      </c>
      <c r="H65" s="28" t="str">
        <f>LOOKUP(2,1/([1]中选结果表!$D$2:$D$85=$F65),[1]中选结果表!$F$2:$F$85)</f>
        <v>24片</v>
      </c>
      <c r="I65" s="28" t="s">
        <v>89</v>
      </c>
      <c r="J65" s="28" t="s">
        <v>220</v>
      </c>
      <c r="K65" s="28">
        <v>15.56</v>
      </c>
      <c r="L65" s="31">
        <v>0.64833300000000005</v>
      </c>
      <c r="M65" s="28">
        <v>2</v>
      </c>
      <c r="N65" s="32">
        <v>0.6</v>
      </c>
      <c r="O65" s="33" t="s">
        <v>366</v>
      </c>
      <c r="P65" s="3" t="s">
        <v>217</v>
      </c>
      <c r="Q65" s="3" t="s">
        <v>153</v>
      </c>
      <c r="R65" s="3" t="s">
        <v>228</v>
      </c>
      <c r="S65" s="4" t="str">
        <f>LOOKUP(2,1/('[1] 集采未中选药品规格'!$A$2:$A$596=$R65),'[1] 集采未中选药品规格'!C$2:C$596)</f>
        <v>100mg</v>
      </c>
      <c r="T65" s="4" t="str">
        <f>LOOKUP(2,1/('[1] 集采未中选药品规格'!$A$2:$A$596=$R65),'[1] 集采未中选药品规格'!D$2:D$596)</f>
        <v>24片</v>
      </c>
      <c r="U65" s="3" t="s">
        <v>89</v>
      </c>
      <c r="V65" s="38" t="s">
        <v>367</v>
      </c>
      <c r="W65" s="3" t="s">
        <v>368</v>
      </c>
      <c r="X65" s="38" t="s">
        <v>367</v>
      </c>
      <c r="Y65" s="3" t="s">
        <v>368</v>
      </c>
      <c r="Z65" s="3">
        <v>3.13</v>
      </c>
      <c r="AA65" s="3">
        <v>0.13041700000000001</v>
      </c>
      <c r="AB65" s="3" t="s">
        <v>57</v>
      </c>
      <c r="AC65" s="38"/>
      <c r="AD65" s="42"/>
      <c r="AE65" s="42" t="s">
        <v>369</v>
      </c>
      <c r="AF65" s="42" t="s">
        <v>366</v>
      </c>
      <c r="AG65" s="42" t="s">
        <v>370</v>
      </c>
      <c r="AH65" s="54"/>
      <c r="AI65" s="50" t="str">
        <f t="shared" si="17"/>
        <v>规格×</v>
      </c>
      <c r="AJ65" s="50" t="str">
        <f t="shared" si="18"/>
        <v>装量差比价</v>
      </c>
      <c r="AK65" s="51">
        <f t="shared" si="19"/>
        <v>0.34</v>
      </c>
      <c r="AL65" s="50">
        <f t="shared" si="20"/>
        <v>0.4</v>
      </c>
      <c r="AM65" s="52" t="str">
        <f t="shared" si="21"/>
        <v>差比价与挂网价取低者</v>
      </c>
      <c r="AN65" s="53">
        <f t="shared" si="22"/>
        <v>0.14000000000000001</v>
      </c>
      <c r="AO65" s="53">
        <f t="shared" si="23"/>
        <v>0.14000000000000001</v>
      </c>
      <c r="AP65" s="53">
        <f t="shared" si="24"/>
        <v>0.14000000000000001</v>
      </c>
    </row>
    <row r="66" spans="1:42">
      <c r="A66" s="28">
        <v>4</v>
      </c>
      <c r="B66" s="28" t="s">
        <v>217</v>
      </c>
      <c r="C66" s="28" t="s">
        <v>218</v>
      </c>
      <c r="D66" s="28" t="s">
        <v>124</v>
      </c>
      <c r="E66" s="28" t="str">
        <f>LOOKUP(2,1/([1]中选结果表!$C$2:$C$85=D66),[1]中选结果表!$M$2:$M$85)</f>
        <v>片剂</v>
      </c>
      <c r="F66" s="28" t="s">
        <v>219</v>
      </c>
      <c r="G66" s="28" t="str">
        <f>LOOKUP(2,1/([1]中选结果表!$D$2:$D$85=$F66),[1]中选结果表!$E$2:$E$85)</f>
        <v>200mg</v>
      </c>
      <c r="H66" s="28" t="str">
        <f>LOOKUP(2,1/([1]中选结果表!$D$2:$D$85=$F66),[1]中选结果表!$F$2:$F$85)</f>
        <v>24片</v>
      </c>
      <c r="I66" s="28" t="s">
        <v>89</v>
      </c>
      <c r="J66" s="28" t="s">
        <v>220</v>
      </c>
      <c r="K66" s="28">
        <v>15.56</v>
      </c>
      <c r="L66" s="31">
        <v>0.64833300000000005</v>
      </c>
      <c r="M66" s="28">
        <v>2</v>
      </c>
      <c r="N66" s="32">
        <v>0.6</v>
      </c>
      <c r="O66" s="33" t="s">
        <v>371</v>
      </c>
      <c r="P66" s="3" t="s">
        <v>217</v>
      </c>
      <c r="Q66" s="3" t="s">
        <v>153</v>
      </c>
      <c r="R66" s="3" t="s">
        <v>228</v>
      </c>
      <c r="S66" s="4" t="str">
        <f>LOOKUP(2,1/('[1] 集采未中选药品规格'!$A$2:$A$596=$R66),'[1] 集采未中选药品规格'!C$2:C$596)</f>
        <v>100mg</v>
      </c>
      <c r="T66" s="4" t="str">
        <f>LOOKUP(2,1/('[1] 集采未中选药品规格'!$A$2:$A$596=$R66),'[1] 集采未中选药品规格'!D$2:D$596)</f>
        <v>24片</v>
      </c>
      <c r="U66" s="3" t="s">
        <v>89</v>
      </c>
      <c r="V66" s="38" t="s">
        <v>367</v>
      </c>
      <c r="W66" s="3" t="s">
        <v>368</v>
      </c>
      <c r="X66" s="38" t="s">
        <v>367</v>
      </c>
      <c r="Y66" s="3" t="s">
        <v>368</v>
      </c>
      <c r="Z66" s="3">
        <v>4.3899999999999997</v>
      </c>
      <c r="AA66" s="3">
        <v>0.182917</v>
      </c>
      <c r="AB66" s="3" t="s">
        <v>57</v>
      </c>
      <c r="AC66" s="38"/>
      <c r="AD66" s="42"/>
      <c r="AE66" s="42" t="s">
        <v>369</v>
      </c>
      <c r="AF66" s="42" t="s">
        <v>371</v>
      </c>
      <c r="AG66" s="42" t="s">
        <v>370</v>
      </c>
      <c r="AH66" s="54"/>
      <c r="AI66" s="50" t="str">
        <f t="shared" si="17"/>
        <v>规格×</v>
      </c>
      <c r="AJ66" s="50" t="str">
        <f t="shared" si="18"/>
        <v>装量差比价</v>
      </c>
      <c r="AK66" s="51">
        <f t="shared" si="19"/>
        <v>0.34</v>
      </c>
      <c r="AL66" s="50">
        <f t="shared" si="20"/>
        <v>0.5</v>
      </c>
      <c r="AM66" s="52" t="str">
        <f t="shared" si="21"/>
        <v>差比价与挂网价取低者</v>
      </c>
      <c r="AN66" s="53">
        <f t="shared" si="22"/>
        <v>0.19</v>
      </c>
      <c r="AO66" s="53">
        <f t="shared" si="23"/>
        <v>0.19</v>
      </c>
      <c r="AP66" s="53">
        <f t="shared" si="24"/>
        <v>0.19</v>
      </c>
    </row>
    <row r="67" spans="1:42">
      <c r="A67" s="28">
        <v>5</v>
      </c>
      <c r="B67" s="28" t="s">
        <v>372</v>
      </c>
      <c r="C67" s="28" t="s">
        <v>373</v>
      </c>
      <c r="D67" s="28" t="s">
        <v>374</v>
      </c>
      <c r="E67" s="28" t="str">
        <f>LOOKUP(2,1/([1]中选结果表!$C$2:$C$85=D67),[1]中选结果表!$M$2:$M$85)</f>
        <v>注射剂</v>
      </c>
      <c r="F67" s="28" t="s">
        <v>375</v>
      </c>
      <c r="G67" s="28" t="str">
        <f>LOOKUP(2,1/([1]中选结果表!$D$2:$D$85=$F67),[1]中选结果表!$E$2:$E$85)</f>
        <v>40mg</v>
      </c>
      <c r="H67" s="28" t="str">
        <f>LOOKUP(2,1/([1]中选结果表!$D$2:$D$85=$F67),[1]中选结果表!$F$2:$F$85)</f>
        <v>10支</v>
      </c>
      <c r="I67" s="28" t="s">
        <v>89</v>
      </c>
      <c r="J67" s="28" t="s">
        <v>376</v>
      </c>
      <c r="K67" s="28">
        <v>34.700000000000003</v>
      </c>
      <c r="L67" s="31">
        <v>3.47</v>
      </c>
      <c r="M67" s="28">
        <v>10</v>
      </c>
      <c r="N67" s="32">
        <v>0.8</v>
      </c>
      <c r="O67" s="33" t="s">
        <v>377</v>
      </c>
      <c r="P67" s="3" t="s">
        <v>378</v>
      </c>
      <c r="Q67" s="3" t="s">
        <v>379</v>
      </c>
      <c r="R67" s="3" t="s">
        <v>380</v>
      </c>
      <c r="S67" s="4" t="str">
        <f>LOOKUP(2,1/('[1] 集采未中选药品规格'!$A$2:$A$596=$R67),'[1] 集采未中选药品规格'!C$2:C$596)</f>
        <v>40mg</v>
      </c>
      <c r="T67" s="4" t="str">
        <f>LOOKUP(2,1/('[1] 集采未中选药品规格'!$A$2:$A$596=$R67),'[1] 集采未中选药品规格'!D$2:D$596)</f>
        <v>1瓶</v>
      </c>
      <c r="U67" s="3" t="s">
        <v>89</v>
      </c>
      <c r="V67" s="38" t="s">
        <v>381</v>
      </c>
      <c r="W67" s="3" t="s">
        <v>382</v>
      </c>
      <c r="X67" s="38" t="s">
        <v>381</v>
      </c>
      <c r="Y67" s="3" t="s">
        <v>382</v>
      </c>
      <c r="Z67" s="3">
        <v>86.96</v>
      </c>
      <c r="AA67" s="3">
        <v>86.96</v>
      </c>
      <c r="AB67" s="3" t="s">
        <v>57</v>
      </c>
      <c r="AC67" s="38"/>
      <c r="AD67" s="42"/>
      <c r="AE67" s="42" t="s">
        <v>383</v>
      </c>
      <c r="AF67" s="42" t="s">
        <v>377</v>
      </c>
      <c r="AG67" s="42" t="s">
        <v>384</v>
      </c>
      <c r="AH67" s="54"/>
      <c r="AI67" s="50" t="str">
        <f t="shared" si="17"/>
        <v>规格√</v>
      </c>
      <c r="AJ67" s="50" t="str">
        <f t="shared" si="18"/>
        <v>按中选价</v>
      </c>
      <c r="AK67" s="51">
        <f t="shared" si="19"/>
        <v>3.47</v>
      </c>
      <c r="AL67" s="50">
        <f t="shared" si="20"/>
        <v>25.1</v>
      </c>
      <c r="AM67" s="52" t="str">
        <f t="shared" si="21"/>
        <v>差比价与挂网价取低者</v>
      </c>
      <c r="AN67" s="53">
        <f t="shared" si="22"/>
        <v>3.47</v>
      </c>
      <c r="AO67" s="53">
        <f t="shared" si="23"/>
        <v>3.47</v>
      </c>
      <c r="AP67" s="53">
        <f t="shared" si="24"/>
        <v>3.47</v>
      </c>
    </row>
    <row r="68" spans="1:42">
      <c r="A68" s="28">
        <v>5</v>
      </c>
      <c r="B68" s="28" t="s">
        <v>372</v>
      </c>
      <c r="C68" s="28" t="s">
        <v>373</v>
      </c>
      <c r="D68" s="28" t="s">
        <v>374</v>
      </c>
      <c r="E68" s="28" t="str">
        <f>LOOKUP(2,1/([1]中选结果表!$C$2:$C$85=D68),[1]中选结果表!$M$2:$M$85)</f>
        <v>注射剂</v>
      </c>
      <c r="F68" s="28" t="s">
        <v>375</v>
      </c>
      <c r="G68" s="28" t="str">
        <f>LOOKUP(2,1/([1]中选结果表!$D$2:$D$85=$F68),[1]中选结果表!$E$2:$E$85)</f>
        <v>40mg</v>
      </c>
      <c r="H68" s="28" t="str">
        <f>LOOKUP(2,1/([1]中选结果表!$D$2:$D$85=$F68),[1]中选结果表!$F$2:$F$85)</f>
        <v>10支</v>
      </c>
      <c r="I68" s="28" t="s">
        <v>89</v>
      </c>
      <c r="J68" s="28" t="s">
        <v>376</v>
      </c>
      <c r="K68" s="28">
        <v>34.700000000000003</v>
      </c>
      <c r="L68" s="31">
        <v>3.47</v>
      </c>
      <c r="M68" s="28">
        <v>10</v>
      </c>
      <c r="N68" s="32">
        <v>0.8</v>
      </c>
      <c r="O68" s="33" t="s">
        <v>385</v>
      </c>
      <c r="P68" s="3" t="s">
        <v>386</v>
      </c>
      <c r="Q68" s="3" t="s">
        <v>51</v>
      </c>
      <c r="R68" s="3" t="s">
        <v>387</v>
      </c>
      <c r="S68" s="4" t="str">
        <f>LOOKUP(2,1/('[1] 集采未中选药品规格'!$A$2:$A$596=$R68),'[1] 集采未中选药品规格'!C$2:C$596)</f>
        <v>40mg</v>
      </c>
      <c r="T68" s="4" t="str">
        <f>LOOKUP(2,1/('[1] 集采未中选药品规格'!$A$2:$A$596=$R68),'[1] 集采未中选药品规格'!D$2:D$596)</f>
        <v>1瓶</v>
      </c>
      <c r="U68" s="3" t="s">
        <v>47</v>
      </c>
      <c r="V68" s="38" t="s">
        <v>388</v>
      </c>
      <c r="W68" s="3" t="s">
        <v>389</v>
      </c>
      <c r="X68" s="38" t="s">
        <v>388</v>
      </c>
      <c r="Y68" s="3" t="s">
        <v>389</v>
      </c>
      <c r="Z68" s="3">
        <v>2.17</v>
      </c>
      <c r="AA68" s="3">
        <v>2.17</v>
      </c>
      <c r="AB68" s="3" t="s">
        <v>57</v>
      </c>
      <c r="AC68" s="38"/>
      <c r="AD68" s="42"/>
      <c r="AE68" s="42" t="s">
        <v>390</v>
      </c>
      <c r="AF68" s="42" t="s">
        <v>385</v>
      </c>
      <c r="AG68" s="42" t="s">
        <v>391</v>
      </c>
      <c r="AH68" s="54"/>
      <c r="AI68" s="50" t="str">
        <f t="shared" si="17"/>
        <v>规格√</v>
      </c>
      <c r="AJ68" s="50" t="str">
        <f t="shared" si="18"/>
        <v>按中选价</v>
      </c>
      <c r="AK68" s="51">
        <f t="shared" si="19"/>
        <v>3.47</v>
      </c>
      <c r="AL68" s="50">
        <f t="shared" si="20"/>
        <v>0.6</v>
      </c>
      <c r="AM68" s="52" t="str">
        <f t="shared" si="21"/>
        <v>差比价与挂网价取低者</v>
      </c>
      <c r="AN68" s="53">
        <f t="shared" si="22"/>
        <v>2.17</v>
      </c>
      <c r="AO68" s="53">
        <f t="shared" si="23"/>
        <v>2.17</v>
      </c>
      <c r="AP68" s="53">
        <f t="shared" si="24"/>
        <v>2.17</v>
      </c>
    </row>
    <row r="69" spans="1:42">
      <c r="A69" s="29">
        <v>5</v>
      </c>
      <c r="B69" s="29" t="s">
        <v>372</v>
      </c>
      <c r="C69" s="29" t="s">
        <v>373</v>
      </c>
      <c r="D69" s="29" t="s">
        <v>374</v>
      </c>
      <c r="E69" s="29" t="str">
        <f>LOOKUP(2,1/([1]中选结果表!$C$2:$C$85=D69),[1]中选结果表!$M$2:$M$85)</f>
        <v>注射剂</v>
      </c>
      <c r="F69" s="29" t="s">
        <v>375</v>
      </c>
      <c r="G69" s="29" t="str">
        <f>LOOKUP(2,1/([1]中选结果表!$D$2:$D$85=$F69),[1]中选结果表!$E$2:$E$85)</f>
        <v>40mg</v>
      </c>
      <c r="H69" s="29" t="str">
        <f>LOOKUP(2,1/([1]中选结果表!$D$2:$D$85=$F69),[1]中选结果表!$F$2:$F$85)</f>
        <v>10支</v>
      </c>
      <c r="I69" s="29" t="s">
        <v>89</v>
      </c>
      <c r="J69" s="29" t="s">
        <v>376</v>
      </c>
      <c r="K69" s="29">
        <v>34.700000000000003</v>
      </c>
      <c r="L69" s="34">
        <v>3.47</v>
      </c>
      <c r="M69" s="29">
        <v>10</v>
      </c>
      <c r="N69" s="35">
        <v>0.8</v>
      </c>
      <c r="O69" s="36" t="s">
        <v>392</v>
      </c>
      <c r="P69" s="29" t="s">
        <v>393</v>
      </c>
      <c r="Q69" s="29" t="s">
        <v>51</v>
      </c>
      <c r="R69" s="29" t="s">
        <v>394</v>
      </c>
      <c r="S69" s="39" t="str">
        <f>LOOKUP(2,1/('[1] 集采未中选药品规格'!$A$2:$A$596=$R69),'[1] 集采未中选药品规格'!C$2:C$596)</f>
        <v>40mg</v>
      </c>
      <c r="T69" s="39" t="str">
        <f>LOOKUP(2,1/('[1] 集采未中选药品规格'!$A$2:$A$596=$R69),'[1] 集采未中选药品规格'!D$2:D$596)</f>
        <v>1支</v>
      </c>
      <c r="U69" s="29" t="s">
        <v>89</v>
      </c>
      <c r="V69" s="40" t="s">
        <v>381</v>
      </c>
      <c r="W69" s="29" t="s">
        <v>382</v>
      </c>
      <c r="X69" s="40" t="s">
        <v>381</v>
      </c>
      <c r="Y69" s="29" t="s">
        <v>382</v>
      </c>
      <c r="Z69" s="29">
        <v>120.87</v>
      </c>
      <c r="AA69" s="29">
        <v>120.87</v>
      </c>
      <c r="AB69" s="29" t="s">
        <v>57</v>
      </c>
      <c r="AC69" s="40"/>
      <c r="AD69" s="44"/>
      <c r="AE69" s="44" t="s">
        <v>395</v>
      </c>
      <c r="AF69" s="44" t="s">
        <v>392</v>
      </c>
      <c r="AG69" s="44" t="s">
        <v>396</v>
      </c>
      <c r="AH69" s="55"/>
      <c r="AI69" s="50" t="str">
        <f t="shared" ref="AI69" si="25">IF(G69=S69,"规格√","规格×")</f>
        <v>规格√</v>
      </c>
      <c r="AJ69" s="50" t="str">
        <f t="shared" ref="AJ69" si="26">CHOOSE(IF($AI69="规格√",1,2),"按中选价",IF($E69="注射剂","含量差比价","装量差比价"))</f>
        <v>按中选价</v>
      </c>
      <c r="AK69" s="51">
        <f t="shared" ref="AK69" si="27">ROUND(CHOOSE(IF($AI69="规格√",1,2),$L69,IF($E69="注射剂",$L69*POWER(1.7,LOG(LEFT($S69,LEN($S69)-2)/LEFT($G69,LEN($G69)-2),2)),$L69*POWER(1.9,LOG(LEFT($S69,LEN($S69)-2)/LEFT($G69,LEN($G69)-2),2)))),2)</f>
        <v>3.47</v>
      </c>
      <c r="AL69" s="50">
        <f t="shared" ref="AL69" si="28">ROUND($AA69/$AK69,1)</f>
        <v>34.799999999999997</v>
      </c>
      <c r="AM69" s="52" t="str">
        <f t="shared" ref="AM69" si="29">IF(OR($AC69="是",$AB69="是",$AD69="是"),CONCATENATE(IF($AC69="是","原研药",""),IF(COUNTA(AC69:AC69)&gt;=2,"、",""),IF($AB69="是","过评药",""),IF(AND(COUNTA(AC69:AD69)&gt;=2,AD69&lt;&gt;""),"、",""),IF($AD69="是","参比制剂",""),"，")&amp;IF($AL69&gt;=2,"行梯度降价","差比价与挂网价取低者"),"差比价与挂网价取低者")</f>
        <v>差比价与挂网价取低者</v>
      </c>
      <c r="AN69" s="53">
        <f t="shared" ref="AN69" si="30">IF(Z69=0,"海南无挂网价（差比价为"&amp;AK69&amp;"）",ROUNDUP(IF(OR($AC69="是",$AB69="是",$AD69="是"),IF($AL69&gt;2,MAX($AA69*0.6,$AK69),MIN($AA69,$AK69)),MIN($AA69,$AK69)),2))</f>
        <v>3.47</v>
      </c>
      <c r="AO69" s="53">
        <f t="shared" ref="AO69" si="31">IF(Z69=0,"海南无挂网价（差比价为"&amp;AK69&amp;"）",ROUNDUP(IF(OR($AC69="是",$AB69="是",$AD69="是"),IF($AL69&gt;2,MAX($AA69*0.6*0.6,$AK69),MIN($AA69,$AK69)),MIN($AA69,$AK69)),2))</f>
        <v>3.47</v>
      </c>
      <c r="AP69" s="53">
        <f t="shared" ref="AP69" si="32">IF(Z69=0,"海南无挂网价（差比价为"&amp;AK69&amp;"）",ROUNDUP(IF(OR($AC69="是",$AB69="是",$AD69="是"),IF($AL69&gt;2,MAX($AA69*0.6*0.6*0.8,$AK69),MIN($AA69,$AK69)),MIN($AA69,$AK69)),2))</f>
        <v>3.47</v>
      </c>
    </row>
    <row r="70" spans="1:42">
      <c r="A70" s="28">
        <v>5</v>
      </c>
      <c r="B70" s="28" t="s">
        <v>372</v>
      </c>
      <c r="C70" s="28" t="s">
        <v>373</v>
      </c>
      <c r="D70" s="28" t="s">
        <v>374</v>
      </c>
      <c r="E70" s="28" t="str">
        <f>LOOKUP(2,1/([1]中选结果表!$C$2:$C$85=D70),[1]中选结果表!$M$2:$M$85)</f>
        <v>注射剂</v>
      </c>
      <c r="F70" s="28" t="s">
        <v>375</v>
      </c>
      <c r="G70" s="28" t="str">
        <f>LOOKUP(2,1/([1]中选结果表!$D$2:$D$85=$F70),[1]中选结果表!$E$2:$E$85)</f>
        <v>40mg</v>
      </c>
      <c r="H70" s="28" t="str">
        <f>LOOKUP(2,1/([1]中选结果表!$D$2:$D$85=$F70),[1]中选结果表!$F$2:$F$85)</f>
        <v>10支</v>
      </c>
      <c r="I70" s="28" t="s">
        <v>89</v>
      </c>
      <c r="J70" s="28" t="s">
        <v>376</v>
      </c>
      <c r="K70" s="28">
        <v>34.700000000000003</v>
      </c>
      <c r="L70" s="31">
        <v>3.47</v>
      </c>
      <c r="M70" s="28">
        <v>10</v>
      </c>
      <c r="N70" s="32">
        <v>0.8</v>
      </c>
      <c r="O70" s="33" t="s">
        <v>397</v>
      </c>
      <c r="P70" s="3" t="s">
        <v>393</v>
      </c>
      <c r="Q70" s="3" t="s">
        <v>51</v>
      </c>
      <c r="R70" s="3" t="s">
        <v>398</v>
      </c>
      <c r="S70" s="4" t="str">
        <f>LOOKUP(2,1/('[1] 集采未中选药品规格'!$A$2:$A$596=$R70),'[1] 集采未中选药品规格'!C$2:C$596)</f>
        <v>40mg</v>
      </c>
      <c r="T70" s="4" t="str">
        <f>LOOKUP(2,1/('[1] 集采未中选药品规格'!$A$2:$A$596=$R70),'[1] 集采未中选药品规格'!D$2:D$596)</f>
        <v>1支</v>
      </c>
      <c r="U70" s="3" t="s">
        <v>89</v>
      </c>
      <c r="V70" s="38" t="s">
        <v>399</v>
      </c>
      <c r="W70" s="3" t="s">
        <v>400</v>
      </c>
      <c r="X70" s="38" t="s">
        <v>399</v>
      </c>
      <c r="Y70" s="3" t="s">
        <v>400</v>
      </c>
      <c r="Z70" s="3">
        <v>91.8</v>
      </c>
      <c r="AA70" s="3">
        <v>91.8</v>
      </c>
      <c r="AB70" s="3" t="s">
        <v>66</v>
      </c>
      <c r="AC70" s="38"/>
      <c r="AD70" s="42"/>
      <c r="AE70" s="42" t="s">
        <v>401</v>
      </c>
      <c r="AF70" s="42" t="s">
        <v>397</v>
      </c>
      <c r="AG70" s="42" t="s">
        <v>402</v>
      </c>
      <c r="AH70" s="54"/>
      <c r="AI70" s="50" t="str">
        <f t="shared" ref="AI70:AI101" si="33">IF(G70=S70,"规格√","规格×")</f>
        <v>规格√</v>
      </c>
      <c r="AJ70" s="50" t="str">
        <f t="shared" ref="AJ70:AJ101" si="34">CHOOSE(IF($AI70="规格√",1,2),"按中选价",IF($E70="注射剂","含量差比价","装量差比价"))</f>
        <v>按中选价</v>
      </c>
      <c r="AK70" s="51">
        <f t="shared" ref="AK70:AK101" si="35">ROUND(CHOOSE(IF($AI70="规格√",1,2),$L70,IF($E70="注射剂",$L70*POWER(1.7,LOG(LEFT($S70,LEN($S70)-2)/LEFT($G70,LEN($G70)-2),2)),$L70*POWER(1.9,LOG(LEFT($S70,LEN($S70)-2)/LEFT($G70,LEN($G70)-2),2)))),2)</f>
        <v>3.47</v>
      </c>
      <c r="AL70" s="50">
        <f t="shared" ref="AL70:AL101" si="36">ROUND($AA70/$AK70,1)</f>
        <v>26.5</v>
      </c>
      <c r="AM70" s="52" t="str">
        <f t="shared" ref="AM70:AM101" si="37">IF(OR($AC70="是",$AB70="是",$AD70="是"),CONCATENATE(IF($AC70="是","原研药",""),IF(COUNTA(AC70:AC70)&gt;=2,"、",""),IF($AB70="是","过评药",""),IF(AND(COUNTA(AC70:AD70)&gt;=2,AD70&lt;&gt;""),"、",""),IF($AD70="是","参比制剂",""),"，")&amp;IF($AL70&gt;=2,"行梯度降价","差比价与挂网价取低者"),"差比价与挂网价取低者")</f>
        <v>过评药，行梯度降价</v>
      </c>
      <c r="AN70" s="53">
        <f t="shared" ref="AN70:AN101" si="38">IF(Z70=0,"海南无挂网价（差比价为"&amp;AK70&amp;"）",ROUNDUP(IF(OR($AC70="是",$AB70="是",$AD70="是"),IF($AL70&gt;2,MAX($AA70*0.6,$AK70),MIN($AA70,$AK70)),MIN($AA70,$AK70)),2))</f>
        <v>55.08</v>
      </c>
      <c r="AO70" s="53">
        <f t="shared" ref="AO70:AO101" si="39">IF(Z70=0,"海南无挂网价（差比价为"&amp;AK70&amp;"）",ROUNDUP(IF(OR($AC70="是",$AB70="是",$AD70="是"),IF($AL70&gt;2,MAX($AA70*0.6*0.6,$AK70),MIN($AA70,$AK70)),MIN($AA70,$AK70)),2))</f>
        <v>33.049999999999997</v>
      </c>
      <c r="AP70" s="53">
        <f t="shared" ref="AP70:AP101" si="40">IF(Z70=0,"海南无挂网价（差比价为"&amp;AK70&amp;"）",ROUNDUP(IF(OR($AC70="是",$AB70="是",$AD70="是"),IF($AL70&gt;2,MAX($AA70*0.6*0.6*0.8,$AK70),MIN($AA70,$AK70)),MIN($AA70,$AK70)),2))</f>
        <v>26.44</v>
      </c>
    </row>
    <row r="71" spans="1:42">
      <c r="A71" s="28">
        <v>5</v>
      </c>
      <c r="B71" s="28" t="s">
        <v>372</v>
      </c>
      <c r="C71" s="28" t="s">
        <v>373</v>
      </c>
      <c r="D71" s="28" t="s">
        <v>374</v>
      </c>
      <c r="E71" s="28" t="str">
        <f>LOOKUP(2,1/([1]中选结果表!$C$2:$C$85=D71),[1]中选结果表!$M$2:$M$85)</f>
        <v>注射剂</v>
      </c>
      <c r="F71" s="28" t="s">
        <v>375</v>
      </c>
      <c r="G71" s="28" t="str">
        <f>LOOKUP(2,1/([1]中选结果表!$D$2:$D$85=$F71),[1]中选结果表!$E$2:$E$85)</f>
        <v>40mg</v>
      </c>
      <c r="H71" s="28" t="str">
        <f>LOOKUP(2,1/([1]中选结果表!$D$2:$D$85=$F71),[1]中选结果表!$F$2:$F$85)</f>
        <v>10支</v>
      </c>
      <c r="I71" s="28" t="s">
        <v>89</v>
      </c>
      <c r="J71" s="28" t="s">
        <v>376</v>
      </c>
      <c r="K71" s="28">
        <v>34.700000000000003</v>
      </c>
      <c r="L71" s="31">
        <v>3.47</v>
      </c>
      <c r="M71" s="28">
        <v>10</v>
      </c>
      <c r="N71" s="32">
        <v>0.8</v>
      </c>
      <c r="O71" s="33" t="s">
        <v>403</v>
      </c>
      <c r="P71" s="3" t="s">
        <v>393</v>
      </c>
      <c r="Q71" s="3" t="s">
        <v>51</v>
      </c>
      <c r="R71" s="3" t="s">
        <v>404</v>
      </c>
      <c r="S71" s="4" t="str">
        <f>LOOKUP(2,1/('[1] 集采未中选药品规格'!$A$2:$A$596=$R71),'[1] 集采未中选药品规格'!C$2:C$596)</f>
        <v>40mg</v>
      </c>
      <c r="T71" s="4" t="str">
        <f>LOOKUP(2,1/('[1] 集采未中选药品规格'!$A$2:$A$596=$R71),'[1] 集采未中选药品规格'!D$2:D$596)</f>
        <v>1瓶</v>
      </c>
      <c r="U71" s="3" t="s">
        <v>89</v>
      </c>
      <c r="V71" s="38" t="s">
        <v>405</v>
      </c>
      <c r="W71" s="3" t="s">
        <v>406</v>
      </c>
      <c r="X71" s="38" t="s">
        <v>405</v>
      </c>
      <c r="Y71" s="3" t="s">
        <v>406</v>
      </c>
      <c r="Z71" s="3">
        <v>90</v>
      </c>
      <c r="AA71" s="3">
        <v>90</v>
      </c>
      <c r="AB71" s="3" t="s">
        <v>57</v>
      </c>
      <c r="AC71" s="38"/>
      <c r="AD71" s="42"/>
      <c r="AE71" s="42" t="s">
        <v>407</v>
      </c>
      <c r="AF71" s="42" t="s">
        <v>403</v>
      </c>
      <c r="AG71" s="42" t="s">
        <v>408</v>
      </c>
      <c r="AH71" s="54"/>
      <c r="AI71" s="50" t="str">
        <f t="shared" si="33"/>
        <v>规格√</v>
      </c>
      <c r="AJ71" s="50" t="str">
        <f t="shared" si="34"/>
        <v>按中选价</v>
      </c>
      <c r="AK71" s="51">
        <f t="shared" si="35"/>
        <v>3.47</v>
      </c>
      <c r="AL71" s="50">
        <f t="shared" si="36"/>
        <v>25.9</v>
      </c>
      <c r="AM71" s="52" t="str">
        <f t="shared" si="37"/>
        <v>差比价与挂网价取低者</v>
      </c>
      <c r="AN71" s="53">
        <f t="shared" si="38"/>
        <v>3.47</v>
      </c>
      <c r="AO71" s="53">
        <f t="shared" si="39"/>
        <v>3.47</v>
      </c>
      <c r="AP71" s="53">
        <f t="shared" si="40"/>
        <v>3.47</v>
      </c>
    </row>
    <row r="72" spans="1:42">
      <c r="A72" s="28">
        <v>5</v>
      </c>
      <c r="B72" s="28" t="s">
        <v>372</v>
      </c>
      <c r="C72" s="28" t="s">
        <v>373</v>
      </c>
      <c r="D72" s="28" t="s">
        <v>374</v>
      </c>
      <c r="E72" s="28" t="str">
        <f>LOOKUP(2,1/([1]中选结果表!$C$2:$C$85=D72),[1]中选结果表!$M$2:$M$85)</f>
        <v>注射剂</v>
      </c>
      <c r="F72" s="28" t="s">
        <v>375</v>
      </c>
      <c r="G72" s="28" t="str">
        <f>LOOKUP(2,1/([1]中选结果表!$D$2:$D$85=$F72),[1]中选结果表!$E$2:$E$85)</f>
        <v>40mg</v>
      </c>
      <c r="H72" s="28" t="str">
        <f>LOOKUP(2,1/([1]中选结果表!$D$2:$D$85=$F72),[1]中选结果表!$F$2:$F$85)</f>
        <v>10支</v>
      </c>
      <c r="I72" s="28" t="s">
        <v>89</v>
      </c>
      <c r="J72" s="28" t="s">
        <v>376</v>
      </c>
      <c r="K72" s="28">
        <v>34.700000000000003</v>
      </c>
      <c r="L72" s="31">
        <v>3.47</v>
      </c>
      <c r="M72" s="28">
        <v>10</v>
      </c>
      <c r="N72" s="32">
        <v>0.8</v>
      </c>
      <c r="O72" s="33" t="s">
        <v>409</v>
      </c>
      <c r="P72" s="3" t="s">
        <v>386</v>
      </c>
      <c r="Q72" s="3" t="s">
        <v>51</v>
      </c>
      <c r="R72" s="3" t="s">
        <v>410</v>
      </c>
      <c r="S72" s="4" t="str">
        <f>LOOKUP(2,1/('[1] 集采未中选药品规格'!$A$2:$A$596=$R72),'[1] 集采未中选药品规格'!C$2:C$596)</f>
        <v>20mg</v>
      </c>
      <c r="T72" s="4" t="str">
        <f>LOOKUP(2,1/('[1] 集采未中选药品规格'!$A$2:$A$596=$R72),'[1] 集采未中选药品规格'!D$2:D$596)</f>
        <v>2瓶</v>
      </c>
      <c r="U72" s="3" t="s">
        <v>89</v>
      </c>
      <c r="V72" s="38" t="s">
        <v>411</v>
      </c>
      <c r="W72" s="3" t="s">
        <v>412</v>
      </c>
      <c r="X72" s="38" t="s">
        <v>411</v>
      </c>
      <c r="Y72" s="3" t="s">
        <v>412</v>
      </c>
      <c r="Z72" s="3">
        <v>15.16</v>
      </c>
      <c r="AA72" s="3">
        <v>7.58</v>
      </c>
      <c r="AB72" s="3" t="s">
        <v>57</v>
      </c>
      <c r="AC72" s="38"/>
      <c r="AD72" s="42"/>
      <c r="AE72" s="42" t="s">
        <v>413</v>
      </c>
      <c r="AF72" s="42" t="s">
        <v>409</v>
      </c>
      <c r="AG72" s="42" t="s">
        <v>414</v>
      </c>
      <c r="AH72" s="54"/>
      <c r="AI72" s="50" t="str">
        <f t="shared" si="33"/>
        <v>规格×</v>
      </c>
      <c r="AJ72" s="50" t="str">
        <f t="shared" si="34"/>
        <v>含量差比价</v>
      </c>
      <c r="AK72" s="51">
        <f t="shared" si="35"/>
        <v>2.04</v>
      </c>
      <c r="AL72" s="50">
        <f t="shared" si="36"/>
        <v>3.7</v>
      </c>
      <c r="AM72" s="52" t="str">
        <f t="shared" si="37"/>
        <v>差比价与挂网价取低者</v>
      </c>
      <c r="AN72" s="53">
        <f t="shared" si="38"/>
        <v>2.04</v>
      </c>
      <c r="AO72" s="53">
        <f t="shared" si="39"/>
        <v>2.04</v>
      </c>
      <c r="AP72" s="53">
        <f t="shared" si="40"/>
        <v>2.04</v>
      </c>
    </row>
    <row r="73" spans="1:42">
      <c r="A73" s="28">
        <v>5</v>
      </c>
      <c r="B73" s="28" t="s">
        <v>372</v>
      </c>
      <c r="C73" s="28" t="s">
        <v>373</v>
      </c>
      <c r="D73" s="28" t="s">
        <v>374</v>
      </c>
      <c r="E73" s="28" t="str">
        <f>LOOKUP(2,1/([1]中选结果表!$C$2:$C$85=D73),[1]中选结果表!$M$2:$M$85)</f>
        <v>注射剂</v>
      </c>
      <c r="F73" s="28" t="s">
        <v>375</v>
      </c>
      <c r="G73" s="28" t="str">
        <f>LOOKUP(2,1/([1]中选结果表!$D$2:$D$85=$F73),[1]中选结果表!$E$2:$E$85)</f>
        <v>40mg</v>
      </c>
      <c r="H73" s="28" t="str">
        <f>LOOKUP(2,1/([1]中选结果表!$D$2:$D$85=$F73),[1]中选结果表!$F$2:$F$85)</f>
        <v>10支</v>
      </c>
      <c r="I73" s="28" t="s">
        <v>89</v>
      </c>
      <c r="J73" s="28" t="s">
        <v>376</v>
      </c>
      <c r="K73" s="28">
        <v>34.700000000000003</v>
      </c>
      <c r="L73" s="31">
        <v>3.47</v>
      </c>
      <c r="M73" s="28">
        <v>10</v>
      </c>
      <c r="N73" s="32">
        <v>0.8</v>
      </c>
      <c r="O73" s="33" t="s">
        <v>415</v>
      </c>
      <c r="P73" s="3" t="s">
        <v>386</v>
      </c>
      <c r="Q73" s="3" t="s">
        <v>51</v>
      </c>
      <c r="R73" s="3" t="s">
        <v>416</v>
      </c>
      <c r="S73" s="4" t="str">
        <f>LOOKUP(2,1/('[1] 集采未中选药品规格'!$A$2:$A$596=$R73),'[1] 集采未中选药品规格'!C$2:C$596)</f>
        <v>60mg</v>
      </c>
      <c r="T73" s="4" t="str">
        <f>LOOKUP(2,1/('[1] 集采未中选药品规格'!$A$2:$A$596=$R73),'[1] 集采未中选药品规格'!D$2:D$596)</f>
        <v>1瓶</v>
      </c>
      <c r="U73" s="3" t="s">
        <v>47</v>
      </c>
      <c r="V73" s="38" t="s">
        <v>417</v>
      </c>
      <c r="W73" s="3" t="s">
        <v>418</v>
      </c>
      <c r="X73" s="38" t="s">
        <v>417</v>
      </c>
      <c r="Y73" s="3" t="s">
        <v>418</v>
      </c>
      <c r="Z73" s="3">
        <v>23.62</v>
      </c>
      <c r="AA73" s="3">
        <v>23.62</v>
      </c>
      <c r="AB73" s="3" t="s">
        <v>57</v>
      </c>
      <c r="AC73" s="38"/>
      <c r="AD73" s="42"/>
      <c r="AE73" s="42" t="s">
        <v>419</v>
      </c>
      <c r="AF73" s="42" t="s">
        <v>415</v>
      </c>
      <c r="AG73" s="42" t="s">
        <v>420</v>
      </c>
      <c r="AH73" s="54"/>
      <c r="AI73" s="50" t="str">
        <f t="shared" si="33"/>
        <v>规格×</v>
      </c>
      <c r="AJ73" s="50" t="str">
        <f t="shared" si="34"/>
        <v>含量差比价</v>
      </c>
      <c r="AK73" s="51">
        <f t="shared" si="35"/>
        <v>4.7300000000000004</v>
      </c>
      <c r="AL73" s="50">
        <f t="shared" si="36"/>
        <v>5</v>
      </c>
      <c r="AM73" s="52" t="str">
        <f t="shared" si="37"/>
        <v>差比价与挂网价取低者</v>
      </c>
      <c r="AN73" s="53">
        <f t="shared" si="38"/>
        <v>4.7300000000000004</v>
      </c>
      <c r="AO73" s="53">
        <f t="shared" si="39"/>
        <v>4.7300000000000004</v>
      </c>
      <c r="AP73" s="53">
        <f t="shared" si="40"/>
        <v>4.7300000000000004</v>
      </c>
    </row>
    <row r="74" spans="1:42">
      <c r="A74" s="28">
        <v>5</v>
      </c>
      <c r="B74" s="28" t="s">
        <v>372</v>
      </c>
      <c r="C74" s="28" t="s">
        <v>373</v>
      </c>
      <c r="D74" s="28" t="s">
        <v>374</v>
      </c>
      <c r="E74" s="28" t="str">
        <f>LOOKUP(2,1/([1]中选结果表!$C$2:$C$85=D74),[1]中选结果表!$M$2:$M$85)</f>
        <v>注射剂</v>
      </c>
      <c r="F74" s="28" t="s">
        <v>375</v>
      </c>
      <c r="G74" s="28" t="str">
        <f>LOOKUP(2,1/([1]中选结果表!$D$2:$D$85=$F74),[1]中选结果表!$E$2:$E$85)</f>
        <v>40mg</v>
      </c>
      <c r="H74" s="28" t="str">
        <f>LOOKUP(2,1/([1]中选结果表!$D$2:$D$85=$F74),[1]中选结果表!$F$2:$F$85)</f>
        <v>10支</v>
      </c>
      <c r="I74" s="28" t="s">
        <v>89</v>
      </c>
      <c r="J74" s="28" t="s">
        <v>376</v>
      </c>
      <c r="K74" s="28">
        <v>34.700000000000003</v>
      </c>
      <c r="L74" s="31">
        <v>3.47</v>
      </c>
      <c r="M74" s="28">
        <v>10</v>
      </c>
      <c r="N74" s="32">
        <v>0.8</v>
      </c>
      <c r="O74" s="33" t="s">
        <v>421</v>
      </c>
      <c r="P74" s="3" t="s">
        <v>386</v>
      </c>
      <c r="Q74" s="3" t="s">
        <v>51</v>
      </c>
      <c r="R74" s="3" t="s">
        <v>422</v>
      </c>
      <c r="S74" s="4" t="str">
        <f>LOOKUP(2,1/('[1] 集采未中选药品规格'!$A$2:$A$596=$R74),'[1] 集采未中选药品规格'!C$2:C$596)</f>
        <v>60mg</v>
      </c>
      <c r="T74" s="4" t="str">
        <f>LOOKUP(2,1/('[1] 集采未中选药品规格'!$A$2:$A$596=$R74),'[1] 集采未中选药品规格'!D$2:D$596)</f>
        <v>10瓶</v>
      </c>
      <c r="U74" s="3" t="s">
        <v>89</v>
      </c>
      <c r="V74" s="38" t="s">
        <v>423</v>
      </c>
      <c r="W74" s="3" t="s">
        <v>424</v>
      </c>
      <c r="X74" s="38" t="s">
        <v>423</v>
      </c>
      <c r="Y74" s="3" t="s">
        <v>424</v>
      </c>
      <c r="Z74" s="3">
        <v>260.8</v>
      </c>
      <c r="AA74" s="3">
        <v>26.08</v>
      </c>
      <c r="AB74" s="3" t="s">
        <v>57</v>
      </c>
      <c r="AC74" s="38"/>
      <c r="AD74" s="42"/>
      <c r="AE74" s="42" t="s">
        <v>425</v>
      </c>
      <c r="AF74" s="42" t="s">
        <v>421</v>
      </c>
      <c r="AG74" s="42" t="s">
        <v>426</v>
      </c>
      <c r="AH74" s="54"/>
      <c r="AI74" s="50" t="str">
        <f t="shared" si="33"/>
        <v>规格×</v>
      </c>
      <c r="AJ74" s="50" t="str">
        <f t="shared" si="34"/>
        <v>含量差比价</v>
      </c>
      <c r="AK74" s="51">
        <f t="shared" si="35"/>
        <v>4.7300000000000004</v>
      </c>
      <c r="AL74" s="50">
        <f t="shared" si="36"/>
        <v>5.5</v>
      </c>
      <c r="AM74" s="52" t="str">
        <f t="shared" si="37"/>
        <v>差比价与挂网价取低者</v>
      </c>
      <c r="AN74" s="53">
        <f t="shared" si="38"/>
        <v>4.7300000000000004</v>
      </c>
      <c r="AO74" s="53">
        <f t="shared" si="39"/>
        <v>4.7300000000000004</v>
      </c>
      <c r="AP74" s="53">
        <f t="shared" si="40"/>
        <v>4.7300000000000004</v>
      </c>
    </row>
    <row r="75" spans="1:42">
      <c r="A75" s="28">
        <v>5</v>
      </c>
      <c r="B75" s="28" t="s">
        <v>372</v>
      </c>
      <c r="C75" s="28" t="s">
        <v>373</v>
      </c>
      <c r="D75" s="28" t="s">
        <v>374</v>
      </c>
      <c r="E75" s="28" t="str">
        <f>LOOKUP(2,1/([1]中选结果表!$C$2:$C$85=D75),[1]中选结果表!$M$2:$M$85)</f>
        <v>注射剂</v>
      </c>
      <c r="F75" s="28" t="s">
        <v>375</v>
      </c>
      <c r="G75" s="28" t="str">
        <f>LOOKUP(2,1/([1]中选结果表!$D$2:$D$85=$F75),[1]中选结果表!$E$2:$E$85)</f>
        <v>40mg</v>
      </c>
      <c r="H75" s="28" t="str">
        <f>LOOKUP(2,1/([1]中选结果表!$D$2:$D$85=$F75),[1]中选结果表!$F$2:$F$85)</f>
        <v>10支</v>
      </c>
      <c r="I75" s="28" t="s">
        <v>89</v>
      </c>
      <c r="J75" s="28" t="s">
        <v>376</v>
      </c>
      <c r="K75" s="28">
        <v>34.700000000000003</v>
      </c>
      <c r="L75" s="31">
        <v>3.47</v>
      </c>
      <c r="M75" s="28">
        <v>10</v>
      </c>
      <c r="N75" s="32">
        <v>0.8</v>
      </c>
      <c r="O75" s="33" t="s">
        <v>427</v>
      </c>
      <c r="P75" s="3" t="s">
        <v>386</v>
      </c>
      <c r="Q75" s="3" t="s">
        <v>51</v>
      </c>
      <c r="R75" s="3" t="s">
        <v>428</v>
      </c>
      <c r="S75" s="4" t="str">
        <f>LOOKUP(2,1/('[1] 集采未中选药品规格'!$A$2:$A$596=$R75),'[1] 集采未中选药品规格'!C$2:C$596)</f>
        <v>60mg</v>
      </c>
      <c r="T75" s="4" t="str">
        <f>LOOKUP(2,1/('[1] 集采未中选药品规格'!$A$2:$A$596=$R75),'[1] 集采未中选药品规格'!D$2:D$596)</f>
        <v>1瓶</v>
      </c>
      <c r="U75" s="3" t="s">
        <v>89</v>
      </c>
      <c r="V75" s="38" t="s">
        <v>429</v>
      </c>
      <c r="W75" s="3" t="s">
        <v>430</v>
      </c>
      <c r="X75" s="38" t="s">
        <v>429</v>
      </c>
      <c r="Y75" s="3" t="s">
        <v>430</v>
      </c>
      <c r="Z75" s="3">
        <v>21.1</v>
      </c>
      <c r="AA75" s="3">
        <v>21.1</v>
      </c>
      <c r="AB75" s="3" t="s">
        <v>57</v>
      </c>
      <c r="AC75" s="38"/>
      <c r="AD75" s="42"/>
      <c r="AE75" s="42" t="s">
        <v>431</v>
      </c>
      <c r="AF75" s="42" t="s">
        <v>427</v>
      </c>
      <c r="AG75" s="42" t="s">
        <v>432</v>
      </c>
      <c r="AH75" s="49" t="s">
        <v>433</v>
      </c>
      <c r="AI75" s="50" t="str">
        <f t="shared" si="33"/>
        <v>规格×</v>
      </c>
      <c r="AJ75" s="50" t="str">
        <f t="shared" si="34"/>
        <v>含量差比价</v>
      </c>
      <c r="AK75" s="51">
        <f t="shared" si="35"/>
        <v>4.7300000000000004</v>
      </c>
      <c r="AL75" s="50">
        <f t="shared" si="36"/>
        <v>4.5</v>
      </c>
      <c r="AM75" s="52" t="str">
        <f t="shared" si="37"/>
        <v>差比价与挂网价取低者</v>
      </c>
      <c r="AN75" s="53">
        <f t="shared" si="38"/>
        <v>4.7300000000000004</v>
      </c>
      <c r="AO75" s="53">
        <f t="shared" si="39"/>
        <v>4.7300000000000004</v>
      </c>
      <c r="AP75" s="53">
        <f t="shared" si="40"/>
        <v>4.7300000000000004</v>
      </c>
    </row>
    <row r="76" spans="1:42">
      <c r="A76" s="28">
        <v>5</v>
      </c>
      <c r="B76" s="28" t="s">
        <v>372</v>
      </c>
      <c r="C76" s="28" t="s">
        <v>373</v>
      </c>
      <c r="D76" s="28" t="s">
        <v>374</v>
      </c>
      <c r="E76" s="28" t="str">
        <f>LOOKUP(2,1/([1]中选结果表!$C$2:$C$85=D76),[1]中选结果表!$M$2:$M$85)</f>
        <v>注射剂</v>
      </c>
      <c r="F76" s="28" t="s">
        <v>375</v>
      </c>
      <c r="G76" s="28" t="str">
        <f>LOOKUP(2,1/([1]中选结果表!$D$2:$D$85=$F76),[1]中选结果表!$E$2:$E$85)</f>
        <v>40mg</v>
      </c>
      <c r="H76" s="28" t="str">
        <f>LOOKUP(2,1/([1]中选结果表!$D$2:$D$85=$F76),[1]中选结果表!$F$2:$F$85)</f>
        <v>10支</v>
      </c>
      <c r="I76" s="28" t="s">
        <v>89</v>
      </c>
      <c r="J76" s="28" t="s">
        <v>376</v>
      </c>
      <c r="K76" s="28">
        <v>34.700000000000003</v>
      </c>
      <c r="L76" s="31">
        <v>3.47</v>
      </c>
      <c r="M76" s="28">
        <v>10</v>
      </c>
      <c r="N76" s="32">
        <v>0.8</v>
      </c>
      <c r="O76" s="33" t="s">
        <v>434</v>
      </c>
      <c r="P76" s="3" t="s">
        <v>386</v>
      </c>
      <c r="Q76" s="3" t="s">
        <v>51</v>
      </c>
      <c r="R76" s="3" t="s">
        <v>435</v>
      </c>
      <c r="S76" s="4" t="str">
        <f>LOOKUP(2,1/('[1] 集采未中选药品规格'!$A$2:$A$596=$R76),'[1] 集采未中选药品规格'!C$2:C$596)</f>
        <v>60mg</v>
      </c>
      <c r="T76" s="4" t="str">
        <f>LOOKUP(2,1/('[1] 集采未中选药品规格'!$A$2:$A$596=$R76),'[1] 集采未中选药品规格'!D$2:D$596)</f>
        <v>1瓶</v>
      </c>
      <c r="U76" s="3" t="s">
        <v>89</v>
      </c>
      <c r="V76" s="38" t="s">
        <v>436</v>
      </c>
      <c r="W76" s="3" t="s">
        <v>437</v>
      </c>
      <c r="X76" s="38" t="s">
        <v>436</v>
      </c>
      <c r="Y76" s="3" t="s">
        <v>437</v>
      </c>
      <c r="Z76" s="3">
        <v>45</v>
      </c>
      <c r="AA76" s="3">
        <v>45</v>
      </c>
      <c r="AB76" s="3" t="s">
        <v>57</v>
      </c>
      <c r="AC76" s="38"/>
      <c r="AD76" s="42"/>
      <c r="AE76" s="42" t="s">
        <v>438</v>
      </c>
      <c r="AF76" s="42" t="s">
        <v>434</v>
      </c>
      <c r="AG76" s="42" t="s">
        <v>439</v>
      </c>
      <c r="AH76" s="54"/>
      <c r="AI76" s="50" t="str">
        <f t="shared" si="33"/>
        <v>规格×</v>
      </c>
      <c r="AJ76" s="50" t="str">
        <f t="shared" si="34"/>
        <v>含量差比价</v>
      </c>
      <c r="AK76" s="51">
        <f t="shared" si="35"/>
        <v>4.7300000000000004</v>
      </c>
      <c r="AL76" s="50">
        <f t="shared" si="36"/>
        <v>9.5</v>
      </c>
      <c r="AM76" s="52" t="str">
        <f t="shared" si="37"/>
        <v>差比价与挂网价取低者</v>
      </c>
      <c r="AN76" s="53">
        <f t="shared" si="38"/>
        <v>4.7300000000000004</v>
      </c>
      <c r="AO76" s="53">
        <f t="shared" si="39"/>
        <v>4.7300000000000004</v>
      </c>
      <c r="AP76" s="53">
        <f t="shared" si="40"/>
        <v>4.7300000000000004</v>
      </c>
    </row>
    <row r="77" spans="1:42">
      <c r="A77" s="28">
        <v>5</v>
      </c>
      <c r="B77" s="28" t="s">
        <v>372</v>
      </c>
      <c r="C77" s="28" t="s">
        <v>373</v>
      </c>
      <c r="D77" s="28" t="s">
        <v>374</v>
      </c>
      <c r="E77" s="28" t="str">
        <f>LOOKUP(2,1/([1]中选结果表!$C$2:$C$85=D77),[1]中选结果表!$M$2:$M$85)</f>
        <v>注射剂</v>
      </c>
      <c r="F77" s="28" t="s">
        <v>375</v>
      </c>
      <c r="G77" s="28" t="str">
        <f>LOOKUP(2,1/([1]中选结果表!$D$2:$D$85=$F77),[1]中选结果表!$E$2:$E$85)</f>
        <v>40mg</v>
      </c>
      <c r="H77" s="28" t="str">
        <f>LOOKUP(2,1/([1]中选结果表!$D$2:$D$85=$F77),[1]中选结果表!$F$2:$F$85)</f>
        <v>10支</v>
      </c>
      <c r="I77" s="28" t="s">
        <v>89</v>
      </c>
      <c r="J77" s="28" t="s">
        <v>376</v>
      </c>
      <c r="K77" s="28">
        <v>34.700000000000003</v>
      </c>
      <c r="L77" s="31">
        <v>3.47</v>
      </c>
      <c r="M77" s="28">
        <v>10</v>
      </c>
      <c r="N77" s="32">
        <v>0.8</v>
      </c>
      <c r="O77" s="33" t="s">
        <v>440</v>
      </c>
      <c r="P77" s="3" t="s">
        <v>386</v>
      </c>
      <c r="Q77" s="3" t="s">
        <v>51</v>
      </c>
      <c r="R77" s="3" t="s">
        <v>435</v>
      </c>
      <c r="S77" s="4" t="str">
        <f>LOOKUP(2,1/('[1] 集采未中选药品规格'!$A$2:$A$596=$R77),'[1] 集采未中选药品规格'!C$2:C$596)</f>
        <v>60mg</v>
      </c>
      <c r="T77" s="4" t="str">
        <f>LOOKUP(2,1/('[1] 集采未中选药品规格'!$A$2:$A$596=$R77),'[1] 集采未中选药品规格'!D$2:D$596)</f>
        <v>1瓶</v>
      </c>
      <c r="U77" s="3" t="s">
        <v>89</v>
      </c>
      <c r="V77" s="38" t="s">
        <v>441</v>
      </c>
      <c r="W77" s="3" t="s">
        <v>442</v>
      </c>
      <c r="X77" s="38" t="s">
        <v>441</v>
      </c>
      <c r="Y77" s="3" t="s">
        <v>442</v>
      </c>
      <c r="Z77" s="3">
        <v>20.13</v>
      </c>
      <c r="AA77" s="3">
        <v>20.13</v>
      </c>
      <c r="AB77" s="3" t="s">
        <v>57</v>
      </c>
      <c r="AC77" s="38"/>
      <c r="AD77" s="42"/>
      <c r="AE77" s="42" t="s">
        <v>443</v>
      </c>
      <c r="AF77" s="42" t="s">
        <v>440</v>
      </c>
      <c r="AG77" s="42" t="s">
        <v>444</v>
      </c>
      <c r="AH77" s="54"/>
      <c r="AI77" s="50" t="str">
        <f t="shared" si="33"/>
        <v>规格×</v>
      </c>
      <c r="AJ77" s="50" t="str">
        <f t="shared" si="34"/>
        <v>含量差比价</v>
      </c>
      <c r="AK77" s="51">
        <f t="shared" si="35"/>
        <v>4.7300000000000004</v>
      </c>
      <c r="AL77" s="50">
        <f t="shared" si="36"/>
        <v>4.3</v>
      </c>
      <c r="AM77" s="52" t="str">
        <f t="shared" si="37"/>
        <v>差比价与挂网价取低者</v>
      </c>
      <c r="AN77" s="53">
        <f t="shared" si="38"/>
        <v>4.7300000000000004</v>
      </c>
      <c r="AO77" s="53">
        <f t="shared" si="39"/>
        <v>4.7300000000000004</v>
      </c>
      <c r="AP77" s="53">
        <f t="shared" si="40"/>
        <v>4.7300000000000004</v>
      </c>
    </row>
    <row r="78" spans="1:42">
      <c r="A78" s="28">
        <v>5</v>
      </c>
      <c r="B78" s="28" t="s">
        <v>372</v>
      </c>
      <c r="C78" s="28" t="s">
        <v>373</v>
      </c>
      <c r="D78" s="28" t="s">
        <v>374</v>
      </c>
      <c r="E78" s="28" t="str">
        <f>LOOKUP(2,1/([1]中选结果表!$C$2:$C$85=D78),[1]中选结果表!$M$2:$M$85)</f>
        <v>注射剂</v>
      </c>
      <c r="F78" s="28" t="s">
        <v>375</v>
      </c>
      <c r="G78" s="28" t="str">
        <f>LOOKUP(2,1/([1]中选结果表!$D$2:$D$85=$F78),[1]中选结果表!$E$2:$E$85)</f>
        <v>40mg</v>
      </c>
      <c r="H78" s="28" t="str">
        <f>LOOKUP(2,1/([1]中选结果表!$D$2:$D$85=$F78),[1]中选结果表!$F$2:$F$85)</f>
        <v>10支</v>
      </c>
      <c r="I78" s="28" t="s">
        <v>89</v>
      </c>
      <c r="J78" s="28" t="s">
        <v>376</v>
      </c>
      <c r="K78" s="28">
        <v>34.700000000000003</v>
      </c>
      <c r="L78" s="31">
        <v>3.47</v>
      </c>
      <c r="M78" s="28">
        <v>10</v>
      </c>
      <c r="N78" s="32">
        <v>0.8</v>
      </c>
      <c r="O78" s="33" t="s">
        <v>445</v>
      </c>
      <c r="P78" s="3" t="s">
        <v>386</v>
      </c>
      <c r="Q78" s="3" t="s">
        <v>51</v>
      </c>
      <c r="R78" s="3" t="s">
        <v>416</v>
      </c>
      <c r="S78" s="4" t="str">
        <f>LOOKUP(2,1/('[1] 集采未中选药品规格'!$A$2:$A$596=$R78),'[1] 集采未中选药品规格'!C$2:C$596)</f>
        <v>60mg</v>
      </c>
      <c r="T78" s="4" t="str">
        <f>LOOKUP(2,1/('[1] 集采未中选药品规格'!$A$2:$A$596=$R78),'[1] 集采未中选药品规格'!D$2:D$596)</f>
        <v>1瓶</v>
      </c>
      <c r="U78" s="3" t="s">
        <v>47</v>
      </c>
      <c r="V78" s="38" t="s">
        <v>446</v>
      </c>
      <c r="W78" s="3" t="s">
        <v>447</v>
      </c>
      <c r="X78" s="38" t="s">
        <v>446</v>
      </c>
      <c r="Y78" s="3" t="s">
        <v>447</v>
      </c>
      <c r="Z78" s="3">
        <v>14.15</v>
      </c>
      <c r="AA78" s="3">
        <v>14.15</v>
      </c>
      <c r="AB78" s="3" t="s">
        <v>57</v>
      </c>
      <c r="AC78" s="38"/>
      <c r="AD78" s="42"/>
      <c r="AE78" s="42" t="s">
        <v>448</v>
      </c>
      <c r="AF78" s="42" t="s">
        <v>445</v>
      </c>
      <c r="AG78" s="42" t="s">
        <v>449</v>
      </c>
      <c r="AH78" s="54"/>
      <c r="AI78" s="50" t="str">
        <f t="shared" si="33"/>
        <v>规格×</v>
      </c>
      <c r="AJ78" s="50" t="str">
        <f t="shared" si="34"/>
        <v>含量差比价</v>
      </c>
      <c r="AK78" s="51">
        <f t="shared" si="35"/>
        <v>4.7300000000000004</v>
      </c>
      <c r="AL78" s="50">
        <f t="shared" si="36"/>
        <v>3</v>
      </c>
      <c r="AM78" s="52" t="str">
        <f t="shared" si="37"/>
        <v>差比价与挂网价取低者</v>
      </c>
      <c r="AN78" s="53">
        <f t="shared" si="38"/>
        <v>4.7300000000000004</v>
      </c>
      <c r="AO78" s="53">
        <f t="shared" si="39"/>
        <v>4.7300000000000004</v>
      </c>
      <c r="AP78" s="53">
        <f t="shared" si="40"/>
        <v>4.7300000000000004</v>
      </c>
    </row>
    <row r="79" spans="1:42">
      <c r="A79" s="28">
        <v>5</v>
      </c>
      <c r="B79" s="28" t="s">
        <v>372</v>
      </c>
      <c r="C79" s="28" t="s">
        <v>373</v>
      </c>
      <c r="D79" s="28" t="s">
        <v>374</v>
      </c>
      <c r="E79" s="28" t="str">
        <f>LOOKUP(2,1/([1]中选结果表!$C$2:$C$85=D79),[1]中选结果表!$M$2:$M$85)</f>
        <v>注射剂</v>
      </c>
      <c r="F79" s="28" t="s">
        <v>375</v>
      </c>
      <c r="G79" s="28" t="str">
        <f>LOOKUP(2,1/([1]中选结果表!$D$2:$D$85=$F79),[1]中选结果表!$E$2:$E$85)</f>
        <v>40mg</v>
      </c>
      <c r="H79" s="28" t="str">
        <f>LOOKUP(2,1/([1]中选结果表!$D$2:$D$85=$F79),[1]中选结果表!$F$2:$F$85)</f>
        <v>10支</v>
      </c>
      <c r="I79" s="28" t="s">
        <v>89</v>
      </c>
      <c r="J79" s="28" t="s">
        <v>376</v>
      </c>
      <c r="K79" s="28">
        <v>34.700000000000003</v>
      </c>
      <c r="L79" s="31">
        <v>3.47</v>
      </c>
      <c r="M79" s="28">
        <v>10</v>
      </c>
      <c r="N79" s="32">
        <v>0.8</v>
      </c>
      <c r="O79" s="33" t="s">
        <v>450</v>
      </c>
      <c r="P79" s="3" t="s">
        <v>386</v>
      </c>
      <c r="Q79" s="3" t="s">
        <v>374</v>
      </c>
      <c r="R79" s="3" t="s">
        <v>451</v>
      </c>
      <c r="S79" s="4" t="str">
        <f>LOOKUP(2,1/('[1] 集采未中选药品规格'!$A$2:$A$596=$R79),'[1] 集采未中选药品规格'!C$2:C$596)</f>
        <v>60mg</v>
      </c>
      <c r="T79" s="4" t="str">
        <f>LOOKUP(2,1/('[1] 集采未中选药品规格'!$A$2:$A$596=$R79),'[1] 集采未中选药品规格'!D$2:D$596)</f>
        <v>1支</v>
      </c>
      <c r="U79" s="3" t="s">
        <v>89</v>
      </c>
      <c r="V79" s="38" t="s">
        <v>452</v>
      </c>
      <c r="W79" s="3" t="s">
        <v>453</v>
      </c>
      <c r="X79" s="38" t="s">
        <v>452</v>
      </c>
      <c r="Y79" s="3" t="s">
        <v>453</v>
      </c>
      <c r="Z79" s="3">
        <v>32.82</v>
      </c>
      <c r="AA79" s="3">
        <v>32.82</v>
      </c>
      <c r="AB79" s="3" t="s">
        <v>57</v>
      </c>
      <c r="AC79" s="38"/>
      <c r="AD79" s="42"/>
      <c r="AE79" s="42" t="s">
        <v>454</v>
      </c>
      <c r="AF79" s="42" t="s">
        <v>450</v>
      </c>
      <c r="AG79" s="42" t="s">
        <v>455</v>
      </c>
      <c r="AH79" s="54"/>
      <c r="AI79" s="50" t="str">
        <f t="shared" si="33"/>
        <v>规格×</v>
      </c>
      <c r="AJ79" s="50" t="str">
        <f t="shared" si="34"/>
        <v>含量差比价</v>
      </c>
      <c r="AK79" s="51">
        <f t="shared" si="35"/>
        <v>4.7300000000000004</v>
      </c>
      <c r="AL79" s="50">
        <f t="shared" si="36"/>
        <v>6.9</v>
      </c>
      <c r="AM79" s="52" t="str">
        <f t="shared" si="37"/>
        <v>差比价与挂网价取低者</v>
      </c>
      <c r="AN79" s="53">
        <f t="shared" si="38"/>
        <v>4.7300000000000004</v>
      </c>
      <c r="AO79" s="53">
        <f t="shared" si="39"/>
        <v>4.7300000000000004</v>
      </c>
      <c r="AP79" s="53">
        <f t="shared" si="40"/>
        <v>4.7300000000000004</v>
      </c>
    </row>
    <row r="80" spans="1:42">
      <c r="A80" s="28">
        <v>5</v>
      </c>
      <c r="B80" s="28" t="s">
        <v>372</v>
      </c>
      <c r="C80" s="28" t="s">
        <v>373</v>
      </c>
      <c r="D80" s="28" t="s">
        <v>374</v>
      </c>
      <c r="E80" s="28" t="str">
        <f>LOOKUP(2,1/([1]中选结果表!$C$2:$C$85=D80),[1]中选结果表!$M$2:$M$85)</f>
        <v>注射剂</v>
      </c>
      <c r="F80" s="28" t="s">
        <v>375</v>
      </c>
      <c r="G80" s="28" t="str">
        <f>LOOKUP(2,1/([1]中选结果表!$D$2:$D$85=$F80),[1]中选结果表!$E$2:$E$85)</f>
        <v>40mg</v>
      </c>
      <c r="H80" s="28" t="str">
        <f>LOOKUP(2,1/([1]中选结果表!$D$2:$D$85=$F80),[1]中选结果表!$F$2:$F$85)</f>
        <v>10支</v>
      </c>
      <c r="I80" s="28" t="s">
        <v>89</v>
      </c>
      <c r="J80" s="28" t="s">
        <v>376</v>
      </c>
      <c r="K80" s="28">
        <v>34.700000000000003</v>
      </c>
      <c r="L80" s="31">
        <v>3.47</v>
      </c>
      <c r="M80" s="28">
        <v>10</v>
      </c>
      <c r="N80" s="32">
        <v>0.8</v>
      </c>
      <c r="O80" s="33" t="s">
        <v>456</v>
      </c>
      <c r="P80" s="3" t="s">
        <v>386</v>
      </c>
      <c r="Q80" s="3" t="s">
        <v>51</v>
      </c>
      <c r="R80" s="3" t="s">
        <v>428</v>
      </c>
      <c r="S80" s="4" t="str">
        <f>LOOKUP(2,1/('[1] 集采未中选药品规格'!$A$2:$A$596=$R80),'[1] 集采未中选药品规格'!C$2:C$596)</f>
        <v>60mg</v>
      </c>
      <c r="T80" s="4" t="str">
        <f>LOOKUP(2,1/('[1] 集采未中选药品规格'!$A$2:$A$596=$R80),'[1] 集采未中选药品规格'!D$2:D$596)</f>
        <v>1瓶</v>
      </c>
      <c r="U80" s="3" t="s">
        <v>89</v>
      </c>
      <c r="V80" s="38" t="s">
        <v>247</v>
      </c>
      <c r="W80" s="3" t="s">
        <v>248</v>
      </c>
      <c r="X80" s="38" t="s">
        <v>247</v>
      </c>
      <c r="Y80" s="3" t="s">
        <v>248</v>
      </c>
      <c r="Z80" s="3">
        <v>35.5</v>
      </c>
      <c r="AA80" s="3">
        <v>35.5</v>
      </c>
      <c r="AB80" s="3" t="s">
        <v>57</v>
      </c>
      <c r="AC80" s="38"/>
      <c r="AD80" s="42"/>
      <c r="AE80" s="42" t="s">
        <v>457</v>
      </c>
      <c r="AF80" s="42" t="s">
        <v>456</v>
      </c>
      <c r="AG80" s="42" t="s">
        <v>458</v>
      </c>
      <c r="AH80" s="54"/>
      <c r="AI80" s="50" t="str">
        <f t="shared" si="33"/>
        <v>规格×</v>
      </c>
      <c r="AJ80" s="50" t="str">
        <f t="shared" si="34"/>
        <v>含量差比价</v>
      </c>
      <c r="AK80" s="51">
        <f t="shared" si="35"/>
        <v>4.7300000000000004</v>
      </c>
      <c r="AL80" s="50">
        <f t="shared" si="36"/>
        <v>7.5</v>
      </c>
      <c r="AM80" s="52" t="str">
        <f t="shared" si="37"/>
        <v>差比价与挂网价取低者</v>
      </c>
      <c r="AN80" s="53">
        <f t="shared" si="38"/>
        <v>4.7300000000000004</v>
      </c>
      <c r="AO80" s="53">
        <f t="shared" si="39"/>
        <v>4.7300000000000004</v>
      </c>
      <c r="AP80" s="53">
        <f t="shared" si="40"/>
        <v>4.7300000000000004</v>
      </c>
    </row>
    <row r="81" spans="1:42">
      <c r="A81" s="28">
        <v>5</v>
      </c>
      <c r="B81" s="28" t="s">
        <v>372</v>
      </c>
      <c r="C81" s="28" t="s">
        <v>373</v>
      </c>
      <c r="D81" s="28" t="s">
        <v>374</v>
      </c>
      <c r="E81" s="28" t="str">
        <f>LOOKUP(2,1/([1]中选结果表!$C$2:$C$85=D81),[1]中选结果表!$M$2:$M$85)</f>
        <v>注射剂</v>
      </c>
      <c r="F81" s="28" t="s">
        <v>375</v>
      </c>
      <c r="G81" s="28" t="str">
        <f>LOOKUP(2,1/([1]中选结果表!$D$2:$D$85=$F81),[1]中选结果表!$E$2:$E$85)</f>
        <v>40mg</v>
      </c>
      <c r="H81" s="28" t="str">
        <f>LOOKUP(2,1/([1]中选结果表!$D$2:$D$85=$F81),[1]中选结果表!$F$2:$F$85)</f>
        <v>10支</v>
      </c>
      <c r="I81" s="28" t="s">
        <v>89</v>
      </c>
      <c r="J81" s="28" t="s">
        <v>376</v>
      </c>
      <c r="K81" s="28">
        <v>34.700000000000003</v>
      </c>
      <c r="L81" s="31">
        <v>3.47</v>
      </c>
      <c r="M81" s="28">
        <v>10</v>
      </c>
      <c r="N81" s="32">
        <v>0.8</v>
      </c>
      <c r="O81" s="33" t="s">
        <v>459</v>
      </c>
      <c r="P81" s="3" t="s">
        <v>386</v>
      </c>
      <c r="Q81" s="3" t="s">
        <v>51</v>
      </c>
      <c r="R81" s="3" t="s">
        <v>460</v>
      </c>
      <c r="S81" s="4" t="str">
        <f>LOOKUP(2,1/('[1] 集采未中选药品规格'!$A$2:$A$596=$R81),'[1] 集采未中选药品规格'!C$2:C$596)</f>
        <v>42.6mg</v>
      </c>
      <c r="T81" s="4" t="str">
        <f>LOOKUP(2,1/('[1] 集采未中选药品规格'!$A$2:$A$596=$R81),'[1] 集采未中选药品规格'!D$2:D$596)</f>
        <v>1瓶</v>
      </c>
      <c r="U81" s="3" t="s">
        <v>89</v>
      </c>
      <c r="V81" s="38" t="s">
        <v>461</v>
      </c>
      <c r="W81" s="3" t="s">
        <v>462</v>
      </c>
      <c r="X81" s="38" t="s">
        <v>461</v>
      </c>
      <c r="Y81" s="3" t="s">
        <v>462</v>
      </c>
      <c r="Z81" s="3">
        <v>33.5</v>
      </c>
      <c r="AA81" s="3">
        <v>33.5</v>
      </c>
      <c r="AB81" s="3" t="s">
        <v>57</v>
      </c>
      <c r="AC81" s="38"/>
      <c r="AD81" s="42"/>
      <c r="AE81" s="42" t="s">
        <v>463</v>
      </c>
      <c r="AF81" s="42" t="s">
        <v>459</v>
      </c>
      <c r="AG81" s="42" t="s">
        <v>464</v>
      </c>
      <c r="AH81" s="54"/>
      <c r="AI81" s="50" t="str">
        <f t="shared" si="33"/>
        <v>规格×</v>
      </c>
      <c r="AJ81" s="50" t="str">
        <f t="shared" si="34"/>
        <v>含量差比价</v>
      </c>
      <c r="AK81" s="51">
        <f t="shared" si="35"/>
        <v>3.64</v>
      </c>
      <c r="AL81" s="50">
        <f t="shared" si="36"/>
        <v>9.1999999999999993</v>
      </c>
      <c r="AM81" s="52" t="str">
        <f t="shared" si="37"/>
        <v>差比价与挂网价取低者</v>
      </c>
      <c r="AN81" s="53">
        <f t="shared" si="38"/>
        <v>3.64</v>
      </c>
      <c r="AO81" s="53">
        <f t="shared" si="39"/>
        <v>3.64</v>
      </c>
      <c r="AP81" s="53">
        <f t="shared" si="40"/>
        <v>3.64</v>
      </c>
    </row>
    <row r="82" spans="1:42">
      <c r="A82" s="28">
        <v>5</v>
      </c>
      <c r="B82" s="28" t="s">
        <v>372</v>
      </c>
      <c r="C82" s="28" t="s">
        <v>373</v>
      </c>
      <c r="D82" s="28" t="s">
        <v>374</v>
      </c>
      <c r="E82" s="28" t="str">
        <f>LOOKUP(2,1/([1]中选结果表!$C$2:$C$85=D82),[1]中选结果表!$M$2:$M$85)</f>
        <v>注射剂</v>
      </c>
      <c r="F82" s="28" t="s">
        <v>375</v>
      </c>
      <c r="G82" s="28" t="str">
        <f>LOOKUP(2,1/([1]中选结果表!$D$2:$D$85=$F82),[1]中选结果表!$E$2:$E$85)</f>
        <v>40mg</v>
      </c>
      <c r="H82" s="28" t="str">
        <f>LOOKUP(2,1/([1]中选结果表!$D$2:$D$85=$F82),[1]中选结果表!$F$2:$F$85)</f>
        <v>10支</v>
      </c>
      <c r="I82" s="28" t="s">
        <v>89</v>
      </c>
      <c r="J82" s="28" t="s">
        <v>376</v>
      </c>
      <c r="K82" s="28">
        <v>34.700000000000003</v>
      </c>
      <c r="L82" s="31">
        <v>3.47</v>
      </c>
      <c r="M82" s="28">
        <v>10</v>
      </c>
      <c r="N82" s="32">
        <v>0.8</v>
      </c>
      <c r="O82" s="33" t="s">
        <v>465</v>
      </c>
      <c r="P82" s="3" t="s">
        <v>386</v>
      </c>
      <c r="Q82" s="3" t="s">
        <v>51</v>
      </c>
      <c r="R82" s="3" t="s">
        <v>422</v>
      </c>
      <c r="S82" s="4" t="str">
        <f>LOOKUP(2,1/('[1] 集采未中选药品规格'!$A$2:$A$596=$R82),'[1] 集采未中选药品规格'!C$2:C$596)</f>
        <v>60mg</v>
      </c>
      <c r="T82" s="4" t="str">
        <f>LOOKUP(2,1/('[1] 集采未中选药品规格'!$A$2:$A$596=$R82),'[1] 集采未中选药品规格'!D$2:D$596)</f>
        <v>10瓶</v>
      </c>
      <c r="U82" s="3" t="s">
        <v>89</v>
      </c>
      <c r="V82" s="38" t="s">
        <v>429</v>
      </c>
      <c r="W82" s="3" t="s">
        <v>430</v>
      </c>
      <c r="X82" s="38" t="s">
        <v>429</v>
      </c>
      <c r="Y82" s="3" t="s">
        <v>430</v>
      </c>
      <c r="Z82" s="3">
        <v>211</v>
      </c>
      <c r="AA82" s="3">
        <v>21.1</v>
      </c>
      <c r="AB82" s="3" t="s">
        <v>57</v>
      </c>
      <c r="AC82" s="38"/>
      <c r="AD82" s="42"/>
      <c r="AE82" s="42" t="s">
        <v>431</v>
      </c>
      <c r="AF82" s="42" t="s">
        <v>465</v>
      </c>
      <c r="AG82" s="42" t="s">
        <v>432</v>
      </c>
      <c r="AH82" s="54" t="s">
        <v>433</v>
      </c>
      <c r="AI82" s="50" t="str">
        <f t="shared" si="33"/>
        <v>规格×</v>
      </c>
      <c r="AJ82" s="50" t="str">
        <f t="shared" si="34"/>
        <v>含量差比价</v>
      </c>
      <c r="AK82" s="51">
        <f t="shared" si="35"/>
        <v>4.7300000000000004</v>
      </c>
      <c r="AL82" s="50">
        <f t="shared" si="36"/>
        <v>4.5</v>
      </c>
      <c r="AM82" s="52" t="str">
        <f t="shared" si="37"/>
        <v>差比价与挂网价取低者</v>
      </c>
      <c r="AN82" s="53">
        <f t="shared" si="38"/>
        <v>4.7300000000000004</v>
      </c>
      <c r="AO82" s="53">
        <f t="shared" si="39"/>
        <v>4.7300000000000004</v>
      </c>
      <c r="AP82" s="53">
        <f t="shared" si="40"/>
        <v>4.7300000000000004</v>
      </c>
    </row>
    <row r="83" spans="1:42">
      <c r="A83" s="28">
        <v>5</v>
      </c>
      <c r="B83" s="28" t="s">
        <v>372</v>
      </c>
      <c r="C83" s="28" t="s">
        <v>373</v>
      </c>
      <c r="D83" s="28" t="s">
        <v>374</v>
      </c>
      <c r="E83" s="28" t="str">
        <f>LOOKUP(2,1/([1]中选结果表!$C$2:$C$85=D83),[1]中选结果表!$M$2:$M$85)</f>
        <v>注射剂</v>
      </c>
      <c r="F83" s="28" t="s">
        <v>375</v>
      </c>
      <c r="G83" s="28" t="str">
        <f>LOOKUP(2,1/([1]中选结果表!$D$2:$D$85=$F83),[1]中选结果表!$E$2:$E$85)</f>
        <v>40mg</v>
      </c>
      <c r="H83" s="28" t="str">
        <f>LOOKUP(2,1/([1]中选结果表!$D$2:$D$85=$F83),[1]中选结果表!$F$2:$F$85)</f>
        <v>10支</v>
      </c>
      <c r="I83" s="28" t="s">
        <v>89</v>
      </c>
      <c r="J83" s="28" t="s">
        <v>376</v>
      </c>
      <c r="K83" s="28">
        <v>34.700000000000003</v>
      </c>
      <c r="L83" s="31">
        <v>3.47</v>
      </c>
      <c r="M83" s="28">
        <v>10</v>
      </c>
      <c r="N83" s="32">
        <v>0.8</v>
      </c>
      <c r="O83" s="33" t="s">
        <v>466</v>
      </c>
      <c r="P83" s="3" t="s">
        <v>386</v>
      </c>
      <c r="Q83" s="3" t="s">
        <v>51</v>
      </c>
      <c r="R83" s="3" t="s">
        <v>467</v>
      </c>
      <c r="S83" s="4" t="str">
        <f>LOOKUP(2,1/('[1] 集采未中选药品规格'!$A$2:$A$596=$R83),'[1] 集采未中选药品规格'!C$2:C$596)</f>
        <v>40mg</v>
      </c>
      <c r="T83" s="4" t="str">
        <f>LOOKUP(2,1/('[1] 集采未中选药品规格'!$A$2:$A$596=$R83),'[1] 集采未中选药品规格'!D$2:D$596)</f>
        <v>10支</v>
      </c>
      <c r="U83" s="3" t="s">
        <v>89</v>
      </c>
      <c r="V83" s="38" t="s">
        <v>468</v>
      </c>
      <c r="W83" s="3" t="s">
        <v>469</v>
      </c>
      <c r="X83" s="38" t="s">
        <v>468</v>
      </c>
      <c r="Y83" s="3" t="s">
        <v>469</v>
      </c>
      <c r="Z83" s="3">
        <v>23</v>
      </c>
      <c r="AA83" s="3">
        <v>2.2999999999999998</v>
      </c>
      <c r="AB83" s="3" t="s">
        <v>57</v>
      </c>
      <c r="AC83" s="38"/>
      <c r="AD83" s="42"/>
      <c r="AE83" s="42" t="s">
        <v>470</v>
      </c>
      <c r="AF83" s="42" t="s">
        <v>466</v>
      </c>
      <c r="AG83" s="42" t="s">
        <v>471</v>
      </c>
      <c r="AH83" s="54"/>
      <c r="AI83" s="50" t="str">
        <f t="shared" si="33"/>
        <v>规格√</v>
      </c>
      <c r="AJ83" s="50" t="str">
        <f t="shared" si="34"/>
        <v>按中选价</v>
      </c>
      <c r="AK83" s="51">
        <f t="shared" si="35"/>
        <v>3.47</v>
      </c>
      <c r="AL83" s="50">
        <f t="shared" si="36"/>
        <v>0.7</v>
      </c>
      <c r="AM83" s="52" t="str">
        <f t="shared" si="37"/>
        <v>差比价与挂网价取低者</v>
      </c>
      <c r="AN83" s="53">
        <f t="shared" si="38"/>
        <v>2.2999999999999998</v>
      </c>
      <c r="AO83" s="53">
        <f t="shared" si="39"/>
        <v>2.2999999999999998</v>
      </c>
      <c r="AP83" s="53">
        <f t="shared" si="40"/>
        <v>2.2999999999999998</v>
      </c>
    </row>
    <row r="84" spans="1:42">
      <c r="A84" s="28">
        <v>5</v>
      </c>
      <c r="B84" s="28" t="s">
        <v>372</v>
      </c>
      <c r="C84" s="28" t="s">
        <v>373</v>
      </c>
      <c r="D84" s="28" t="s">
        <v>374</v>
      </c>
      <c r="E84" s="28" t="str">
        <f>LOOKUP(2,1/([1]中选结果表!$C$2:$C$85=D84),[1]中选结果表!$M$2:$M$85)</f>
        <v>注射剂</v>
      </c>
      <c r="F84" s="28" t="s">
        <v>375</v>
      </c>
      <c r="G84" s="28" t="str">
        <f>LOOKUP(2,1/([1]中选结果表!$D$2:$D$85=$F84),[1]中选结果表!$E$2:$E$85)</f>
        <v>40mg</v>
      </c>
      <c r="H84" s="28" t="str">
        <f>LOOKUP(2,1/([1]中选结果表!$D$2:$D$85=$F84),[1]中选结果表!$F$2:$F$85)</f>
        <v>10支</v>
      </c>
      <c r="I84" s="28" t="s">
        <v>89</v>
      </c>
      <c r="J84" s="28" t="s">
        <v>376</v>
      </c>
      <c r="K84" s="28">
        <v>34.700000000000003</v>
      </c>
      <c r="L84" s="31">
        <v>3.47</v>
      </c>
      <c r="M84" s="28">
        <v>10</v>
      </c>
      <c r="N84" s="32">
        <v>0.8</v>
      </c>
      <c r="O84" s="33" t="s">
        <v>472</v>
      </c>
      <c r="P84" s="3" t="s">
        <v>386</v>
      </c>
      <c r="Q84" s="3" t="s">
        <v>51</v>
      </c>
      <c r="R84" s="3" t="s">
        <v>473</v>
      </c>
      <c r="S84" s="4" t="str">
        <f>LOOKUP(2,1/('[1] 集采未中选药品规格'!$A$2:$A$596=$R84),'[1] 集采未中选药品规格'!C$2:C$596)</f>
        <v>60mg</v>
      </c>
      <c r="T84" s="4" t="str">
        <f>LOOKUP(2,1/('[1] 集采未中选药品规格'!$A$2:$A$596=$R84),'[1] 集采未中选药品规格'!D$2:D$596)</f>
        <v>10瓶</v>
      </c>
      <c r="U84" s="3" t="s">
        <v>89</v>
      </c>
      <c r="V84" s="38" t="s">
        <v>474</v>
      </c>
      <c r="W84" s="3" t="s">
        <v>475</v>
      </c>
      <c r="X84" s="38" t="s">
        <v>474</v>
      </c>
      <c r="Y84" s="3" t="s">
        <v>475</v>
      </c>
      <c r="Z84" s="3">
        <v>289.2</v>
      </c>
      <c r="AA84" s="3">
        <v>28.92</v>
      </c>
      <c r="AB84" s="3" t="s">
        <v>57</v>
      </c>
      <c r="AC84" s="38"/>
      <c r="AD84" s="42"/>
      <c r="AE84" s="42" t="s">
        <v>476</v>
      </c>
      <c r="AF84" s="42" t="s">
        <v>472</v>
      </c>
      <c r="AG84" s="42" t="s">
        <v>477</v>
      </c>
      <c r="AH84" s="54"/>
      <c r="AI84" s="50" t="str">
        <f t="shared" si="33"/>
        <v>规格×</v>
      </c>
      <c r="AJ84" s="50" t="str">
        <f t="shared" si="34"/>
        <v>含量差比价</v>
      </c>
      <c r="AK84" s="51">
        <f t="shared" si="35"/>
        <v>4.7300000000000004</v>
      </c>
      <c r="AL84" s="50">
        <f t="shared" si="36"/>
        <v>6.1</v>
      </c>
      <c r="AM84" s="52" t="str">
        <f t="shared" si="37"/>
        <v>差比价与挂网价取低者</v>
      </c>
      <c r="AN84" s="53">
        <f t="shared" si="38"/>
        <v>4.7300000000000004</v>
      </c>
      <c r="AO84" s="53">
        <f t="shared" si="39"/>
        <v>4.7300000000000004</v>
      </c>
      <c r="AP84" s="53">
        <f t="shared" si="40"/>
        <v>4.7300000000000004</v>
      </c>
    </row>
    <row r="85" spans="1:42">
      <c r="A85" s="28">
        <v>5</v>
      </c>
      <c r="B85" s="28" t="s">
        <v>372</v>
      </c>
      <c r="C85" s="28" t="s">
        <v>373</v>
      </c>
      <c r="D85" s="28" t="s">
        <v>374</v>
      </c>
      <c r="E85" s="28" t="str">
        <f>LOOKUP(2,1/([1]中选结果表!$C$2:$C$85=D85),[1]中选结果表!$M$2:$M$85)</f>
        <v>注射剂</v>
      </c>
      <c r="F85" s="28" t="s">
        <v>375</v>
      </c>
      <c r="G85" s="28" t="str">
        <f>LOOKUP(2,1/([1]中选结果表!$D$2:$D$85=$F85),[1]中选结果表!$E$2:$E$85)</f>
        <v>40mg</v>
      </c>
      <c r="H85" s="28" t="str">
        <f>LOOKUP(2,1/([1]中选结果表!$D$2:$D$85=$F85),[1]中选结果表!$F$2:$F$85)</f>
        <v>10支</v>
      </c>
      <c r="I85" s="28" t="s">
        <v>89</v>
      </c>
      <c r="J85" s="28" t="s">
        <v>376</v>
      </c>
      <c r="K85" s="28">
        <v>34.700000000000003</v>
      </c>
      <c r="L85" s="31">
        <v>3.47</v>
      </c>
      <c r="M85" s="28">
        <v>10</v>
      </c>
      <c r="N85" s="32">
        <v>0.8</v>
      </c>
      <c r="O85" s="33" t="s">
        <v>478</v>
      </c>
      <c r="P85" s="3" t="s">
        <v>386</v>
      </c>
      <c r="Q85" s="3" t="s">
        <v>51</v>
      </c>
      <c r="R85" s="3" t="s">
        <v>422</v>
      </c>
      <c r="S85" s="4" t="str">
        <f>LOOKUP(2,1/('[1] 集采未中选药品规格'!$A$2:$A$596=$R85),'[1] 集采未中选药品规格'!C$2:C$596)</f>
        <v>60mg</v>
      </c>
      <c r="T85" s="4" t="str">
        <f>LOOKUP(2,1/('[1] 集采未中选药品规格'!$A$2:$A$596=$R85),'[1] 集采未中选药品规格'!D$2:D$596)</f>
        <v>10瓶</v>
      </c>
      <c r="U85" s="3" t="s">
        <v>89</v>
      </c>
      <c r="V85" s="38" t="s">
        <v>479</v>
      </c>
      <c r="W85" s="3" t="s">
        <v>480</v>
      </c>
      <c r="X85" s="38" t="s">
        <v>479</v>
      </c>
      <c r="Y85" s="3" t="s">
        <v>480</v>
      </c>
      <c r="Z85" s="3">
        <v>291.10000000000002</v>
      </c>
      <c r="AA85" s="3">
        <v>29.11</v>
      </c>
      <c r="AB85" s="3" t="s">
        <v>57</v>
      </c>
      <c r="AC85" s="38"/>
      <c r="AD85" s="42"/>
      <c r="AE85" s="42" t="s">
        <v>481</v>
      </c>
      <c r="AF85" s="42" t="s">
        <v>478</v>
      </c>
      <c r="AG85" s="42" t="s">
        <v>482</v>
      </c>
      <c r="AH85" s="54"/>
      <c r="AI85" s="50" t="str">
        <f t="shared" si="33"/>
        <v>规格×</v>
      </c>
      <c r="AJ85" s="50" t="str">
        <f t="shared" si="34"/>
        <v>含量差比价</v>
      </c>
      <c r="AK85" s="51">
        <f t="shared" si="35"/>
        <v>4.7300000000000004</v>
      </c>
      <c r="AL85" s="50">
        <f t="shared" si="36"/>
        <v>6.2</v>
      </c>
      <c r="AM85" s="52" t="str">
        <f t="shared" si="37"/>
        <v>差比价与挂网价取低者</v>
      </c>
      <c r="AN85" s="53">
        <f t="shared" si="38"/>
        <v>4.7300000000000004</v>
      </c>
      <c r="AO85" s="53">
        <f t="shared" si="39"/>
        <v>4.7300000000000004</v>
      </c>
      <c r="AP85" s="53">
        <f t="shared" si="40"/>
        <v>4.7300000000000004</v>
      </c>
    </row>
    <row r="86" spans="1:42">
      <c r="A86" s="28">
        <v>5</v>
      </c>
      <c r="B86" s="28" t="s">
        <v>372</v>
      </c>
      <c r="C86" s="28" t="s">
        <v>373</v>
      </c>
      <c r="D86" s="28" t="s">
        <v>374</v>
      </c>
      <c r="E86" s="28" t="str">
        <f>LOOKUP(2,1/([1]中选结果表!$C$2:$C$85=D86),[1]中选结果表!$M$2:$M$85)</f>
        <v>注射剂</v>
      </c>
      <c r="F86" s="28" t="s">
        <v>375</v>
      </c>
      <c r="G86" s="28" t="str">
        <f>LOOKUP(2,1/([1]中选结果表!$D$2:$D$85=$F86),[1]中选结果表!$E$2:$E$85)</f>
        <v>40mg</v>
      </c>
      <c r="H86" s="28" t="str">
        <f>LOOKUP(2,1/([1]中选结果表!$D$2:$D$85=$F86),[1]中选结果表!$F$2:$F$85)</f>
        <v>10支</v>
      </c>
      <c r="I86" s="28" t="s">
        <v>89</v>
      </c>
      <c r="J86" s="28" t="s">
        <v>376</v>
      </c>
      <c r="K86" s="28">
        <v>34.700000000000003</v>
      </c>
      <c r="L86" s="31">
        <v>3.47</v>
      </c>
      <c r="M86" s="28">
        <v>10</v>
      </c>
      <c r="N86" s="32">
        <v>0.8</v>
      </c>
      <c r="O86" s="33" t="s">
        <v>483</v>
      </c>
      <c r="P86" s="3" t="s">
        <v>386</v>
      </c>
      <c r="Q86" s="3" t="s">
        <v>484</v>
      </c>
      <c r="R86" s="3" t="s">
        <v>416</v>
      </c>
      <c r="S86" s="4" t="str">
        <f>LOOKUP(2,1/('[1] 集采未中选药品规格'!$A$2:$A$596=$R86),'[1] 集采未中选药品规格'!C$2:C$596)</f>
        <v>60mg</v>
      </c>
      <c r="T86" s="4" t="str">
        <f>LOOKUP(2,1/('[1] 集采未中选药品规格'!$A$2:$A$596=$R86),'[1] 集采未中选药品规格'!D$2:D$596)</f>
        <v>1瓶</v>
      </c>
      <c r="U86" s="3" t="s">
        <v>47</v>
      </c>
      <c r="V86" s="38" t="s">
        <v>485</v>
      </c>
      <c r="W86" s="3" t="s">
        <v>486</v>
      </c>
      <c r="X86" s="38" t="s">
        <v>485</v>
      </c>
      <c r="Y86" s="3" t="s">
        <v>486</v>
      </c>
      <c r="Z86" s="3">
        <v>36.97</v>
      </c>
      <c r="AA86" s="3">
        <v>36.97</v>
      </c>
      <c r="AB86" s="3" t="s">
        <v>57</v>
      </c>
      <c r="AC86" s="38"/>
      <c r="AD86" s="42"/>
      <c r="AE86" s="42" t="s">
        <v>487</v>
      </c>
      <c r="AF86" s="42" t="s">
        <v>483</v>
      </c>
      <c r="AG86" s="42" t="s">
        <v>488</v>
      </c>
      <c r="AH86" s="54"/>
      <c r="AI86" s="50" t="str">
        <f t="shared" si="33"/>
        <v>规格×</v>
      </c>
      <c r="AJ86" s="50" t="str">
        <f t="shared" si="34"/>
        <v>含量差比价</v>
      </c>
      <c r="AK86" s="51">
        <f t="shared" si="35"/>
        <v>4.7300000000000004</v>
      </c>
      <c r="AL86" s="50">
        <f t="shared" si="36"/>
        <v>7.8</v>
      </c>
      <c r="AM86" s="52" t="str">
        <f t="shared" si="37"/>
        <v>差比价与挂网价取低者</v>
      </c>
      <c r="AN86" s="53">
        <f t="shared" si="38"/>
        <v>4.7300000000000004</v>
      </c>
      <c r="AO86" s="53">
        <f t="shared" si="39"/>
        <v>4.7300000000000004</v>
      </c>
      <c r="AP86" s="53">
        <f t="shared" si="40"/>
        <v>4.7300000000000004</v>
      </c>
    </row>
    <row r="87" spans="1:42">
      <c r="A87" s="28">
        <v>5</v>
      </c>
      <c r="B87" s="28" t="s">
        <v>372</v>
      </c>
      <c r="C87" s="28" t="s">
        <v>373</v>
      </c>
      <c r="D87" s="28" t="s">
        <v>374</v>
      </c>
      <c r="E87" s="28" t="str">
        <f>LOOKUP(2,1/([1]中选结果表!$C$2:$C$85=D87),[1]中选结果表!$M$2:$M$85)</f>
        <v>注射剂</v>
      </c>
      <c r="F87" s="28" t="s">
        <v>375</v>
      </c>
      <c r="G87" s="28" t="str">
        <f>LOOKUP(2,1/([1]中选结果表!$D$2:$D$85=$F87),[1]中选结果表!$E$2:$E$85)</f>
        <v>40mg</v>
      </c>
      <c r="H87" s="28" t="str">
        <f>LOOKUP(2,1/([1]中选结果表!$D$2:$D$85=$F87),[1]中选结果表!$F$2:$F$85)</f>
        <v>10支</v>
      </c>
      <c r="I87" s="28" t="s">
        <v>89</v>
      </c>
      <c r="J87" s="28" t="s">
        <v>376</v>
      </c>
      <c r="K87" s="28">
        <v>34.700000000000003</v>
      </c>
      <c r="L87" s="31">
        <v>3.47</v>
      </c>
      <c r="M87" s="28">
        <v>10</v>
      </c>
      <c r="N87" s="32">
        <v>0.8</v>
      </c>
      <c r="O87" s="33" t="s">
        <v>489</v>
      </c>
      <c r="P87" s="3" t="s">
        <v>386</v>
      </c>
      <c r="Q87" s="3" t="s">
        <v>51</v>
      </c>
      <c r="R87" s="3" t="s">
        <v>380</v>
      </c>
      <c r="S87" s="4" t="str">
        <f>LOOKUP(2,1/('[1] 集采未中选药品规格'!$A$2:$A$596=$R87),'[1] 集采未中选药品规格'!C$2:C$596)</f>
        <v>40mg</v>
      </c>
      <c r="T87" s="4" t="str">
        <f>LOOKUP(2,1/('[1] 集采未中选药品规格'!$A$2:$A$596=$R87),'[1] 集采未中选药品规格'!D$2:D$596)</f>
        <v>1瓶</v>
      </c>
      <c r="U87" s="3" t="s">
        <v>89</v>
      </c>
      <c r="V87" s="38" t="s">
        <v>405</v>
      </c>
      <c r="W87" s="3" t="s">
        <v>406</v>
      </c>
      <c r="X87" s="38" t="s">
        <v>405</v>
      </c>
      <c r="Y87" s="3" t="s">
        <v>406</v>
      </c>
      <c r="Z87" s="3">
        <v>46.85</v>
      </c>
      <c r="AA87" s="3">
        <v>46.85</v>
      </c>
      <c r="AB87" s="3" t="s">
        <v>66</v>
      </c>
      <c r="AC87" s="38"/>
      <c r="AD87" s="42"/>
      <c r="AE87" s="42" t="s">
        <v>490</v>
      </c>
      <c r="AF87" s="42" t="s">
        <v>489</v>
      </c>
      <c r="AG87" s="42" t="s">
        <v>491</v>
      </c>
      <c r="AH87" s="54"/>
      <c r="AI87" s="50" t="str">
        <f t="shared" si="33"/>
        <v>规格√</v>
      </c>
      <c r="AJ87" s="50" t="str">
        <f t="shared" si="34"/>
        <v>按中选价</v>
      </c>
      <c r="AK87" s="51">
        <f t="shared" si="35"/>
        <v>3.47</v>
      </c>
      <c r="AL87" s="50">
        <f t="shared" si="36"/>
        <v>13.5</v>
      </c>
      <c r="AM87" s="52" t="str">
        <f t="shared" si="37"/>
        <v>过评药，行梯度降价</v>
      </c>
      <c r="AN87" s="53">
        <f t="shared" si="38"/>
        <v>28.11</v>
      </c>
      <c r="AO87" s="53">
        <f t="shared" si="39"/>
        <v>16.87</v>
      </c>
      <c r="AP87" s="53">
        <f t="shared" si="40"/>
        <v>13.5</v>
      </c>
    </row>
    <row r="88" spans="1:42">
      <c r="A88" s="28">
        <v>5</v>
      </c>
      <c r="B88" s="28" t="s">
        <v>372</v>
      </c>
      <c r="C88" s="28" t="s">
        <v>373</v>
      </c>
      <c r="D88" s="28" t="s">
        <v>374</v>
      </c>
      <c r="E88" s="28" t="str">
        <f>LOOKUP(2,1/([1]中选结果表!$C$2:$C$85=D88),[1]中选结果表!$M$2:$M$85)</f>
        <v>注射剂</v>
      </c>
      <c r="F88" s="28" t="s">
        <v>375</v>
      </c>
      <c r="G88" s="28" t="str">
        <f>LOOKUP(2,1/([1]中选结果表!$D$2:$D$85=$F88),[1]中选结果表!$E$2:$E$85)</f>
        <v>40mg</v>
      </c>
      <c r="H88" s="28" t="str">
        <f>LOOKUP(2,1/([1]中选结果表!$D$2:$D$85=$F88),[1]中选结果表!$F$2:$F$85)</f>
        <v>10支</v>
      </c>
      <c r="I88" s="28" t="s">
        <v>89</v>
      </c>
      <c r="J88" s="28" t="s">
        <v>376</v>
      </c>
      <c r="K88" s="28">
        <v>34.700000000000003</v>
      </c>
      <c r="L88" s="31">
        <v>3.47</v>
      </c>
      <c r="M88" s="28">
        <v>10</v>
      </c>
      <c r="N88" s="32">
        <v>0.8</v>
      </c>
      <c r="O88" s="33" t="s">
        <v>492</v>
      </c>
      <c r="P88" s="3" t="s">
        <v>393</v>
      </c>
      <c r="Q88" s="3" t="s">
        <v>51</v>
      </c>
      <c r="R88" s="3" t="s">
        <v>387</v>
      </c>
      <c r="S88" s="4" t="str">
        <f>LOOKUP(2,1/('[1] 集采未中选药品规格'!$A$2:$A$596=$R88),'[1] 集采未中选药品规格'!C$2:C$596)</f>
        <v>40mg</v>
      </c>
      <c r="T88" s="4" t="str">
        <f>LOOKUP(2,1/('[1] 集采未中选药品规格'!$A$2:$A$596=$R88),'[1] 集采未中选药品规格'!D$2:D$596)</f>
        <v>1瓶</v>
      </c>
      <c r="U88" s="3" t="s">
        <v>47</v>
      </c>
      <c r="V88" s="38" t="s">
        <v>493</v>
      </c>
      <c r="W88" s="3" t="s">
        <v>494</v>
      </c>
      <c r="X88" s="38" t="s">
        <v>493</v>
      </c>
      <c r="Y88" s="3" t="s">
        <v>494</v>
      </c>
      <c r="Z88" s="3">
        <v>119</v>
      </c>
      <c r="AA88" s="3">
        <v>119</v>
      </c>
      <c r="AB88" s="3" t="s">
        <v>57</v>
      </c>
      <c r="AC88" s="38"/>
      <c r="AD88" s="42"/>
      <c r="AE88" s="42" t="s">
        <v>495</v>
      </c>
      <c r="AF88" s="42" t="s">
        <v>492</v>
      </c>
      <c r="AG88" s="42" t="s">
        <v>496</v>
      </c>
      <c r="AH88" s="54"/>
      <c r="AI88" s="50" t="str">
        <f t="shared" si="33"/>
        <v>规格√</v>
      </c>
      <c r="AJ88" s="50" t="str">
        <f t="shared" si="34"/>
        <v>按中选价</v>
      </c>
      <c r="AK88" s="51">
        <f t="shared" si="35"/>
        <v>3.47</v>
      </c>
      <c r="AL88" s="50">
        <f t="shared" si="36"/>
        <v>34.299999999999997</v>
      </c>
      <c r="AM88" s="52" t="str">
        <f t="shared" si="37"/>
        <v>差比价与挂网价取低者</v>
      </c>
      <c r="AN88" s="53">
        <f t="shared" si="38"/>
        <v>3.47</v>
      </c>
      <c r="AO88" s="53">
        <f t="shared" si="39"/>
        <v>3.47</v>
      </c>
      <c r="AP88" s="53">
        <f t="shared" si="40"/>
        <v>3.47</v>
      </c>
    </row>
    <row r="89" spans="1:42">
      <c r="A89" s="28">
        <v>5</v>
      </c>
      <c r="B89" s="28" t="s">
        <v>372</v>
      </c>
      <c r="C89" s="28" t="s">
        <v>373</v>
      </c>
      <c r="D89" s="28" t="s">
        <v>374</v>
      </c>
      <c r="E89" s="28" t="str">
        <f>LOOKUP(2,1/([1]中选结果表!$C$2:$C$85=D89),[1]中选结果表!$M$2:$M$85)</f>
        <v>注射剂</v>
      </c>
      <c r="F89" s="28" t="s">
        <v>375</v>
      </c>
      <c r="G89" s="28" t="str">
        <f>LOOKUP(2,1/([1]中选结果表!$D$2:$D$85=$F89),[1]中选结果表!$E$2:$E$85)</f>
        <v>40mg</v>
      </c>
      <c r="H89" s="28" t="str">
        <f>LOOKUP(2,1/([1]中选结果表!$D$2:$D$85=$F89),[1]中选结果表!$F$2:$F$85)</f>
        <v>10支</v>
      </c>
      <c r="I89" s="28" t="s">
        <v>89</v>
      </c>
      <c r="J89" s="28" t="s">
        <v>376</v>
      </c>
      <c r="K89" s="28">
        <v>34.700000000000003</v>
      </c>
      <c r="L89" s="31">
        <v>3.47</v>
      </c>
      <c r="M89" s="28">
        <v>10</v>
      </c>
      <c r="N89" s="32">
        <v>0.8</v>
      </c>
      <c r="O89" s="33" t="s">
        <v>497</v>
      </c>
      <c r="P89" s="3" t="s">
        <v>393</v>
      </c>
      <c r="Q89" s="3" t="s">
        <v>51</v>
      </c>
      <c r="R89" s="3" t="s">
        <v>498</v>
      </c>
      <c r="S89" s="4" t="str">
        <f>LOOKUP(2,1/('[1] 集采未中选药品规格'!$A$2:$A$596=$R89),'[1] 集采未中选药品规格'!C$2:C$596)</f>
        <v>40mg</v>
      </c>
      <c r="T89" s="4" t="str">
        <f>LOOKUP(2,1/('[1] 集采未中选药品规格'!$A$2:$A$596=$R89),'[1] 集采未中选药品规格'!D$2:D$596)</f>
        <v>1支</v>
      </c>
      <c r="U89" s="3" t="s">
        <v>89</v>
      </c>
      <c r="V89" s="38" t="s">
        <v>499</v>
      </c>
      <c r="W89" s="3" t="s">
        <v>500</v>
      </c>
      <c r="X89" s="38" t="s">
        <v>499</v>
      </c>
      <c r="Y89" s="3" t="s">
        <v>500</v>
      </c>
      <c r="Z89" s="3">
        <v>65</v>
      </c>
      <c r="AA89" s="3">
        <v>65</v>
      </c>
      <c r="AB89" s="3" t="s">
        <v>57</v>
      </c>
      <c r="AC89" s="38"/>
      <c r="AD89" s="42"/>
      <c r="AE89" s="42" t="s">
        <v>501</v>
      </c>
      <c r="AF89" s="42" t="s">
        <v>497</v>
      </c>
      <c r="AG89" s="42" t="s">
        <v>502</v>
      </c>
      <c r="AH89" s="54"/>
      <c r="AI89" s="50" t="str">
        <f t="shared" si="33"/>
        <v>规格√</v>
      </c>
      <c r="AJ89" s="50" t="str">
        <f t="shared" si="34"/>
        <v>按中选价</v>
      </c>
      <c r="AK89" s="51">
        <f t="shared" si="35"/>
        <v>3.47</v>
      </c>
      <c r="AL89" s="50">
        <f t="shared" si="36"/>
        <v>18.7</v>
      </c>
      <c r="AM89" s="52" t="str">
        <f t="shared" si="37"/>
        <v>差比价与挂网价取低者</v>
      </c>
      <c r="AN89" s="53">
        <f t="shared" si="38"/>
        <v>3.47</v>
      </c>
      <c r="AO89" s="53">
        <f t="shared" si="39"/>
        <v>3.47</v>
      </c>
      <c r="AP89" s="53">
        <f t="shared" si="40"/>
        <v>3.47</v>
      </c>
    </row>
    <row r="90" spans="1:42">
      <c r="A90" s="28">
        <v>5</v>
      </c>
      <c r="B90" s="28" t="s">
        <v>372</v>
      </c>
      <c r="C90" s="28" t="s">
        <v>373</v>
      </c>
      <c r="D90" s="28" t="s">
        <v>374</v>
      </c>
      <c r="E90" s="28" t="str">
        <f>LOOKUP(2,1/([1]中选结果表!$C$2:$C$85=D90),[1]中选结果表!$M$2:$M$85)</f>
        <v>注射剂</v>
      </c>
      <c r="F90" s="28" t="s">
        <v>375</v>
      </c>
      <c r="G90" s="28" t="str">
        <f>LOOKUP(2,1/([1]中选结果表!$D$2:$D$85=$F90),[1]中选结果表!$E$2:$E$85)</f>
        <v>40mg</v>
      </c>
      <c r="H90" s="28" t="str">
        <f>LOOKUP(2,1/([1]中选结果表!$D$2:$D$85=$F90),[1]中选结果表!$F$2:$F$85)</f>
        <v>10支</v>
      </c>
      <c r="I90" s="28" t="s">
        <v>89</v>
      </c>
      <c r="J90" s="28" t="s">
        <v>376</v>
      </c>
      <c r="K90" s="28">
        <v>34.700000000000003</v>
      </c>
      <c r="L90" s="31">
        <v>3.47</v>
      </c>
      <c r="M90" s="28">
        <v>10</v>
      </c>
      <c r="N90" s="32">
        <v>0.8</v>
      </c>
      <c r="O90" s="33" t="s">
        <v>503</v>
      </c>
      <c r="P90" s="3" t="s">
        <v>393</v>
      </c>
      <c r="Q90" s="3" t="s">
        <v>51</v>
      </c>
      <c r="R90" s="3" t="s">
        <v>504</v>
      </c>
      <c r="S90" s="4" t="str">
        <f>LOOKUP(2,1/('[1] 集采未中选药品规格'!$A$2:$A$596=$R90),'[1] 集采未中选药品规格'!C$2:C$596)</f>
        <v>20mg</v>
      </c>
      <c r="T90" s="4" t="str">
        <f>LOOKUP(2,1/('[1] 集采未中选药品规格'!$A$2:$A$596=$R90),'[1] 集采未中选药品规格'!D$2:D$596)</f>
        <v>1瓶</v>
      </c>
      <c r="U90" s="3" t="s">
        <v>89</v>
      </c>
      <c r="V90" s="38" t="s">
        <v>405</v>
      </c>
      <c r="W90" s="3" t="s">
        <v>406</v>
      </c>
      <c r="X90" s="38" t="s">
        <v>405</v>
      </c>
      <c r="Y90" s="3" t="s">
        <v>406</v>
      </c>
      <c r="Z90" s="3">
        <v>52</v>
      </c>
      <c r="AA90" s="3">
        <v>52</v>
      </c>
      <c r="AB90" s="3" t="s">
        <v>57</v>
      </c>
      <c r="AC90" s="38"/>
      <c r="AD90" s="42"/>
      <c r="AE90" s="42" t="s">
        <v>505</v>
      </c>
      <c r="AF90" s="42" t="s">
        <v>503</v>
      </c>
      <c r="AG90" s="42" t="s">
        <v>506</v>
      </c>
      <c r="AH90" s="54"/>
      <c r="AI90" s="50" t="str">
        <f t="shared" si="33"/>
        <v>规格×</v>
      </c>
      <c r="AJ90" s="50" t="str">
        <f t="shared" si="34"/>
        <v>含量差比价</v>
      </c>
      <c r="AK90" s="51">
        <f t="shared" si="35"/>
        <v>2.04</v>
      </c>
      <c r="AL90" s="50">
        <f t="shared" si="36"/>
        <v>25.5</v>
      </c>
      <c r="AM90" s="52" t="str">
        <f t="shared" si="37"/>
        <v>差比价与挂网价取低者</v>
      </c>
      <c r="AN90" s="53">
        <f t="shared" si="38"/>
        <v>2.04</v>
      </c>
      <c r="AO90" s="53">
        <f t="shared" si="39"/>
        <v>2.04</v>
      </c>
      <c r="AP90" s="53">
        <f t="shared" si="40"/>
        <v>2.04</v>
      </c>
    </row>
    <row r="91" spans="1:42">
      <c r="A91" s="28">
        <v>5</v>
      </c>
      <c r="B91" s="28" t="s">
        <v>372</v>
      </c>
      <c r="C91" s="28" t="s">
        <v>373</v>
      </c>
      <c r="D91" s="28" t="s">
        <v>374</v>
      </c>
      <c r="E91" s="28" t="str">
        <f>LOOKUP(2,1/([1]中选结果表!$C$2:$C$85=D91),[1]中选结果表!$M$2:$M$85)</f>
        <v>注射剂</v>
      </c>
      <c r="F91" s="28" t="s">
        <v>375</v>
      </c>
      <c r="G91" s="28" t="str">
        <f>LOOKUP(2,1/([1]中选结果表!$D$2:$D$85=$F91),[1]中选结果表!$E$2:$E$85)</f>
        <v>40mg</v>
      </c>
      <c r="H91" s="28" t="str">
        <f>LOOKUP(2,1/([1]中选结果表!$D$2:$D$85=$F91),[1]中选结果表!$F$2:$F$85)</f>
        <v>10支</v>
      </c>
      <c r="I91" s="28" t="s">
        <v>89</v>
      </c>
      <c r="J91" s="28" t="s">
        <v>376</v>
      </c>
      <c r="K91" s="28">
        <v>34.700000000000003</v>
      </c>
      <c r="L91" s="31">
        <v>3.47</v>
      </c>
      <c r="M91" s="28">
        <v>10</v>
      </c>
      <c r="N91" s="32">
        <v>0.8</v>
      </c>
      <c r="O91" s="33" t="s">
        <v>507</v>
      </c>
      <c r="P91" s="3" t="s">
        <v>386</v>
      </c>
      <c r="Q91" s="3" t="s">
        <v>51</v>
      </c>
      <c r="R91" s="3" t="s">
        <v>504</v>
      </c>
      <c r="S91" s="4" t="str">
        <f>LOOKUP(2,1/('[1] 集采未中选药品规格'!$A$2:$A$596=$R91),'[1] 集采未中选药品规格'!C$2:C$596)</f>
        <v>20mg</v>
      </c>
      <c r="T91" s="4" t="str">
        <f>LOOKUP(2,1/('[1] 集采未中选药品规格'!$A$2:$A$596=$R91),'[1] 集采未中选药品规格'!D$2:D$596)</f>
        <v>1瓶</v>
      </c>
      <c r="U91" s="3" t="s">
        <v>89</v>
      </c>
      <c r="V91" s="38" t="s">
        <v>405</v>
      </c>
      <c r="W91" s="3" t="s">
        <v>406</v>
      </c>
      <c r="X91" s="38" t="s">
        <v>405</v>
      </c>
      <c r="Y91" s="3" t="s">
        <v>406</v>
      </c>
      <c r="Z91" s="3">
        <v>27.56</v>
      </c>
      <c r="AA91" s="3">
        <v>27.56</v>
      </c>
      <c r="AB91" s="3" t="s">
        <v>66</v>
      </c>
      <c r="AC91" s="38"/>
      <c r="AD91" s="42"/>
      <c r="AE91" s="42" t="s">
        <v>508</v>
      </c>
      <c r="AF91" s="42" t="s">
        <v>507</v>
      </c>
      <c r="AG91" s="42" t="s">
        <v>509</v>
      </c>
      <c r="AH91" s="54"/>
      <c r="AI91" s="50" t="str">
        <f t="shared" si="33"/>
        <v>规格×</v>
      </c>
      <c r="AJ91" s="50" t="str">
        <f t="shared" si="34"/>
        <v>含量差比价</v>
      </c>
      <c r="AK91" s="51">
        <f t="shared" si="35"/>
        <v>2.04</v>
      </c>
      <c r="AL91" s="50">
        <f t="shared" si="36"/>
        <v>13.5</v>
      </c>
      <c r="AM91" s="52" t="str">
        <f t="shared" si="37"/>
        <v>过评药，行梯度降价</v>
      </c>
      <c r="AN91" s="53">
        <f t="shared" si="38"/>
        <v>16.540000000000003</v>
      </c>
      <c r="AO91" s="53">
        <f t="shared" si="39"/>
        <v>9.93</v>
      </c>
      <c r="AP91" s="53">
        <f t="shared" si="40"/>
        <v>7.9399999999999995</v>
      </c>
    </row>
    <row r="92" spans="1:42">
      <c r="A92" s="28">
        <v>5</v>
      </c>
      <c r="B92" s="28" t="s">
        <v>372</v>
      </c>
      <c r="C92" s="28" t="s">
        <v>373</v>
      </c>
      <c r="D92" s="28" t="s">
        <v>374</v>
      </c>
      <c r="E92" s="28" t="str">
        <f>LOOKUP(2,1/([1]中选结果表!$C$2:$C$85=D92),[1]中选结果表!$M$2:$M$85)</f>
        <v>注射剂</v>
      </c>
      <c r="F92" s="28" t="s">
        <v>375</v>
      </c>
      <c r="G92" s="28" t="str">
        <f>LOOKUP(2,1/([1]中选结果表!$D$2:$D$85=$F92),[1]中选结果表!$E$2:$E$85)</f>
        <v>40mg</v>
      </c>
      <c r="H92" s="28" t="str">
        <f>LOOKUP(2,1/([1]中选结果表!$D$2:$D$85=$F92),[1]中选结果表!$F$2:$F$85)</f>
        <v>10支</v>
      </c>
      <c r="I92" s="28" t="s">
        <v>89</v>
      </c>
      <c r="J92" s="28" t="s">
        <v>376</v>
      </c>
      <c r="K92" s="28">
        <v>34.700000000000003</v>
      </c>
      <c r="L92" s="31">
        <v>3.47</v>
      </c>
      <c r="M92" s="28">
        <v>10</v>
      </c>
      <c r="N92" s="32">
        <v>0.8</v>
      </c>
      <c r="O92" s="33" t="s">
        <v>510</v>
      </c>
      <c r="P92" s="3" t="s">
        <v>393</v>
      </c>
      <c r="Q92" s="3" t="s">
        <v>51</v>
      </c>
      <c r="R92" s="3" t="s">
        <v>511</v>
      </c>
      <c r="S92" s="4" t="str">
        <f>LOOKUP(2,1/('[1] 集采未中选药品规格'!$A$2:$A$596=$R92),'[1] 集采未中选药品规格'!C$2:C$596)</f>
        <v>20mg</v>
      </c>
      <c r="T92" s="4" t="str">
        <f>LOOKUP(2,1/('[1] 集采未中选药品规格'!$A$2:$A$596=$R92),'[1] 集采未中选药品规格'!D$2:D$596)</f>
        <v>1支</v>
      </c>
      <c r="U92" s="3" t="s">
        <v>512</v>
      </c>
      <c r="V92" s="38" t="s">
        <v>513</v>
      </c>
      <c r="W92" s="3" t="s">
        <v>514</v>
      </c>
      <c r="X92" s="38" t="s">
        <v>513</v>
      </c>
      <c r="Y92" s="3" t="s">
        <v>514</v>
      </c>
      <c r="Z92" s="3">
        <v>44.8</v>
      </c>
      <c r="AA92" s="3">
        <v>44.8</v>
      </c>
      <c r="AB92" s="3" t="s">
        <v>66</v>
      </c>
      <c r="AC92" s="38"/>
      <c r="AD92" s="42"/>
      <c r="AE92" s="42" t="s">
        <v>515</v>
      </c>
      <c r="AF92" s="42" t="s">
        <v>510</v>
      </c>
      <c r="AG92" s="42" t="s">
        <v>516</v>
      </c>
      <c r="AH92" s="54"/>
      <c r="AI92" s="50" t="str">
        <f t="shared" si="33"/>
        <v>规格×</v>
      </c>
      <c r="AJ92" s="50" t="str">
        <f t="shared" si="34"/>
        <v>含量差比价</v>
      </c>
      <c r="AK92" s="51">
        <f t="shared" si="35"/>
        <v>2.04</v>
      </c>
      <c r="AL92" s="50">
        <f t="shared" si="36"/>
        <v>22</v>
      </c>
      <c r="AM92" s="52" t="str">
        <f t="shared" si="37"/>
        <v>过评药，行梯度降价</v>
      </c>
      <c r="AN92" s="53">
        <f t="shared" si="38"/>
        <v>26.88</v>
      </c>
      <c r="AO92" s="53">
        <f t="shared" si="39"/>
        <v>16.130000000000003</v>
      </c>
      <c r="AP92" s="53">
        <f t="shared" si="40"/>
        <v>12.91</v>
      </c>
    </row>
    <row r="93" spans="1:42">
      <c r="A93" s="28">
        <v>5</v>
      </c>
      <c r="B93" s="28" t="s">
        <v>372</v>
      </c>
      <c r="C93" s="28" t="s">
        <v>373</v>
      </c>
      <c r="D93" s="28" t="s">
        <v>374</v>
      </c>
      <c r="E93" s="28" t="str">
        <f>LOOKUP(2,1/([1]中选结果表!$C$2:$C$85=D93),[1]中选结果表!$M$2:$M$85)</f>
        <v>注射剂</v>
      </c>
      <c r="F93" s="28" t="s">
        <v>375</v>
      </c>
      <c r="G93" s="28" t="str">
        <f>LOOKUP(2,1/([1]中选结果表!$D$2:$D$85=$F93),[1]中选结果表!$E$2:$E$85)</f>
        <v>40mg</v>
      </c>
      <c r="H93" s="28" t="str">
        <f>LOOKUP(2,1/([1]中选结果表!$D$2:$D$85=$F93),[1]中选结果表!$F$2:$F$85)</f>
        <v>10支</v>
      </c>
      <c r="I93" s="28" t="s">
        <v>89</v>
      </c>
      <c r="J93" s="28" t="s">
        <v>376</v>
      </c>
      <c r="K93" s="28">
        <v>34.700000000000003</v>
      </c>
      <c r="L93" s="31">
        <v>3.47</v>
      </c>
      <c r="M93" s="28">
        <v>10</v>
      </c>
      <c r="N93" s="32">
        <v>0.8</v>
      </c>
      <c r="O93" s="33" t="s">
        <v>517</v>
      </c>
      <c r="P93" s="3" t="s">
        <v>393</v>
      </c>
      <c r="Q93" s="3" t="s">
        <v>51</v>
      </c>
      <c r="R93" s="3" t="s">
        <v>518</v>
      </c>
      <c r="S93" s="4" t="str">
        <f>LOOKUP(2,1/('[1] 集采未中选药品规格'!$A$2:$A$596=$R93),'[1] 集采未中选药品规格'!C$2:C$596)</f>
        <v>40mg</v>
      </c>
      <c r="T93" s="4" t="str">
        <f>LOOKUP(2,1/('[1] 集采未中选药品规格'!$A$2:$A$596=$R93),'[1] 集采未中选药品规格'!D$2:D$596)</f>
        <v>1支</v>
      </c>
      <c r="U93" s="3" t="s">
        <v>512</v>
      </c>
      <c r="V93" s="38" t="s">
        <v>513</v>
      </c>
      <c r="W93" s="3" t="s">
        <v>514</v>
      </c>
      <c r="X93" s="38" t="s">
        <v>513</v>
      </c>
      <c r="Y93" s="3" t="s">
        <v>514</v>
      </c>
      <c r="Z93" s="3">
        <v>67.8</v>
      </c>
      <c r="AA93" s="3">
        <v>67.8</v>
      </c>
      <c r="AB93" s="3" t="s">
        <v>66</v>
      </c>
      <c r="AC93" s="38"/>
      <c r="AD93" s="42"/>
      <c r="AE93" s="42" t="s">
        <v>519</v>
      </c>
      <c r="AF93" s="42" t="s">
        <v>517</v>
      </c>
      <c r="AG93" s="42" t="s">
        <v>520</v>
      </c>
      <c r="AH93" s="54"/>
      <c r="AI93" s="50" t="str">
        <f t="shared" si="33"/>
        <v>规格√</v>
      </c>
      <c r="AJ93" s="50" t="str">
        <f t="shared" si="34"/>
        <v>按中选价</v>
      </c>
      <c r="AK93" s="51">
        <f t="shared" si="35"/>
        <v>3.47</v>
      </c>
      <c r="AL93" s="50">
        <f t="shared" si="36"/>
        <v>19.5</v>
      </c>
      <c r="AM93" s="52" t="str">
        <f t="shared" si="37"/>
        <v>过评药，行梯度降价</v>
      </c>
      <c r="AN93" s="53">
        <f t="shared" si="38"/>
        <v>40.68</v>
      </c>
      <c r="AO93" s="53">
        <f t="shared" si="39"/>
        <v>24.41</v>
      </c>
      <c r="AP93" s="53">
        <f t="shared" si="40"/>
        <v>19.53</v>
      </c>
    </row>
    <row r="94" spans="1:42">
      <c r="A94" s="28">
        <v>5</v>
      </c>
      <c r="B94" s="28" t="s">
        <v>372</v>
      </c>
      <c r="C94" s="28" t="s">
        <v>373</v>
      </c>
      <c r="D94" s="28" t="s">
        <v>374</v>
      </c>
      <c r="E94" s="28" t="str">
        <f>LOOKUP(2,1/([1]中选结果表!$C$2:$C$85=D94),[1]中选结果表!$M$2:$M$85)</f>
        <v>注射剂</v>
      </c>
      <c r="F94" s="28" t="s">
        <v>375</v>
      </c>
      <c r="G94" s="28" t="str">
        <f>LOOKUP(2,1/([1]中选结果表!$D$2:$D$85=$F94),[1]中选结果表!$E$2:$E$85)</f>
        <v>40mg</v>
      </c>
      <c r="H94" s="28" t="str">
        <f>LOOKUP(2,1/([1]中选结果表!$D$2:$D$85=$F94),[1]中选结果表!$F$2:$F$85)</f>
        <v>10支</v>
      </c>
      <c r="I94" s="28" t="s">
        <v>89</v>
      </c>
      <c r="J94" s="28" t="s">
        <v>376</v>
      </c>
      <c r="K94" s="28">
        <v>34.700000000000003</v>
      </c>
      <c r="L94" s="31">
        <v>3.47</v>
      </c>
      <c r="M94" s="28">
        <v>10</v>
      </c>
      <c r="N94" s="32">
        <v>0.8</v>
      </c>
      <c r="O94" s="33" t="s">
        <v>521</v>
      </c>
      <c r="P94" s="3" t="s">
        <v>393</v>
      </c>
      <c r="Q94" s="3" t="s">
        <v>51</v>
      </c>
      <c r="R94" s="3" t="s">
        <v>387</v>
      </c>
      <c r="S94" s="4" t="str">
        <f>LOOKUP(2,1/('[1] 集采未中选药品规格'!$A$2:$A$596=$R94),'[1] 集采未中选药品规格'!C$2:C$596)</f>
        <v>40mg</v>
      </c>
      <c r="T94" s="4" t="str">
        <f>LOOKUP(2,1/('[1] 集采未中选药品规格'!$A$2:$A$596=$R94),'[1] 集采未中选药品规格'!D$2:D$596)</f>
        <v>1瓶</v>
      </c>
      <c r="U94" s="3" t="s">
        <v>47</v>
      </c>
      <c r="V94" s="38" t="s">
        <v>522</v>
      </c>
      <c r="W94" s="3" t="s">
        <v>523</v>
      </c>
      <c r="X94" s="38" t="s">
        <v>522</v>
      </c>
      <c r="Y94" s="3" t="s">
        <v>523</v>
      </c>
      <c r="Z94" s="3">
        <v>85</v>
      </c>
      <c r="AA94" s="3">
        <v>85</v>
      </c>
      <c r="AB94" s="3" t="s">
        <v>66</v>
      </c>
      <c r="AC94" s="38"/>
      <c r="AD94" s="42"/>
      <c r="AE94" s="42" t="s">
        <v>524</v>
      </c>
      <c r="AF94" s="42" t="s">
        <v>521</v>
      </c>
      <c r="AG94" s="42" t="s">
        <v>525</v>
      </c>
      <c r="AH94" s="54"/>
      <c r="AI94" s="50" t="str">
        <f t="shared" si="33"/>
        <v>规格√</v>
      </c>
      <c r="AJ94" s="50" t="str">
        <f t="shared" si="34"/>
        <v>按中选价</v>
      </c>
      <c r="AK94" s="51">
        <f t="shared" si="35"/>
        <v>3.47</v>
      </c>
      <c r="AL94" s="50">
        <f t="shared" si="36"/>
        <v>24.5</v>
      </c>
      <c r="AM94" s="52" t="str">
        <f t="shared" si="37"/>
        <v>过评药，行梯度降价</v>
      </c>
      <c r="AN94" s="53">
        <f t="shared" si="38"/>
        <v>51</v>
      </c>
      <c r="AO94" s="53">
        <f t="shared" si="39"/>
        <v>30.6</v>
      </c>
      <c r="AP94" s="53">
        <f t="shared" si="40"/>
        <v>24.48</v>
      </c>
    </row>
    <row r="95" spans="1:42">
      <c r="A95" s="28">
        <v>5</v>
      </c>
      <c r="B95" s="28" t="s">
        <v>372</v>
      </c>
      <c r="C95" s="28" t="s">
        <v>373</v>
      </c>
      <c r="D95" s="28" t="s">
        <v>374</v>
      </c>
      <c r="E95" s="28" t="str">
        <f>LOOKUP(2,1/([1]中选结果表!$C$2:$C$85=D95),[1]中选结果表!$M$2:$M$85)</f>
        <v>注射剂</v>
      </c>
      <c r="F95" s="28" t="s">
        <v>375</v>
      </c>
      <c r="G95" s="28" t="str">
        <f>LOOKUP(2,1/([1]中选结果表!$D$2:$D$85=$F95),[1]中选结果表!$E$2:$E$85)</f>
        <v>40mg</v>
      </c>
      <c r="H95" s="28" t="str">
        <f>LOOKUP(2,1/([1]中选结果表!$D$2:$D$85=$F95),[1]中选结果表!$F$2:$F$85)</f>
        <v>10支</v>
      </c>
      <c r="I95" s="28" t="s">
        <v>89</v>
      </c>
      <c r="J95" s="28" t="s">
        <v>376</v>
      </c>
      <c r="K95" s="28">
        <v>34.700000000000003</v>
      </c>
      <c r="L95" s="31">
        <v>3.47</v>
      </c>
      <c r="M95" s="28">
        <v>10</v>
      </c>
      <c r="N95" s="32">
        <v>0.8</v>
      </c>
      <c r="O95" s="33" t="s">
        <v>526</v>
      </c>
      <c r="P95" s="3" t="s">
        <v>393</v>
      </c>
      <c r="Q95" s="3" t="s">
        <v>51</v>
      </c>
      <c r="R95" s="3" t="s">
        <v>498</v>
      </c>
      <c r="S95" s="4" t="str">
        <f>LOOKUP(2,1/('[1] 集采未中选药品规格'!$A$2:$A$596=$R95),'[1] 集采未中选药品规格'!C$2:C$596)</f>
        <v>40mg</v>
      </c>
      <c r="T95" s="4" t="str">
        <f>LOOKUP(2,1/('[1] 集采未中选药品规格'!$A$2:$A$596=$R95),'[1] 集采未中选药品规格'!D$2:D$596)</f>
        <v>1支</v>
      </c>
      <c r="U95" s="3" t="s">
        <v>89</v>
      </c>
      <c r="V95" s="38" t="s">
        <v>527</v>
      </c>
      <c r="W95" s="3" t="s">
        <v>528</v>
      </c>
      <c r="X95" s="38" t="s">
        <v>527</v>
      </c>
      <c r="Y95" s="3" t="s">
        <v>528</v>
      </c>
      <c r="Z95" s="3">
        <v>59.73</v>
      </c>
      <c r="AA95" s="3">
        <v>59.73</v>
      </c>
      <c r="AB95" s="3" t="s">
        <v>66</v>
      </c>
      <c r="AC95" s="38"/>
      <c r="AD95" s="42"/>
      <c r="AE95" s="42" t="s">
        <v>529</v>
      </c>
      <c r="AF95" s="42" t="s">
        <v>526</v>
      </c>
      <c r="AG95" s="42" t="s">
        <v>530</v>
      </c>
      <c r="AH95" s="54"/>
      <c r="AI95" s="50" t="str">
        <f t="shared" si="33"/>
        <v>规格√</v>
      </c>
      <c r="AJ95" s="50" t="str">
        <f t="shared" si="34"/>
        <v>按中选价</v>
      </c>
      <c r="AK95" s="51">
        <f t="shared" si="35"/>
        <v>3.47</v>
      </c>
      <c r="AL95" s="50">
        <f t="shared" si="36"/>
        <v>17.2</v>
      </c>
      <c r="AM95" s="52" t="str">
        <f t="shared" si="37"/>
        <v>过评药，行梯度降价</v>
      </c>
      <c r="AN95" s="53">
        <f t="shared" si="38"/>
        <v>35.839999999999996</v>
      </c>
      <c r="AO95" s="53">
        <f t="shared" si="39"/>
        <v>21.51</v>
      </c>
      <c r="AP95" s="53">
        <f t="shared" si="40"/>
        <v>17.21</v>
      </c>
    </row>
    <row r="96" spans="1:42">
      <c r="A96" s="28">
        <v>5</v>
      </c>
      <c r="B96" s="28" t="s">
        <v>372</v>
      </c>
      <c r="C96" s="28" t="s">
        <v>373</v>
      </c>
      <c r="D96" s="28" t="s">
        <v>374</v>
      </c>
      <c r="E96" s="28" t="str">
        <f>LOOKUP(2,1/([1]中选结果表!$C$2:$C$85=D96),[1]中选结果表!$M$2:$M$85)</f>
        <v>注射剂</v>
      </c>
      <c r="F96" s="28" t="s">
        <v>375</v>
      </c>
      <c r="G96" s="28" t="str">
        <f>LOOKUP(2,1/([1]中选结果表!$D$2:$D$85=$F96),[1]中选结果表!$E$2:$E$85)</f>
        <v>40mg</v>
      </c>
      <c r="H96" s="28" t="str">
        <f>LOOKUP(2,1/([1]中选结果表!$D$2:$D$85=$F96),[1]中选结果表!$F$2:$F$85)</f>
        <v>10支</v>
      </c>
      <c r="I96" s="28" t="s">
        <v>89</v>
      </c>
      <c r="J96" s="28" t="s">
        <v>376</v>
      </c>
      <c r="K96" s="28">
        <v>34.700000000000003</v>
      </c>
      <c r="L96" s="31">
        <v>3.47</v>
      </c>
      <c r="M96" s="28">
        <v>10</v>
      </c>
      <c r="N96" s="32">
        <v>0.8</v>
      </c>
      <c r="O96" s="33" t="s">
        <v>531</v>
      </c>
      <c r="P96" s="3" t="s">
        <v>393</v>
      </c>
      <c r="Q96" s="3" t="s">
        <v>51</v>
      </c>
      <c r="R96" s="3" t="s">
        <v>532</v>
      </c>
      <c r="S96" s="4" t="str">
        <f>LOOKUP(2,1/('[1] 集采未中选药品规格'!$A$2:$A$596=$R96),'[1] 集采未中选药品规格'!C$2:C$596)</f>
        <v>20mg</v>
      </c>
      <c r="T96" s="4" t="str">
        <f>LOOKUP(2,1/('[1] 集采未中选药品规格'!$A$2:$A$596=$R96),'[1] 集采未中选药品规格'!D$2:D$596)</f>
        <v>1支</v>
      </c>
      <c r="U96" s="3" t="s">
        <v>89</v>
      </c>
      <c r="V96" s="38" t="s">
        <v>399</v>
      </c>
      <c r="W96" s="3" t="s">
        <v>400</v>
      </c>
      <c r="X96" s="38" t="s">
        <v>399</v>
      </c>
      <c r="Y96" s="3" t="s">
        <v>400</v>
      </c>
      <c r="Z96" s="3">
        <v>44</v>
      </c>
      <c r="AA96" s="3">
        <v>44</v>
      </c>
      <c r="AB96" s="3" t="s">
        <v>66</v>
      </c>
      <c r="AC96" s="38"/>
      <c r="AD96" s="42"/>
      <c r="AE96" s="42" t="s">
        <v>533</v>
      </c>
      <c r="AF96" s="42" t="s">
        <v>531</v>
      </c>
      <c r="AG96" s="42" t="s">
        <v>534</v>
      </c>
      <c r="AH96" s="54"/>
      <c r="AI96" s="50" t="str">
        <f t="shared" si="33"/>
        <v>规格×</v>
      </c>
      <c r="AJ96" s="50" t="str">
        <f t="shared" si="34"/>
        <v>含量差比价</v>
      </c>
      <c r="AK96" s="51">
        <f t="shared" si="35"/>
        <v>2.04</v>
      </c>
      <c r="AL96" s="50">
        <f t="shared" si="36"/>
        <v>21.6</v>
      </c>
      <c r="AM96" s="52" t="str">
        <f t="shared" si="37"/>
        <v>过评药，行梯度降价</v>
      </c>
      <c r="AN96" s="53">
        <f t="shared" si="38"/>
        <v>26.4</v>
      </c>
      <c r="AO96" s="53">
        <f t="shared" si="39"/>
        <v>15.84</v>
      </c>
      <c r="AP96" s="53">
        <f t="shared" si="40"/>
        <v>12.68</v>
      </c>
    </row>
    <row r="97" spans="1:42">
      <c r="A97" s="28">
        <v>5</v>
      </c>
      <c r="B97" s="28" t="s">
        <v>372</v>
      </c>
      <c r="C97" s="28" t="s">
        <v>373</v>
      </c>
      <c r="D97" s="28" t="s">
        <v>374</v>
      </c>
      <c r="E97" s="28" t="str">
        <f>LOOKUP(2,1/([1]中选结果表!$C$2:$C$85=D97),[1]中选结果表!$M$2:$M$85)</f>
        <v>注射剂</v>
      </c>
      <c r="F97" s="28" t="s">
        <v>375</v>
      </c>
      <c r="G97" s="28" t="str">
        <f>LOOKUP(2,1/([1]中选结果表!$D$2:$D$85=$F97),[1]中选结果表!$E$2:$E$85)</f>
        <v>40mg</v>
      </c>
      <c r="H97" s="28" t="str">
        <f>LOOKUP(2,1/([1]中选结果表!$D$2:$D$85=$F97),[1]中选结果表!$F$2:$F$85)</f>
        <v>10支</v>
      </c>
      <c r="I97" s="28" t="s">
        <v>89</v>
      </c>
      <c r="J97" s="28" t="s">
        <v>376</v>
      </c>
      <c r="K97" s="28">
        <v>34.700000000000003</v>
      </c>
      <c r="L97" s="31">
        <v>3.47</v>
      </c>
      <c r="M97" s="28">
        <v>10</v>
      </c>
      <c r="N97" s="32">
        <v>0.8</v>
      </c>
      <c r="O97" s="33" t="s">
        <v>535</v>
      </c>
      <c r="P97" s="3" t="s">
        <v>393</v>
      </c>
      <c r="Q97" s="3" t="s">
        <v>51</v>
      </c>
      <c r="R97" s="3" t="s">
        <v>387</v>
      </c>
      <c r="S97" s="4" t="str">
        <f>LOOKUP(2,1/('[1] 集采未中选药品规格'!$A$2:$A$596=$R97),'[1] 集采未中选药品规格'!C$2:C$596)</f>
        <v>40mg</v>
      </c>
      <c r="T97" s="4" t="str">
        <f>LOOKUP(2,1/('[1] 集采未中选药品规格'!$A$2:$A$596=$R97),'[1] 集采未中选药品规格'!D$2:D$596)</f>
        <v>1瓶</v>
      </c>
      <c r="U97" s="3" t="s">
        <v>47</v>
      </c>
      <c r="V97" s="38" t="s">
        <v>536</v>
      </c>
      <c r="W97" s="3" t="s">
        <v>537</v>
      </c>
      <c r="X97" s="38" t="s">
        <v>536</v>
      </c>
      <c r="Y97" s="3" t="s">
        <v>537</v>
      </c>
      <c r="Z97" s="3">
        <v>75.58</v>
      </c>
      <c r="AA97" s="3">
        <v>75.58</v>
      </c>
      <c r="AB97" s="3" t="s">
        <v>66</v>
      </c>
      <c r="AC97" s="38"/>
      <c r="AD97" s="42"/>
      <c r="AE97" s="42" t="s">
        <v>538</v>
      </c>
      <c r="AF97" s="42" t="s">
        <v>535</v>
      </c>
      <c r="AG97" s="42" t="s">
        <v>539</v>
      </c>
      <c r="AH97" s="54"/>
      <c r="AI97" s="50" t="str">
        <f t="shared" si="33"/>
        <v>规格√</v>
      </c>
      <c r="AJ97" s="50" t="str">
        <f t="shared" si="34"/>
        <v>按中选价</v>
      </c>
      <c r="AK97" s="51">
        <f t="shared" si="35"/>
        <v>3.47</v>
      </c>
      <c r="AL97" s="50">
        <f t="shared" si="36"/>
        <v>21.8</v>
      </c>
      <c r="AM97" s="52" t="str">
        <f t="shared" si="37"/>
        <v>过评药，行梯度降价</v>
      </c>
      <c r="AN97" s="53">
        <f t="shared" si="38"/>
        <v>45.35</v>
      </c>
      <c r="AO97" s="53">
        <f t="shared" si="39"/>
        <v>27.21</v>
      </c>
      <c r="AP97" s="53">
        <f t="shared" si="40"/>
        <v>21.770000000000003</v>
      </c>
    </row>
    <row r="98" spans="1:42">
      <c r="A98" s="28">
        <v>5</v>
      </c>
      <c r="B98" s="28" t="s">
        <v>372</v>
      </c>
      <c r="C98" s="28" t="s">
        <v>373</v>
      </c>
      <c r="D98" s="28" t="s">
        <v>374</v>
      </c>
      <c r="E98" s="28" t="str">
        <f>LOOKUP(2,1/([1]中选结果表!$C$2:$C$85=D98),[1]中选结果表!$M$2:$M$85)</f>
        <v>注射剂</v>
      </c>
      <c r="F98" s="28" t="s">
        <v>375</v>
      </c>
      <c r="G98" s="28" t="str">
        <f>LOOKUP(2,1/([1]中选结果表!$D$2:$D$85=$F98),[1]中选结果表!$E$2:$E$85)</f>
        <v>40mg</v>
      </c>
      <c r="H98" s="28" t="str">
        <f>LOOKUP(2,1/([1]中选结果表!$D$2:$D$85=$F98),[1]中选结果表!$F$2:$F$85)</f>
        <v>10支</v>
      </c>
      <c r="I98" s="28" t="s">
        <v>89</v>
      </c>
      <c r="J98" s="28" t="s">
        <v>376</v>
      </c>
      <c r="K98" s="28">
        <v>34.700000000000003</v>
      </c>
      <c r="L98" s="31">
        <v>3.47</v>
      </c>
      <c r="M98" s="28">
        <v>10</v>
      </c>
      <c r="N98" s="32">
        <v>0.8</v>
      </c>
      <c r="O98" s="33" t="s">
        <v>540</v>
      </c>
      <c r="P98" s="3" t="s">
        <v>393</v>
      </c>
      <c r="Q98" s="3" t="s">
        <v>51</v>
      </c>
      <c r="R98" s="3" t="s">
        <v>541</v>
      </c>
      <c r="S98" s="4" t="e">
        <f>LOOKUP(2,1/('[1] 集采未中选药品规格'!$A$2:$A$596=$R98),'[1] 集采未中选药品规格'!C$2:C$596)</f>
        <v>#N/A</v>
      </c>
      <c r="T98" s="4" t="e">
        <f>LOOKUP(2,1/('[1] 集采未中选药品规格'!$A$2:$A$596=$R98),'[1] 集采未中选药品规格'!D$2:D$596)</f>
        <v>#N/A</v>
      </c>
      <c r="U98" s="3" t="s">
        <v>89</v>
      </c>
      <c r="V98" s="38" t="s">
        <v>542</v>
      </c>
      <c r="W98" s="3" t="s">
        <v>543</v>
      </c>
      <c r="X98" s="38" t="s">
        <v>542</v>
      </c>
      <c r="Y98" s="3" t="s">
        <v>543</v>
      </c>
      <c r="Z98" s="3">
        <v>109</v>
      </c>
      <c r="AA98" s="3">
        <v>109</v>
      </c>
      <c r="AB98" s="3" t="s">
        <v>66</v>
      </c>
      <c r="AC98" s="38"/>
      <c r="AD98" s="42"/>
      <c r="AE98" s="42" t="s">
        <v>544</v>
      </c>
      <c r="AF98" s="42" t="s">
        <v>540</v>
      </c>
      <c r="AG98" s="42" t="s">
        <v>545</v>
      </c>
      <c r="AH98" s="54"/>
      <c r="AI98" s="50" t="e">
        <f t="shared" si="33"/>
        <v>#N/A</v>
      </c>
      <c r="AJ98" s="50" t="e">
        <f t="shared" si="34"/>
        <v>#N/A</v>
      </c>
      <c r="AK98" s="51" t="e">
        <f t="shared" si="35"/>
        <v>#N/A</v>
      </c>
      <c r="AL98" s="50" t="e">
        <f t="shared" si="36"/>
        <v>#N/A</v>
      </c>
      <c r="AM98" s="52" t="e">
        <f t="shared" si="37"/>
        <v>#N/A</v>
      </c>
      <c r="AN98" s="53" t="e">
        <f t="shared" si="38"/>
        <v>#N/A</v>
      </c>
      <c r="AO98" s="53" t="e">
        <f t="shared" si="39"/>
        <v>#N/A</v>
      </c>
      <c r="AP98" s="53" t="e">
        <f t="shared" si="40"/>
        <v>#N/A</v>
      </c>
    </row>
    <row r="99" spans="1:42">
      <c r="A99" s="28">
        <v>5</v>
      </c>
      <c r="B99" s="28" t="s">
        <v>372</v>
      </c>
      <c r="C99" s="28" t="s">
        <v>373</v>
      </c>
      <c r="D99" s="28" t="s">
        <v>374</v>
      </c>
      <c r="E99" s="28" t="str">
        <f>LOOKUP(2,1/([1]中选结果表!$C$2:$C$85=D99),[1]中选结果表!$M$2:$M$85)</f>
        <v>注射剂</v>
      </c>
      <c r="F99" s="28" t="s">
        <v>375</v>
      </c>
      <c r="G99" s="28" t="str">
        <f>LOOKUP(2,1/([1]中选结果表!$D$2:$D$85=$F99),[1]中选结果表!$E$2:$E$85)</f>
        <v>40mg</v>
      </c>
      <c r="H99" s="28" t="str">
        <f>LOOKUP(2,1/([1]中选结果表!$D$2:$D$85=$F99),[1]中选结果表!$F$2:$F$85)</f>
        <v>10支</v>
      </c>
      <c r="I99" s="28" t="s">
        <v>89</v>
      </c>
      <c r="J99" s="28" t="s">
        <v>376</v>
      </c>
      <c r="K99" s="28">
        <v>34.700000000000003</v>
      </c>
      <c r="L99" s="31">
        <v>3.47</v>
      </c>
      <c r="M99" s="28">
        <v>10</v>
      </c>
      <c r="N99" s="32">
        <v>0.8</v>
      </c>
      <c r="O99" s="33" t="s">
        <v>546</v>
      </c>
      <c r="P99" s="3" t="s">
        <v>386</v>
      </c>
      <c r="Q99" s="3" t="s">
        <v>484</v>
      </c>
      <c r="R99" s="3" t="s">
        <v>387</v>
      </c>
      <c r="S99" s="4" t="str">
        <f>LOOKUP(2,1/('[1] 集采未中选药品规格'!$A$2:$A$596=$R99),'[1] 集采未中选药品规格'!C$2:C$596)</f>
        <v>40mg</v>
      </c>
      <c r="T99" s="4" t="str">
        <f>LOOKUP(2,1/('[1] 集采未中选药品规格'!$A$2:$A$596=$R99),'[1] 集采未中选药品规格'!D$2:D$596)</f>
        <v>1瓶</v>
      </c>
      <c r="U99" s="3" t="s">
        <v>47</v>
      </c>
      <c r="V99" s="38" t="s">
        <v>547</v>
      </c>
      <c r="W99" s="3" t="s">
        <v>548</v>
      </c>
      <c r="X99" s="38" t="s">
        <v>547</v>
      </c>
      <c r="Y99" s="3" t="s">
        <v>548</v>
      </c>
      <c r="Z99" s="3">
        <v>19.8</v>
      </c>
      <c r="AA99" s="3">
        <v>19.8</v>
      </c>
      <c r="AB99" s="3" t="s">
        <v>66</v>
      </c>
      <c r="AC99" s="38"/>
      <c r="AD99" s="42"/>
      <c r="AE99" s="42" t="s">
        <v>549</v>
      </c>
      <c r="AF99" s="42" t="s">
        <v>546</v>
      </c>
      <c r="AG99" s="42" t="s">
        <v>550</v>
      </c>
      <c r="AH99" s="54"/>
      <c r="AI99" s="50" t="str">
        <f t="shared" si="33"/>
        <v>规格√</v>
      </c>
      <c r="AJ99" s="50" t="str">
        <f t="shared" si="34"/>
        <v>按中选价</v>
      </c>
      <c r="AK99" s="51">
        <f t="shared" si="35"/>
        <v>3.47</v>
      </c>
      <c r="AL99" s="50">
        <f t="shared" si="36"/>
        <v>5.7</v>
      </c>
      <c r="AM99" s="52" t="str">
        <f t="shared" si="37"/>
        <v>过评药，行梯度降价</v>
      </c>
      <c r="AN99" s="53">
        <f t="shared" si="38"/>
        <v>11.88</v>
      </c>
      <c r="AO99" s="53">
        <f t="shared" si="39"/>
        <v>7.13</v>
      </c>
      <c r="AP99" s="53">
        <f t="shared" si="40"/>
        <v>5.71</v>
      </c>
    </row>
    <row r="100" spans="1:42">
      <c r="A100" s="28">
        <v>5</v>
      </c>
      <c r="B100" s="28" t="s">
        <v>372</v>
      </c>
      <c r="C100" s="28" t="s">
        <v>373</v>
      </c>
      <c r="D100" s="28" t="s">
        <v>374</v>
      </c>
      <c r="E100" s="28" t="str">
        <f>LOOKUP(2,1/([1]中选结果表!$C$2:$C$85=D100),[1]中选结果表!$M$2:$M$85)</f>
        <v>注射剂</v>
      </c>
      <c r="F100" s="28" t="s">
        <v>375</v>
      </c>
      <c r="G100" s="28" t="str">
        <f>LOOKUP(2,1/([1]中选结果表!$D$2:$D$85=$F100),[1]中选结果表!$E$2:$E$85)</f>
        <v>40mg</v>
      </c>
      <c r="H100" s="28" t="str">
        <f>LOOKUP(2,1/([1]中选结果表!$D$2:$D$85=$F100),[1]中选结果表!$F$2:$F$85)</f>
        <v>10支</v>
      </c>
      <c r="I100" s="28" t="s">
        <v>89</v>
      </c>
      <c r="J100" s="28" t="s">
        <v>376</v>
      </c>
      <c r="K100" s="28">
        <v>34.700000000000003</v>
      </c>
      <c r="L100" s="31">
        <v>3.47</v>
      </c>
      <c r="M100" s="28">
        <v>10</v>
      </c>
      <c r="N100" s="32">
        <v>0.8</v>
      </c>
      <c r="O100" s="33" t="s">
        <v>551</v>
      </c>
      <c r="P100" s="3" t="s">
        <v>386</v>
      </c>
      <c r="Q100" s="3" t="s">
        <v>484</v>
      </c>
      <c r="R100" s="3" t="s">
        <v>380</v>
      </c>
      <c r="S100" s="4" t="str">
        <f>LOOKUP(2,1/('[1] 集采未中选药品规格'!$A$2:$A$596=$R100),'[1] 集采未中选药品规格'!C$2:C$596)</f>
        <v>40mg</v>
      </c>
      <c r="T100" s="4" t="str">
        <f>LOOKUP(2,1/('[1] 集采未中选药品规格'!$A$2:$A$596=$R100),'[1] 集采未中选药品规格'!D$2:D$596)</f>
        <v>1瓶</v>
      </c>
      <c r="U100" s="3" t="s">
        <v>89</v>
      </c>
      <c r="V100" s="38" t="s">
        <v>552</v>
      </c>
      <c r="W100" s="3" t="s">
        <v>553</v>
      </c>
      <c r="X100" s="38" t="s">
        <v>552</v>
      </c>
      <c r="Y100" s="3" t="s">
        <v>553</v>
      </c>
      <c r="Z100" s="3">
        <v>30.96</v>
      </c>
      <c r="AA100" s="3">
        <v>30.96</v>
      </c>
      <c r="AB100" s="3" t="s">
        <v>57</v>
      </c>
      <c r="AC100" s="38"/>
      <c r="AD100" s="42"/>
      <c r="AE100" s="42"/>
      <c r="AF100" s="42" t="s">
        <v>551</v>
      </c>
      <c r="AG100" s="42"/>
      <c r="AH100" s="54"/>
      <c r="AI100" s="50" t="str">
        <f t="shared" si="33"/>
        <v>规格√</v>
      </c>
      <c r="AJ100" s="50" t="str">
        <f t="shared" si="34"/>
        <v>按中选价</v>
      </c>
      <c r="AK100" s="51">
        <f t="shared" si="35"/>
        <v>3.47</v>
      </c>
      <c r="AL100" s="50">
        <f t="shared" si="36"/>
        <v>8.9</v>
      </c>
      <c r="AM100" s="52" t="str">
        <f t="shared" si="37"/>
        <v>差比价与挂网价取低者</v>
      </c>
      <c r="AN100" s="53">
        <f t="shared" si="38"/>
        <v>3.47</v>
      </c>
      <c r="AO100" s="53">
        <f t="shared" si="39"/>
        <v>3.47</v>
      </c>
      <c r="AP100" s="53">
        <f t="shared" si="40"/>
        <v>3.47</v>
      </c>
    </row>
    <row r="101" spans="1:42">
      <c r="A101" s="28">
        <v>5</v>
      </c>
      <c r="B101" s="28" t="s">
        <v>372</v>
      </c>
      <c r="C101" s="28" t="s">
        <v>373</v>
      </c>
      <c r="D101" s="28" t="s">
        <v>374</v>
      </c>
      <c r="E101" s="28" t="str">
        <f>LOOKUP(2,1/([1]中选结果表!$C$2:$C$85=D101),[1]中选结果表!$M$2:$M$85)</f>
        <v>注射剂</v>
      </c>
      <c r="F101" s="28" t="s">
        <v>375</v>
      </c>
      <c r="G101" s="28" t="str">
        <f>LOOKUP(2,1/([1]中选结果表!$D$2:$D$85=$F101),[1]中选结果表!$E$2:$E$85)</f>
        <v>40mg</v>
      </c>
      <c r="H101" s="28" t="str">
        <f>LOOKUP(2,1/([1]中选结果表!$D$2:$D$85=$F101),[1]中选结果表!$F$2:$F$85)</f>
        <v>10支</v>
      </c>
      <c r="I101" s="28" t="s">
        <v>89</v>
      </c>
      <c r="J101" s="28" t="s">
        <v>376</v>
      </c>
      <c r="K101" s="28">
        <v>34.700000000000003</v>
      </c>
      <c r="L101" s="31">
        <v>3.47</v>
      </c>
      <c r="M101" s="28">
        <v>10</v>
      </c>
      <c r="N101" s="32">
        <v>0.8</v>
      </c>
      <c r="O101" s="33" t="s">
        <v>554</v>
      </c>
      <c r="P101" s="3" t="s">
        <v>386</v>
      </c>
      <c r="Q101" s="3" t="s">
        <v>51</v>
      </c>
      <c r="R101" s="3" t="s">
        <v>555</v>
      </c>
      <c r="S101" s="4" t="str">
        <f>LOOKUP(2,1/('[1] 集采未中选药品规格'!$A$2:$A$596=$R101),'[1] 集采未中选药品规格'!C$2:C$596)</f>
        <v>40mg</v>
      </c>
      <c r="T101" s="4" t="str">
        <f>LOOKUP(2,1/('[1] 集采未中选药品规格'!$A$2:$A$596=$R101),'[1] 集采未中选药品规格'!D$2:D$596)</f>
        <v>1瓶</v>
      </c>
      <c r="U101" s="3" t="s">
        <v>47</v>
      </c>
      <c r="V101" s="38" t="s">
        <v>556</v>
      </c>
      <c r="W101" s="3" t="s">
        <v>557</v>
      </c>
      <c r="X101" s="38" t="s">
        <v>556</v>
      </c>
      <c r="Y101" s="3" t="s">
        <v>557</v>
      </c>
      <c r="Z101" s="3">
        <v>17.46</v>
      </c>
      <c r="AA101" s="3"/>
      <c r="AB101" s="3" t="s">
        <v>57</v>
      </c>
      <c r="AC101" s="38"/>
      <c r="AD101" s="42"/>
      <c r="AE101" s="42"/>
      <c r="AF101" s="42" t="s">
        <v>554</v>
      </c>
      <c r="AG101" s="42"/>
      <c r="AH101" s="54"/>
      <c r="AI101" s="50" t="str">
        <f t="shared" si="33"/>
        <v>规格√</v>
      </c>
      <c r="AJ101" s="50" t="str">
        <f t="shared" si="34"/>
        <v>按中选价</v>
      </c>
      <c r="AK101" s="51">
        <f t="shared" si="35"/>
        <v>3.47</v>
      </c>
      <c r="AL101" s="50">
        <f t="shared" si="36"/>
        <v>0</v>
      </c>
      <c r="AM101" s="52" t="str">
        <f t="shared" si="37"/>
        <v>差比价与挂网价取低者</v>
      </c>
      <c r="AN101" s="53">
        <f t="shared" si="38"/>
        <v>3.47</v>
      </c>
      <c r="AO101" s="53">
        <f t="shared" si="39"/>
        <v>3.47</v>
      </c>
      <c r="AP101" s="53">
        <f t="shared" si="40"/>
        <v>3.47</v>
      </c>
    </row>
    <row r="102" spans="1:42">
      <c r="A102" s="28">
        <v>5</v>
      </c>
      <c r="B102" s="28" t="s">
        <v>372</v>
      </c>
      <c r="C102" s="28" t="s">
        <v>373</v>
      </c>
      <c r="D102" s="28" t="s">
        <v>374</v>
      </c>
      <c r="E102" s="28" t="str">
        <f>LOOKUP(2,1/([1]中选结果表!$C$2:$C$85=D102),[1]中选结果表!$M$2:$M$85)</f>
        <v>注射剂</v>
      </c>
      <c r="F102" s="28" t="s">
        <v>375</v>
      </c>
      <c r="G102" s="28" t="str">
        <f>LOOKUP(2,1/([1]中选结果表!$D$2:$D$85=$F102),[1]中选结果表!$E$2:$E$85)</f>
        <v>40mg</v>
      </c>
      <c r="H102" s="28" t="str">
        <f>LOOKUP(2,1/([1]中选结果表!$D$2:$D$85=$F102),[1]中选结果表!$F$2:$F$85)</f>
        <v>10支</v>
      </c>
      <c r="I102" s="28" t="s">
        <v>89</v>
      </c>
      <c r="J102" s="28" t="s">
        <v>376</v>
      </c>
      <c r="K102" s="28">
        <v>34.700000000000003</v>
      </c>
      <c r="L102" s="31">
        <v>3.47</v>
      </c>
      <c r="M102" s="28">
        <v>10</v>
      </c>
      <c r="N102" s="32">
        <v>0.8</v>
      </c>
      <c r="O102" s="33" t="s">
        <v>558</v>
      </c>
      <c r="P102" s="3" t="s">
        <v>386</v>
      </c>
      <c r="Q102" s="3" t="s">
        <v>51</v>
      </c>
      <c r="R102" s="3" t="s">
        <v>559</v>
      </c>
      <c r="S102" s="4" t="str">
        <f>LOOKUP(2,1/('[1] 集采未中选药品规格'!$A$2:$A$596=$R102),'[1] 集采未中选药品规格'!C$2:C$596)</f>
        <v>20mg</v>
      </c>
      <c r="T102" s="4" t="str">
        <f>LOOKUP(2,1/('[1] 集采未中选药品规格'!$A$2:$A$596=$R102),'[1] 集采未中选药品规格'!D$2:D$596)</f>
        <v>1瓶</v>
      </c>
      <c r="U102" s="3" t="s">
        <v>89</v>
      </c>
      <c r="V102" s="38" t="s">
        <v>556</v>
      </c>
      <c r="W102" s="3" t="s">
        <v>557</v>
      </c>
      <c r="X102" s="38" t="s">
        <v>556</v>
      </c>
      <c r="Y102" s="3" t="s">
        <v>557</v>
      </c>
      <c r="Z102" s="3">
        <v>12.02</v>
      </c>
      <c r="AA102" s="3"/>
      <c r="AB102" s="3" t="s">
        <v>57</v>
      </c>
      <c r="AC102" s="38"/>
      <c r="AD102" s="42"/>
      <c r="AE102" s="42"/>
      <c r="AF102" s="42" t="s">
        <v>558</v>
      </c>
      <c r="AG102" s="42"/>
      <c r="AH102" s="54"/>
      <c r="AI102" s="50" t="str">
        <f t="shared" ref="AI102:AI132" si="41">IF(G102=S102,"规格√","规格×")</f>
        <v>规格×</v>
      </c>
      <c r="AJ102" s="50" t="str">
        <f t="shared" ref="AJ102:AJ132" si="42">CHOOSE(IF($AI102="规格√",1,2),"按中选价",IF($E102="注射剂","含量差比价","装量差比价"))</f>
        <v>含量差比价</v>
      </c>
      <c r="AK102" s="51">
        <f t="shared" ref="AK102:AK132" si="43">ROUND(CHOOSE(IF($AI102="规格√",1,2),$L102,IF($E102="注射剂",$L102*POWER(1.7,LOG(LEFT($S102,LEN($S102)-2)/LEFT($G102,LEN($G102)-2),2)),$L102*POWER(1.9,LOG(LEFT($S102,LEN($S102)-2)/LEFT($G102,LEN($G102)-2),2)))),2)</f>
        <v>2.04</v>
      </c>
      <c r="AL102" s="50">
        <f t="shared" ref="AL102:AL132" si="44">ROUND($AA102/$AK102,1)</f>
        <v>0</v>
      </c>
      <c r="AM102" s="52" t="str">
        <f t="shared" ref="AM102:AM132" si="45">IF(OR($AC102="是",$AB102="是",$AD102="是"),CONCATENATE(IF($AC102="是","原研药",""),IF(COUNTA(AC102:AC102)&gt;=2,"、",""),IF($AB102="是","过评药",""),IF(AND(COUNTA(AC102:AD102)&gt;=2,AD102&lt;&gt;""),"、",""),IF($AD102="是","参比制剂",""),"，")&amp;IF($AL102&gt;=2,"行梯度降价","差比价与挂网价取低者"),"差比价与挂网价取低者")</f>
        <v>差比价与挂网价取低者</v>
      </c>
      <c r="AN102" s="53">
        <f t="shared" ref="AN102:AN132" si="46">IF(Z102=0,"海南无挂网价（差比价为"&amp;AK102&amp;"）",ROUNDUP(IF(OR($AC102="是",$AB102="是",$AD102="是"),IF($AL102&gt;2,MAX($AA102*0.6,$AK102),MIN($AA102,$AK102)),MIN($AA102,$AK102)),2))</f>
        <v>2.04</v>
      </c>
      <c r="AO102" s="53">
        <f t="shared" ref="AO102:AO132" si="47">IF(Z102=0,"海南无挂网价（差比价为"&amp;AK102&amp;"）",ROUNDUP(IF(OR($AC102="是",$AB102="是",$AD102="是"),IF($AL102&gt;2,MAX($AA102*0.6*0.6,$AK102),MIN($AA102,$AK102)),MIN($AA102,$AK102)),2))</f>
        <v>2.04</v>
      </c>
      <c r="AP102" s="53">
        <f t="shared" ref="AP102:AP132" si="48">IF(Z102=0,"海南无挂网价（差比价为"&amp;AK102&amp;"）",ROUNDUP(IF(OR($AC102="是",$AB102="是",$AD102="是"),IF($AL102&gt;2,MAX($AA102*0.6*0.6*0.8,$AK102),MIN($AA102,$AK102)),MIN($AA102,$AK102)),2))</f>
        <v>2.04</v>
      </c>
    </row>
    <row r="103" spans="1:42">
      <c r="A103" s="28">
        <v>5</v>
      </c>
      <c r="B103" s="28" t="s">
        <v>372</v>
      </c>
      <c r="C103" s="28" t="s">
        <v>373</v>
      </c>
      <c r="D103" s="28" t="s">
        <v>374</v>
      </c>
      <c r="E103" s="28" t="str">
        <f>LOOKUP(2,1/([1]中选结果表!$C$2:$C$85=D103),[1]中选结果表!$M$2:$M$85)</f>
        <v>注射剂</v>
      </c>
      <c r="F103" s="28" t="s">
        <v>375</v>
      </c>
      <c r="G103" s="28" t="str">
        <f>LOOKUP(2,1/([1]中选结果表!$D$2:$D$85=$F103),[1]中选结果表!$E$2:$E$85)</f>
        <v>40mg</v>
      </c>
      <c r="H103" s="28" t="str">
        <f>LOOKUP(2,1/([1]中选结果表!$D$2:$D$85=$F103),[1]中选结果表!$F$2:$F$85)</f>
        <v>10支</v>
      </c>
      <c r="I103" s="28" t="s">
        <v>89</v>
      </c>
      <c r="J103" s="28" t="s">
        <v>376</v>
      </c>
      <c r="K103" s="28">
        <v>34.700000000000003</v>
      </c>
      <c r="L103" s="31">
        <v>3.47</v>
      </c>
      <c r="M103" s="28">
        <v>10</v>
      </c>
      <c r="N103" s="32">
        <v>0.8</v>
      </c>
      <c r="O103" s="33" t="s">
        <v>560</v>
      </c>
      <c r="P103" s="3" t="s">
        <v>386</v>
      </c>
      <c r="Q103" s="3" t="s">
        <v>51</v>
      </c>
      <c r="R103" s="3" t="s">
        <v>561</v>
      </c>
      <c r="S103" s="4" t="str">
        <f>LOOKUP(2,1/('[1] 集采未中选药品规格'!$A$2:$A$596=$R103),'[1] 集采未中选药品规格'!C$2:C$596)</f>
        <v>40mg</v>
      </c>
      <c r="T103" s="4" t="str">
        <f>LOOKUP(2,1/('[1] 集采未中选药品规格'!$A$2:$A$596=$R103),'[1] 集采未中选药品规格'!D$2:D$596)</f>
        <v>1瓶</v>
      </c>
      <c r="U103" s="3" t="s">
        <v>47</v>
      </c>
      <c r="V103" s="38" t="s">
        <v>536</v>
      </c>
      <c r="W103" s="3" t="s">
        <v>537</v>
      </c>
      <c r="X103" s="38" t="s">
        <v>536</v>
      </c>
      <c r="Y103" s="3" t="s">
        <v>537</v>
      </c>
      <c r="Z103" s="3">
        <v>46.8</v>
      </c>
      <c r="AA103" s="3">
        <v>46.8</v>
      </c>
      <c r="AB103" s="3" t="s">
        <v>66</v>
      </c>
      <c r="AC103" s="38"/>
      <c r="AD103" s="42"/>
      <c r="AE103" s="42" t="s">
        <v>562</v>
      </c>
      <c r="AF103" s="42" t="s">
        <v>560</v>
      </c>
      <c r="AG103" s="42" t="s">
        <v>563</v>
      </c>
      <c r="AH103" s="54"/>
      <c r="AI103" s="50" t="str">
        <f t="shared" si="41"/>
        <v>规格√</v>
      </c>
      <c r="AJ103" s="50" t="str">
        <f t="shared" si="42"/>
        <v>按中选价</v>
      </c>
      <c r="AK103" s="51">
        <f t="shared" si="43"/>
        <v>3.47</v>
      </c>
      <c r="AL103" s="50">
        <f t="shared" si="44"/>
        <v>13.5</v>
      </c>
      <c r="AM103" s="52" t="str">
        <f t="shared" si="45"/>
        <v>过评药，行梯度降价</v>
      </c>
      <c r="AN103" s="53">
        <f t="shared" si="46"/>
        <v>28.08</v>
      </c>
      <c r="AO103" s="53">
        <f t="shared" si="47"/>
        <v>16.850000000000001</v>
      </c>
      <c r="AP103" s="53">
        <f t="shared" si="48"/>
        <v>13.48</v>
      </c>
    </row>
    <row r="104" spans="1:42">
      <c r="A104" s="28">
        <v>6</v>
      </c>
      <c r="B104" s="28" t="s">
        <v>564</v>
      </c>
      <c r="C104" s="28" t="s">
        <v>565</v>
      </c>
      <c r="D104" s="28" t="s">
        <v>124</v>
      </c>
      <c r="E104" s="28" t="str">
        <f>LOOKUP(2,1/([1]中选结果表!$C$2:$C$85=D104),[1]中选结果表!$M$2:$M$85)</f>
        <v>片剂</v>
      </c>
      <c r="F104" s="28" t="s">
        <v>566</v>
      </c>
      <c r="G104" s="28" t="str">
        <f>LOOKUP(2,1/([1]中选结果表!$D$2:$D$85=$F104),[1]中选结果表!$E$2:$E$85)</f>
        <v>2.5mg</v>
      </c>
      <c r="H104" s="28" t="str">
        <f>LOOKUP(2,1/([1]中选结果表!$D$2:$D$85=$F104),[1]中选结果表!$F$2:$F$85)</f>
        <v>24片</v>
      </c>
      <c r="I104" s="28" t="s">
        <v>89</v>
      </c>
      <c r="J104" s="28" t="s">
        <v>567</v>
      </c>
      <c r="K104" s="28">
        <v>24.85</v>
      </c>
      <c r="L104" s="31">
        <v>1.0354000000000001</v>
      </c>
      <c r="M104" s="28">
        <v>2</v>
      </c>
      <c r="N104" s="32">
        <v>0.6</v>
      </c>
      <c r="O104" s="33" t="s">
        <v>568</v>
      </c>
      <c r="P104" s="3" t="s">
        <v>564</v>
      </c>
      <c r="Q104" s="3" t="s">
        <v>124</v>
      </c>
      <c r="R104" s="3" t="s">
        <v>569</v>
      </c>
      <c r="S104" s="4" t="str">
        <f>LOOKUP(2,1/('[1] 集采未中选药品规格'!$A$2:$A$596=$R104),'[1] 集采未中选药品规格'!C$2:C$596)</f>
        <v>2.5mg</v>
      </c>
      <c r="T104" s="4" t="str">
        <f>LOOKUP(2,1/('[1] 集采未中选药品规格'!$A$2:$A$596=$R104),'[1] 集采未中选药品规格'!D$2:D$596)</f>
        <v>12片</v>
      </c>
      <c r="U104" s="3" t="s">
        <v>89</v>
      </c>
      <c r="V104" s="38" t="s">
        <v>570</v>
      </c>
      <c r="W104" s="3" t="s">
        <v>571</v>
      </c>
      <c r="X104" s="38" t="s">
        <v>570</v>
      </c>
      <c r="Y104" s="3" t="s">
        <v>571</v>
      </c>
      <c r="Z104" s="3">
        <v>29.06</v>
      </c>
      <c r="AA104" s="3">
        <v>2.4216669999999998</v>
      </c>
      <c r="AB104" s="3" t="s">
        <v>66</v>
      </c>
      <c r="AC104" s="38"/>
      <c r="AD104" s="42"/>
      <c r="AE104" s="42" t="s">
        <v>572</v>
      </c>
      <c r="AF104" s="42" t="s">
        <v>568</v>
      </c>
      <c r="AG104" s="42" t="s">
        <v>573</v>
      </c>
      <c r="AH104" s="54" t="s">
        <v>60</v>
      </c>
      <c r="AI104" s="50" t="str">
        <f t="shared" si="41"/>
        <v>规格√</v>
      </c>
      <c r="AJ104" s="50" t="str">
        <f t="shared" si="42"/>
        <v>按中选价</v>
      </c>
      <c r="AK104" s="51">
        <f t="shared" si="43"/>
        <v>1.04</v>
      </c>
      <c r="AL104" s="50">
        <f t="shared" si="44"/>
        <v>2.2999999999999998</v>
      </c>
      <c r="AM104" s="52" t="str">
        <f t="shared" si="45"/>
        <v>过评药，行梯度降价</v>
      </c>
      <c r="AN104" s="53">
        <f t="shared" si="46"/>
        <v>1.46</v>
      </c>
      <c r="AO104" s="53">
        <f t="shared" si="47"/>
        <v>1.04</v>
      </c>
      <c r="AP104" s="53">
        <f t="shared" si="48"/>
        <v>1.04</v>
      </c>
    </row>
    <row r="105" spans="1:42">
      <c r="A105" s="29">
        <v>6</v>
      </c>
      <c r="B105" s="29" t="s">
        <v>564</v>
      </c>
      <c r="C105" s="29" t="s">
        <v>565</v>
      </c>
      <c r="D105" s="29" t="s">
        <v>124</v>
      </c>
      <c r="E105" s="29" t="str">
        <f>LOOKUP(2,1/([1]中选结果表!$C$2:$C$85=D105),[1]中选结果表!$M$2:$M$85)</f>
        <v>片剂</v>
      </c>
      <c r="F105" s="29" t="s">
        <v>574</v>
      </c>
      <c r="G105" s="29" t="str">
        <f>LOOKUP(2,1/([1]中选结果表!$D$2:$D$85=$F105),[1]中选结果表!$E$2:$E$85)</f>
        <v>5mg</v>
      </c>
      <c r="H105" s="29" t="str">
        <f>LOOKUP(2,1/([1]中选结果表!$D$2:$D$85=$F105),[1]中选结果表!$F$2:$F$85)</f>
        <v>24片</v>
      </c>
      <c r="I105" s="29" t="s">
        <v>89</v>
      </c>
      <c r="J105" s="29" t="s">
        <v>567</v>
      </c>
      <c r="K105" s="29">
        <v>42.24</v>
      </c>
      <c r="L105" s="34">
        <v>1.76</v>
      </c>
      <c r="M105" s="29">
        <v>2</v>
      </c>
      <c r="N105" s="35">
        <v>0.6</v>
      </c>
      <c r="O105" s="36" t="s">
        <v>575</v>
      </c>
      <c r="P105" s="29" t="s">
        <v>564</v>
      </c>
      <c r="Q105" s="29" t="s">
        <v>124</v>
      </c>
      <c r="R105" s="29" t="s">
        <v>175</v>
      </c>
      <c r="S105" s="39" t="str">
        <f>LOOKUP(2,1/('[1] 集采未中选药品规格'!$A$2:$A$596=$R105),'[1] 集采未中选药品规格'!C$2:C$596)</f>
        <v>5mg</v>
      </c>
      <c r="T105" s="39" t="str">
        <f>LOOKUP(2,1/('[1] 集采未中选药品规格'!$A$2:$A$596=$R105),'[1] 集采未中选药品规格'!D$2:D$596)</f>
        <v>14片</v>
      </c>
      <c r="U105" s="29" t="s">
        <v>89</v>
      </c>
      <c r="V105" s="40" t="s">
        <v>576</v>
      </c>
      <c r="W105" s="29" t="s">
        <v>577</v>
      </c>
      <c r="X105" s="40" t="s">
        <v>576</v>
      </c>
      <c r="Y105" s="29" t="s">
        <v>578</v>
      </c>
      <c r="Z105" s="29">
        <v>49.5</v>
      </c>
      <c r="AA105" s="29">
        <v>3.535714</v>
      </c>
      <c r="AB105" s="29" t="s">
        <v>57</v>
      </c>
      <c r="AC105" s="43" t="s">
        <v>66</v>
      </c>
      <c r="AD105" s="44"/>
      <c r="AE105" s="44" t="s">
        <v>579</v>
      </c>
      <c r="AF105" s="44" t="s">
        <v>575</v>
      </c>
      <c r="AG105" s="44" t="s">
        <v>580</v>
      </c>
      <c r="AH105" s="55"/>
      <c r="AI105" s="50" t="str">
        <f t="shared" si="41"/>
        <v>规格√</v>
      </c>
      <c r="AJ105" s="50" t="str">
        <f t="shared" si="42"/>
        <v>按中选价</v>
      </c>
      <c r="AK105" s="51">
        <f t="shared" si="43"/>
        <v>1.76</v>
      </c>
      <c r="AL105" s="50">
        <f t="shared" si="44"/>
        <v>2</v>
      </c>
      <c r="AM105" s="52" t="str">
        <f t="shared" si="45"/>
        <v>原研药，行梯度降价</v>
      </c>
      <c r="AN105" s="53">
        <f t="shared" si="46"/>
        <v>1.76</v>
      </c>
      <c r="AO105" s="53">
        <f t="shared" si="47"/>
        <v>1.76</v>
      </c>
      <c r="AP105" s="53">
        <f t="shared" si="48"/>
        <v>1.76</v>
      </c>
    </row>
    <row r="106" spans="1:42">
      <c r="A106" s="28">
        <v>6</v>
      </c>
      <c r="B106" s="28" t="s">
        <v>564</v>
      </c>
      <c r="C106" s="28" t="s">
        <v>565</v>
      </c>
      <c r="D106" s="28" t="s">
        <v>124</v>
      </c>
      <c r="E106" s="28" t="str">
        <f>LOOKUP(2,1/([1]中选结果表!$C$2:$C$85=D106),[1]中选结果表!$M$2:$M$85)</f>
        <v>片剂</v>
      </c>
      <c r="F106" s="28" t="s">
        <v>574</v>
      </c>
      <c r="G106" s="28" t="str">
        <f>LOOKUP(2,1/([1]中选结果表!$D$2:$D$85=$F106),[1]中选结果表!$E$2:$E$85)</f>
        <v>5mg</v>
      </c>
      <c r="H106" s="28" t="str">
        <f>LOOKUP(2,1/([1]中选结果表!$D$2:$D$85=$F106),[1]中选结果表!$F$2:$F$85)</f>
        <v>24片</v>
      </c>
      <c r="I106" s="28" t="s">
        <v>89</v>
      </c>
      <c r="J106" s="28" t="s">
        <v>567</v>
      </c>
      <c r="K106" s="28">
        <v>42.24</v>
      </c>
      <c r="L106" s="31">
        <v>1.76</v>
      </c>
      <c r="M106" s="28">
        <v>2</v>
      </c>
      <c r="N106" s="32">
        <v>0.6</v>
      </c>
      <c r="O106" s="33" t="s">
        <v>581</v>
      </c>
      <c r="P106" s="3" t="s">
        <v>564</v>
      </c>
      <c r="Q106" s="3" t="s">
        <v>582</v>
      </c>
      <c r="R106" s="3" t="s">
        <v>583</v>
      </c>
      <c r="S106" s="4" t="str">
        <f>LOOKUP(2,1/('[1] 集采未中选药品规格'!$A$2:$A$596=$R106),'[1] 集采未中选药品规格'!C$2:C$596)</f>
        <v>5mg</v>
      </c>
      <c r="T106" s="4" t="str">
        <f>LOOKUP(2,1/('[1] 集采未中选药品规格'!$A$2:$A$596=$R106),'[1] 集采未中选药品规格'!D$2:D$596)</f>
        <v>12片</v>
      </c>
      <c r="U106" s="3" t="s">
        <v>89</v>
      </c>
      <c r="V106" s="38" t="s">
        <v>584</v>
      </c>
      <c r="W106" s="3" t="s">
        <v>585</v>
      </c>
      <c r="X106" s="38" t="s">
        <v>584</v>
      </c>
      <c r="Y106" s="3" t="s">
        <v>586</v>
      </c>
      <c r="Z106" s="3">
        <v>45</v>
      </c>
      <c r="AA106" s="3">
        <v>3.75</v>
      </c>
      <c r="AB106" s="3" t="s">
        <v>66</v>
      </c>
      <c r="AC106" s="38" t="s">
        <v>192</v>
      </c>
      <c r="AD106" s="42"/>
      <c r="AE106" s="42" t="s">
        <v>587</v>
      </c>
      <c r="AF106" s="42" t="s">
        <v>581</v>
      </c>
      <c r="AG106" s="42" t="s">
        <v>588</v>
      </c>
      <c r="AH106" s="54"/>
      <c r="AI106" s="50" t="str">
        <f t="shared" si="41"/>
        <v>规格√</v>
      </c>
      <c r="AJ106" s="50" t="str">
        <f t="shared" si="42"/>
        <v>按中选价</v>
      </c>
      <c r="AK106" s="51">
        <f t="shared" si="43"/>
        <v>1.76</v>
      </c>
      <c r="AL106" s="50">
        <f t="shared" si="44"/>
        <v>2.1</v>
      </c>
      <c r="AM106" s="52" t="str">
        <f t="shared" si="45"/>
        <v>过评药，行梯度降价</v>
      </c>
      <c r="AN106" s="53">
        <f t="shared" si="46"/>
        <v>2.25</v>
      </c>
      <c r="AO106" s="53">
        <f t="shared" si="47"/>
        <v>1.76</v>
      </c>
      <c r="AP106" s="53">
        <f t="shared" si="48"/>
        <v>1.76</v>
      </c>
    </row>
    <row r="107" spans="1:42">
      <c r="A107" s="28">
        <v>6</v>
      </c>
      <c r="B107" s="28" t="s">
        <v>564</v>
      </c>
      <c r="C107" s="28" t="s">
        <v>565</v>
      </c>
      <c r="D107" s="28" t="s">
        <v>124</v>
      </c>
      <c r="E107" s="28" t="str">
        <f>LOOKUP(2,1/([1]中选结果表!$C$2:$C$85=D107),[1]中选结果表!$M$2:$M$85)</f>
        <v>片剂</v>
      </c>
      <c r="F107" s="28" t="s">
        <v>574</v>
      </c>
      <c r="G107" s="28" t="str">
        <f>LOOKUP(2,1/([1]中选结果表!$D$2:$D$85=$F107),[1]中选结果表!$E$2:$E$85)</f>
        <v>5mg</v>
      </c>
      <c r="H107" s="28" t="str">
        <f>LOOKUP(2,1/([1]中选结果表!$D$2:$D$85=$F107),[1]中选结果表!$F$2:$F$85)</f>
        <v>24片</v>
      </c>
      <c r="I107" s="28" t="s">
        <v>89</v>
      </c>
      <c r="J107" s="28" t="s">
        <v>567</v>
      </c>
      <c r="K107" s="28">
        <v>42.24</v>
      </c>
      <c r="L107" s="31">
        <v>1.76</v>
      </c>
      <c r="M107" s="28">
        <v>2</v>
      </c>
      <c r="N107" s="32">
        <v>0.6</v>
      </c>
      <c r="O107" s="33" t="s">
        <v>589</v>
      </c>
      <c r="P107" s="3" t="s">
        <v>590</v>
      </c>
      <c r="Q107" s="3" t="s">
        <v>325</v>
      </c>
      <c r="R107" s="3" t="s">
        <v>591</v>
      </c>
      <c r="S107" s="4" t="str">
        <f>LOOKUP(2,1/('[1] 集采未中选药品规格'!$A$2:$A$596=$R107),'[1] 集采未中选药品规格'!C$2:C$596)</f>
        <v>5mg</v>
      </c>
      <c r="T107" s="4" t="str">
        <f>LOOKUP(2,1/('[1] 集采未中选药品规格'!$A$2:$A$596=$R107),'[1] 集采未中选药品规格'!D$2:D$596)</f>
        <v>10粒</v>
      </c>
      <c r="U107" s="3" t="s">
        <v>89</v>
      </c>
      <c r="V107" s="38" t="s">
        <v>592</v>
      </c>
      <c r="W107" s="3" t="s">
        <v>593</v>
      </c>
      <c r="X107" s="38" t="s">
        <v>592</v>
      </c>
      <c r="Y107" s="3" t="s">
        <v>593</v>
      </c>
      <c r="Z107" s="3">
        <v>68.790000000000006</v>
      </c>
      <c r="AA107" s="3">
        <v>6.8789999999999996</v>
      </c>
      <c r="AB107" s="3" t="s">
        <v>57</v>
      </c>
      <c r="AC107" s="38"/>
      <c r="AD107" s="42"/>
      <c r="AE107" s="42" t="s">
        <v>594</v>
      </c>
      <c r="AF107" s="42" t="s">
        <v>589</v>
      </c>
      <c r="AG107" s="42" t="s">
        <v>595</v>
      </c>
      <c r="AH107" s="54"/>
      <c r="AI107" s="50" t="str">
        <f t="shared" si="41"/>
        <v>规格√</v>
      </c>
      <c r="AJ107" s="50" t="str">
        <f t="shared" si="42"/>
        <v>按中选价</v>
      </c>
      <c r="AK107" s="51">
        <f t="shared" si="43"/>
        <v>1.76</v>
      </c>
      <c r="AL107" s="50">
        <f t="shared" si="44"/>
        <v>3.9</v>
      </c>
      <c r="AM107" s="52" t="str">
        <f t="shared" si="45"/>
        <v>差比价与挂网价取低者</v>
      </c>
      <c r="AN107" s="53">
        <f t="shared" si="46"/>
        <v>1.76</v>
      </c>
      <c r="AO107" s="53">
        <f t="shared" si="47"/>
        <v>1.76</v>
      </c>
      <c r="AP107" s="53">
        <f t="shared" si="48"/>
        <v>1.76</v>
      </c>
    </row>
    <row r="108" spans="1:42">
      <c r="A108" s="28">
        <v>6</v>
      </c>
      <c r="B108" s="28" t="s">
        <v>564</v>
      </c>
      <c r="C108" s="28" t="s">
        <v>565</v>
      </c>
      <c r="D108" s="28" t="s">
        <v>124</v>
      </c>
      <c r="E108" s="28" t="str">
        <f>LOOKUP(2,1/([1]中选结果表!$C$2:$C$85=D108),[1]中选结果表!$M$2:$M$85)</f>
        <v>片剂</v>
      </c>
      <c r="F108" s="28" t="s">
        <v>574</v>
      </c>
      <c r="G108" s="28" t="str">
        <f>LOOKUP(2,1/([1]中选结果表!$D$2:$D$85=$F108),[1]中选结果表!$E$2:$E$85)</f>
        <v>5mg</v>
      </c>
      <c r="H108" s="28" t="str">
        <f>LOOKUP(2,1/([1]中选结果表!$D$2:$D$85=$F108),[1]中选结果表!$F$2:$F$85)</f>
        <v>24片</v>
      </c>
      <c r="I108" s="28" t="s">
        <v>89</v>
      </c>
      <c r="J108" s="28" t="s">
        <v>567</v>
      </c>
      <c r="K108" s="28">
        <v>42.24</v>
      </c>
      <c r="L108" s="31">
        <v>1.76</v>
      </c>
      <c r="M108" s="28">
        <v>2</v>
      </c>
      <c r="N108" s="32">
        <v>0.6</v>
      </c>
      <c r="O108" s="33" t="s">
        <v>596</v>
      </c>
      <c r="P108" s="3" t="s">
        <v>564</v>
      </c>
      <c r="Q108" s="3" t="s">
        <v>124</v>
      </c>
      <c r="R108" s="3" t="s">
        <v>583</v>
      </c>
      <c r="S108" s="4" t="str">
        <f>LOOKUP(2,1/('[1] 集采未中选药品规格'!$A$2:$A$596=$R108),'[1] 集采未中选药品规格'!C$2:C$596)</f>
        <v>5mg</v>
      </c>
      <c r="T108" s="4" t="str">
        <f>LOOKUP(2,1/('[1] 集采未中选药品规格'!$A$2:$A$596=$R108),'[1] 集采未中选药品规格'!D$2:D$596)</f>
        <v>12片</v>
      </c>
      <c r="U108" s="3" t="s">
        <v>89</v>
      </c>
      <c r="V108" s="38" t="s">
        <v>597</v>
      </c>
      <c r="W108" s="3" t="s">
        <v>598</v>
      </c>
      <c r="X108" s="38" t="s">
        <v>597</v>
      </c>
      <c r="Y108" s="3" t="s">
        <v>598</v>
      </c>
      <c r="Z108" s="3">
        <v>49.4</v>
      </c>
      <c r="AA108" s="3">
        <v>4.1166669999999996</v>
      </c>
      <c r="AB108" s="3" t="s">
        <v>66</v>
      </c>
      <c r="AC108" s="38"/>
      <c r="AD108" s="42"/>
      <c r="AE108" s="42" t="s">
        <v>599</v>
      </c>
      <c r="AF108" s="42" t="s">
        <v>596</v>
      </c>
      <c r="AG108" s="42" t="s">
        <v>600</v>
      </c>
      <c r="AH108" s="54"/>
      <c r="AI108" s="50" t="str">
        <f t="shared" si="41"/>
        <v>规格√</v>
      </c>
      <c r="AJ108" s="50" t="str">
        <f t="shared" si="42"/>
        <v>按中选价</v>
      </c>
      <c r="AK108" s="51">
        <f t="shared" si="43"/>
        <v>1.76</v>
      </c>
      <c r="AL108" s="50">
        <f t="shared" si="44"/>
        <v>2.2999999999999998</v>
      </c>
      <c r="AM108" s="52" t="str">
        <f t="shared" si="45"/>
        <v>过评药，行梯度降价</v>
      </c>
      <c r="AN108" s="53">
        <f t="shared" si="46"/>
        <v>2.48</v>
      </c>
      <c r="AO108" s="53">
        <f t="shared" si="47"/>
        <v>1.76</v>
      </c>
      <c r="AP108" s="53">
        <f t="shared" si="48"/>
        <v>1.76</v>
      </c>
    </row>
    <row r="109" spans="1:42">
      <c r="A109" s="28">
        <v>6</v>
      </c>
      <c r="B109" s="28" t="s">
        <v>564</v>
      </c>
      <c r="C109" s="28" t="s">
        <v>565</v>
      </c>
      <c r="D109" s="28" t="s">
        <v>124</v>
      </c>
      <c r="E109" s="28" t="str">
        <f>LOOKUP(2,1/([1]中选结果表!$C$2:$C$85=D109),[1]中选结果表!$M$2:$M$85)</f>
        <v>片剂</v>
      </c>
      <c r="F109" s="28" t="s">
        <v>574</v>
      </c>
      <c r="G109" s="28" t="str">
        <f>LOOKUP(2,1/([1]中选结果表!$D$2:$D$85=$F109),[1]中选结果表!$E$2:$E$85)</f>
        <v>5mg</v>
      </c>
      <c r="H109" s="28" t="str">
        <f>LOOKUP(2,1/([1]中选结果表!$D$2:$D$85=$F109),[1]中选结果表!$F$2:$F$85)</f>
        <v>24片</v>
      </c>
      <c r="I109" s="28" t="s">
        <v>89</v>
      </c>
      <c r="J109" s="28" t="s">
        <v>567</v>
      </c>
      <c r="K109" s="28">
        <v>42.24</v>
      </c>
      <c r="L109" s="31">
        <v>1.76</v>
      </c>
      <c r="M109" s="28">
        <v>2</v>
      </c>
      <c r="N109" s="32">
        <v>0.6</v>
      </c>
      <c r="O109" s="33" t="s">
        <v>601</v>
      </c>
      <c r="P109" s="3" t="s">
        <v>564</v>
      </c>
      <c r="Q109" s="3" t="s">
        <v>124</v>
      </c>
      <c r="R109" s="3" t="s">
        <v>175</v>
      </c>
      <c r="S109" s="4" t="str">
        <f>LOOKUP(2,1/('[1] 集采未中选药品规格'!$A$2:$A$596=$R109),'[1] 集采未中选药品规格'!C$2:C$596)</f>
        <v>5mg</v>
      </c>
      <c r="T109" s="4" t="str">
        <f>LOOKUP(2,1/('[1] 集采未中选药品规格'!$A$2:$A$596=$R109),'[1] 集采未中选药品规格'!D$2:D$596)</f>
        <v>14片</v>
      </c>
      <c r="U109" s="3" t="s">
        <v>89</v>
      </c>
      <c r="V109" s="38" t="s">
        <v>602</v>
      </c>
      <c r="W109" s="3" t="s">
        <v>603</v>
      </c>
      <c r="X109" s="38" t="s">
        <v>602</v>
      </c>
      <c r="Y109" s="3" t="s">
        <v>603</v>
      </c>
      <c r="Z109" s="3">
        <v>58.9</v>
      </c>
      <c r="AA109" s="3">
        <v>4.2071430000000003</v>
      </c>
      <c r="AB109" s="3" t="s">
        <v>57</v>
      </c>
      <c r="AC109" s="38"/>
      <c r="AD109" s="42"/>
      <c r="AE109" s="42" t="s">
        <v>604</v>
      </c>
      <c r="AF109" s="42" t="s">
        <v>601</v>
      </c>
      <c r="AG109" s="42" t="s">
        <v>605</v>
      </c>
      <c r="AH109" s="54"/>
      <c r="AI109" s="50" t="str">
        <f t="shared" si="41"/>
        <v>规格√</v>
      </c>
      <c r="AJ109" s="50" t="str">
        <f t="shared" si="42"/>
        <v>按中选价</v>
      </c>
      <c r="AK109" s="51">
        <f t="shared" si="43"/>
        <v>1.76</v>
      </c>
      <c r="AL109" s="50">
        <f t="shared" si="44"/>
        <v>2.4</v>
      </c>
      <c r="AM109" s="52" t="str">
        <f t="shared" si="45"/>
        <v>差比价与挂网价取低者</v>
      </c>
      <c r="AN109" s="53">
        <f t="shared" si="46"/>
        <v>1.76</v>
      </c>
      <c r="AO109" s="53">
        <f t="shared" si="47"/>
        <v>1.76</v>
      </c>
      <c r="AP109" s="53">
        <f t="shared" si="48"/>
        <v>1.76</v>
      </c>
    </row>
    <row r="110" spans="1:42">
      <c r="A110" s="28">
        <v>7</v>
      </c>
      <c r="B110" s="28" t="s">
        <v>606</v>
      </c>
      <c r="C110" s="28" t="s">
        <v>607</v>
      </c>
      <c r="D110" s="28" t="s">
        <v>374</v>
      </c>
      <c r="E110" s="28" t="str">
        <f>LOOKUP(2,1/([1]中选结果表!$C$2:$C$85=D110),[1]中选结果表!$M$2:$M$85)</f>
        <v>注射剂</v>
      </c>
      <c r="F110" s="28" t="s">
        <v>608</v>
      </c>
      <c r="G110" s="28" t="str">
        <f>LOOKUP(2,1/([1]中选结果表!$D$2:$D$85=$F110),[1]中选结果表!$E$2:$E$85)</f>
        <v>50mg</v>
      </c>
      <c r="H110" s="28" t="str">
        <f>LOOKUP(2,1/([1]中选结果表!$D$2:$D$85=$F110),[1]中选结果表!$F$2:$F$85)</f>
        <v>1瓶</v>
      </c>
      <c r="I110" s="28" t="s">
        <v>89</v>
      </c>
      <c r="J110" s="28" t="s">
        <v>609</v>
      </c>
      <c r="K110" s="28">
        <v>310.51</v>
      </c>
      <c r="L110" s="31">
        <v>310.51</v>
      </c>
      <c r="M110" s="28">
        <v>4</v>
      </c>
      <c r="N110" s="32">
        <v>0.8</v>
      </c>
      <c r="O110" s="33" t="s">
        <v>610</v>
      </c>
      <c r="P110" s="3" t="s">
        <v>606</v>
      </c>
      <c r="Q110" s="3" t="s">
        <v>51</v>
      </c>
      <c r="R110" s="3" t="s">
        <v>608</v>
      </c>
      <c r="S110" s="4" t="str">
        <f>LOOKUP(2,1/('[1] 集采未中选药品规格'!$A$2:$A$596=$R110),'[1] 集采未中选药品规格'!C$2:C$596)</f>
        <v>50mg</v>
      </c>
      <c r="T110" s="4" t="str">
        <f>LOOKUP(2,1/('[1] 集采未中选药品规格'!$A$2:$A$596=$R110),'[1] 集采未中选药品规格'!D$2:D$596)</f>
        <v>1瓶</v>
      </c>
      <c r="U110" s="3" t="s">
        <v>89</v>
      </c>
      <c r="V110" s="38" t="s">
        <v>405</v>
      </c>
      <c r="W110" s="3" t="s">
        <v>406</v>
      </c>
      <c r="X110" s="38" t="s">
        <v>405</v>
      </c>
      <c r="Y110" s="3" t="s">
        <v>406</v>
      </c>
      <c r="Z110" s="3">
        <v>55.6</v>
      </c>
      <c r="AA110" s="3">
        <v>55.6</v>
      </c>
      <c r="AB110" s="3" t="s">
        <v>57</v>
      </c>
      <c r="AC110" s="38"/>
      <c r="AD110" s="42"/>
      <c r="AE110" s="42" t="s">
        <v>611</v>
      </c>
      <c r="AF110" s="42" t="s">
        <v>610</v>
      </c>
      <c r="AG110" s="42" t="s">
        <v>612</v>
      </c>
      <c r="AH110" s="54"/>
      <c r="AI110" s="50" t="str">
        <f t="shared" si="41"/>
        <v>规格√</v>
      </c>
      <c r="AJ110" s="50" t="str">
        <f t="shared" si="42"/>
        <v>按中选价</v>
      </c>
      <c r="AK110" s="51">
        <f t="shared" si="43"/>
        <v>310.51</v>
      </c>
      <c r="AL110" s="50">
        <f t="shared" si="44"/>
        <v>0.2</v>
      </c>
      <c r="AM110" s="52" t="str">
        <f t="shared" si="45"/>
        <v>差比价与挂网价取低者</v>
      </c>
      <c r="AN110" s="53">
        <f t="shared" si="46"/>
        <v>55.6</v>
      </c>
      <c r="AO110" s="53">
        <f t="shared" si="47"/>
        <v>55.6</v>
      </c>
      <c r="AP110" s="53">
        <f t="shared" si="48"/>
        <v>55.6</v>
      </c>
    </row>
    <row r="111" spans="1:42">
      <c r="A111" s="28">
        <v>7</v>
      </c>
      <c r="B111" s="28" t="s">
        <v>606</v>
      </c>
      <c r="C111" s="28" t="s">
        <v>607</v>
      </c>
      <c r="D111" s="28" t="s">
        <v>374</v>
      </c>
      <c r="E111" s="28" t="str">
        <f>LOOKUP(2,1/([1]中选结果表!$C$2:$C$85=D111),[1]中选结果表!$M$2:$M$85)</f>
        <v>注射剂</v>
      </c>
      <c r="F111" s="28" t="s">
        <v>608</v>
      </c>
      <c r="G111" s="28" t="str">
        <f>LOOKUP(2,1/([1]中选结果表!$D$2:$D$85=$F111),[1]中选结果表!$E$2:$E$85)</f>
        <v>50mg</v>
      </c>
      <c r="H111" s="28" t="str">
        <f>LOOKUP(2,1/([1]中选结果表!$D$2:$D$85=$F111),[1]中选结果表!$F$2:$F$85)</f>
        <v>1瓶</v>
      </c>
      <c r="I111" s="28" t="s">
        <v>89</v>
      </c>
      <c r="J111" s="28" t="s">
        <v>609</v>
      </c>
      <c r="K111" s="28">
        <v>310.51</v>
      </c>
      <c r="L111" s="31">
        <v>310.51</v>
      </c>
      <c r="M111" s="28">
        <v>4</v>
      </c>
      <c r="N111" s="32">
        <v>0.8</v>
      </c>
      <c r="O111" s="33" t="s">
        <v>613</v>
      </c>
      <c r="P111" s="3" t="s">
        <v>606</v>
      </c>
      <c r="Q111" s="3" t="s">
        <v>51</v>
      </c>
      <c r="R111" s="3" t="s">
        <v>614</v>
      </c>
      <c r="S111" s="4" t="str">
        <f>LOOKUP(2,1/('[1] 集采未中选药品规格'!$A$2:$A$596=$R111),'[1] 集采未中选药品规格'!C$2:C$596)</f>
        <v>100mg</v>
      </c>
      <c r="T111" s="4" t="str">
        <f>LOOKUP(2,1/('[1] 集采未中选药品规格'!$A$2:$A$596=$R111),'[1] 集采未中选药品规格'!D$2:D$596)</f>
        <v>1瓶</v>
      </c>
      <c r="U111" s="3" t="s">
        <v>89</v>
      </c>
      <c r="V111" s="38" t="s">
        <v>405</v>
      </c>
      <c r="W111" s="3" t="s">
        <v>406</v>
      </c>
      <c r="X111" s="38" t="s">
        <v>405</v>
      </c>
      <c r="Y111" s="3" t="s">
        <v>406</v>
      </c>
      <c r="Z111" s="3">
        <v>132.22</v>
      </c>
      <c r="AA111" s="3">
        <v>132.22</v>
      </c>
      <c r="AB111" s="3" t="s">
        <v>57</v>
      </c>
      <c r="AC111" s="38"/>
      <c r="AD111" s="42"/>
      <c r="AE111" s="42" t="s">
        <v>615</v>
      </c>
      <c r="AF111" s="42" t="s">
        <v>613</v>
      </c>
      <c r="AG111" s="42" t="s">
        <v>616</v>
      </c>
      <c r="AH111" s="54"/>
      <c r="AI111" s="50" t="str">
        <f t="shared" si="41"/>
        <v>规格×</v>
      </c>
      <c r="AJ111" s="50" t="str">
        <f t="shared" si="42"/>
        <v>含量差比价</v>
      </c>
      <c r="AK111" s="51">
        <f t="shared" si="43"/>
        <v>527.87</v>
      </c>
      <c r="AL111" s="50">
        <f t="shared" si="44"/>
        <v>0.3</v>
      </c>
      <c r="AM111" s="52" t="str">
        <f t="shared" si="45"/>
        <v>差比价与挂网价取低者</v>
      </c>
      <c r="AN111" s="53">
        <f t="shared" si="46"/>
        <v>132.22</v>
      </c>
      <c r="AO111" s="53">
        <f t="shared" si="47"/>
        <v>132.22</v>
      </c>
      <c r="AP111" s="53">
        <f t="shared" si="48"/>
        <v>132.22</v>
      </c>
    </row>
    <row r="112" spans="1:42">
      <c r="A112" s="28">
        <v>7</v>
      </c>
      <c r="B112" s="28" t="s">
        <v>606</v>
      </c>
      <c r="C112" s="28" t="s">
        <v>607</v>
      </c>
      <c r="D112" s="28" t="s">
        <v>374</v>
      </c>
      <c r="E112" s="28" t="str">
        <f>LOOKUP(2,1/([1]中选结果表!$C$2:$C$85=D112),[1]中选结果表!$M$2:$M$85)</f>
        <v>注射剂</v>
      </c>
      <c r="F112" s="28" t="s">
        <v>608</v>
      </c>
      <c r="G112" s="28" t="str">
        <f>LOOKUP(2,1/([1]中选结果表!$D$2:$D$85=$F112),[1]中选结果表!$E$2:$E$85)</f>
        <v>50mg</v>
      </c>
      <c r="H112" s="28" t="str">
        <f>LOOKUP(2,1/([1]中选结果表!$D$2:$D$85=$F112),[1]中选结果表!$F$2:$F$85)</f>
        <v>1瓶</v>
      </c>
      <c r="I112" s="28" t="s">
        <v>89</v>
      </c>
      <c r="J112" s="28" t="s">
        <v>609</v>
      </c>
      <c r="K112" s="28">
        <v>310.51</v>
      </c>
      <c r="L112" s="31">
        <v>310.51</v>
      </c>
      <c r="M112" s="28">
        <v>4</v>
      </c>
      <c r="N112" s="32">
        <v>0.8</v>
      </c>
      <c r="O112" s="33" t="s">
        <v>617</v>
      </c>
      <c r="P112" s="3" t="s">
        <v>606</v>
      </c>
      <c r="Q112" s="3" t="s">
        <v>51</v>
      </c>
      <c r="R112" s="3" t="s">
        <v>614</v>
      </c>
      <c r="S112" s="4" t="str">
        <f>LOOKUP(2,1/('[1] 集采未中选药品规格'!$A$2:$A$596=$R112),'[1] 集采未中选药品规格'!C$2:C$596)</f>
        <v>100mg</v>
      </c>
      <c r="T112" s="4" t="str">
        <f>LOOKUP(2,1/('[1] 集采未中选药品规格'!$A$2:$A$596=$R112),'[1] 集采未中选药品规格'!D$2:D$596)</f>
        <v>1瓶</v>
      </c>
      <c r="U112" s="3" t="s">
        <v>89</v>
      </c>
      <c r="V112" s="38" t="s">
        <v>441</v>
      </c>
      <c r="W112" s="3" t="s">
        <v>442</v>
      </c>
      <c r="X112" s="38" t="s">
        <v>441</v>
      </c>
      <c r="Y112" s="3" t="s">
        <v>442</v>
      </c>
      <c r="Z112" s="3">
        <v>117</v>
      </c>
      <c r="AA112" s="3">
        <v>117</v>
      </c>
      <c r="AB112" s="3" t="s">
        <v>57</v>
      </c>
      <c r="AC112" s="38"/>
      <c r="AD112" s="42"/>
      <c r="AE112" s="42" t="s">
        <v>618</v>
      </c>
      <c r="AF112" s="42" t="s">
        <v>617</v>
      </c>
      <c r="AG112" s="42" t="s">
        <v>619</v>
      </c>
      <c r="AH112" s="54"/>
      <c r="AI112" s="50" t="str">
        <f t="shared" si="41"/>
        <v>规格×</v>
      </c>
      <c r="AJ112" s="50" t="str">
        <f t="shared" si="42"/>
        <v>含量差比价</v>
      </c>
      <c r="AK112" s="51">
        <f t="shared" si="43"/>
        <v>527.87</v>
      </c>
      <c r="AL112" s="50">
        <f t="shared" si="44"/>
        <v>0.2</v>
      </c>
      <c r="AM112" s="52" t="str">
        <f t="shared" si="45"/>
        <v>差比价与挂网价取低者</v>
      </c>
      <c r="AN112" s="53">
        <f t="shared" si="46"/>
        <v>117</v>
      </c>
      <c r="AO112" s="53">
        <f t="shared" si="47"/>
        <v>117</v>
      </c>
      <c r="AP112" s="53">
        <f t="shared" si="48"/>
        <v>117</v>
      </c>
    </row>
    <row r="113" spans="1:42">
      <c r="A113" s="28">
        <v>7</v>
      </c>
      <c r="B113" s="28" t="s">
        <v>606</v>
      </c>
      <c r="C113" s="28" t="s">
        <v>607</v>
      </c>
      <c r="D113" s="28" t="s">
        <v>374</v>
      </c>
      <c r="E113" s="28" t="str">
        <f>LOOKUP(2,1/([1]中选结果表!$C$2:$C$85=D113),[1]中选结果表!$M$2:$M$85)</f>
        <v>注射剂</v>
      </c>
      <c r="F113" s="28" t="s">
        <v>608</v>
      </c>
      <c r="G113" s="28" t="str">
        <f>LOOKUP(2,1/([1]中选结果表!$D$2:$D$85=$F113),[1]中选结果表!$E$2:$E$85)</f>
        <v>50mg</v>
      </c>
      <c r="H113" s="28" t="str">
        <f>LOOKUP(2,1/([1]中选结果表!$D$2:$D$85=$F113),[1]中选结果表!$F$2:$F$85)</f>
        <v>1瓶</v>
      </c>
      <c r="I113" s="28" t="s">
        <v>89</v>
      </c>
      <c r="J113" s="28" t="s">
        <v>609</v>
      </c>
      <c r="K113" s="28">
        <v>310.51</v>
      </c>
      <c r="L113" s="31">
        <v>310.51</v>
      </c>
      <c r="M113" s="28">
        <v>4</v>
      </c>
      <c r="N113" s="32">
        <v>0.8</v>
      </c>
      <c r="O113" s="33" t="s">
        <v>620</v>
      </c>
      <c r="P113" s="3" t="s">
        <v>606</v>
      </c>
      <c r="Q113" s="3" t="s">
        <v>51</v>
      </c>
      <c r="R113" s="3" t="s">
        <v>621</v>
      </c>
      <c r="S113" s="4" t="str">
        <f>LOOKUP(2,1/('[1] 集采未中选药品规格'!$A$2:$A$596=$R113),'[1] 集采未中选药品规格'!C$2:C$596)</f>
        <v>50mg</v>
      </c>
      <c r="T113" s="4" t="str">
        <f>LOOKUP(2,1/('[1] 集采未中选药品规格'!$A$2:$A$596=$R113),'[1] 集采未中选药品规格'!D$2:D$596)</f>
        <v>1支</v>
      </c>
      <c r="U113" s="3" t="s">
        <v>89</v>
      </c>
      <c r="V113" s="38" t="s">
        <v>468</v>
      </c>
      <c r="W113" s="3" t="s">
        <v>469</v>
      </c>
      <c r="X113" s="38" t="s">
        <v>468</v>
      </c>
      <c r="Y113" s="3" t="s">
        <v>469</v>
      </c>
      <c r="Z113" s="3">
        <v>70.400000000000006</v>
      </c>
      <c r="AA113" s="3">
        <v>70.400000000000006</v>
      </c>
      <c r="AB113" s="3" t="s">
        <v>57</v>
      </c>
      <c r="AC113" s="38"/>
      <c r="AD113" s="42"/>
      <c r="AE113" s="42" t="s">
        <v>622</v>
      </c>
      <c r="AF113" s="42" t="s">
        <v>620</v>
      </c>
      <c r="AG113" s="42" t="s">
        <v>623</v>
      </c>
      <c r="AH113" s="54"/>
      <c r="AI113" s="50" t="str">
        <f t="shared" si="41"/>
        <v>规格√</v>
      </c>
      <c r="AJ113" s="50" t="str">
        <f t="shared" si="42"/>
        <v>按中选价</v>
      </c>
      <c r="AK113" s="51">
        <f t="shared" si="43"/>
        <v>310.51</v>
      </c>
      <c r="AL113" s="50">
        <f t="shared" si="44"/>
        <v>0.2</v>
      </c>
      <c r="AM113" s="52" t="str">
        <f t="shared" si="45"/>
        <v>差比价与挂网价取低者</v>
      </c>
      <c r="AN113" s="53">
        <f t="shared" si="46"/>
        <v>70.400000000000006</v>
      </c>
      <c r="AO113" s="53">
        <f t="shared" si="47"/>
        <v>70.400000000000006</v>
      </c>
      <c r="AP113" s="53">
        <f t="shared" si="48"/>
        <v>70.400000000000006</v>
      </c>
    </row>
    <row r="114" spans="1:42">
      <c r="A114" s="28">
        <v>7</v>
      </c>
      <c r="B114" s="28" t="s">
        <v>606</v>
      </c>
      <c r="C114" s="28" t="s">
        <v>607</v>
      </c>
      <c r="D114" s="28" t="s">
        <v>374</v>
      </c>
      <c r="E114" s="28" t="str">
        <f>LOOKUP(2,1/([1]中选结果表!$C$2:$C$85=D114),[1]中选结果表!$M$2:$M$85)</f>
        <v>注射剂</v>
      </c>
      <c r="F114" s="28" t="s">
        <v>608</v>
      </c>
      <c r="G114" s="28" t="str">
        <f>LOOKUP(2,1/([1]中选结果表!$D$2:$D$85=$F114),[1]中选结果表!$E$2:$E$85)</f>
        <v>50mg</v>
      </c>
      <c r="H114" s="28" t="str">
        <f>LOOKUP(2,1/([1]中选结果表!$D$2:$D$85=$F114),[1]中选结果表!$F$2:$F$85)</f>
        <v>1瓶</v>
      </c>
      <c r="I114" s="28" t="s">
        <v>89</v>
      </c>
      <c r="J114" s="28" t="s">
        <v>609</v>
      </c>
      <c r="K114" s="28">
        <v>310.51</v>
      </c>
      <c r="L114" s="31">
        <v>310.51</v>
      </c>
      <c r="M114" s="28">
        <v>4</v>
      </c>
      <c r="N114" s="32">
        <v>0.8</v>
      </c>
      <c r="O114" s="33" t="s">
        <v>624</v>
      </c>
      <c r="P114" s="3" t="s">
        <v>625</v>
      </c>
      <c r="Q114" s="3" t="s">
        <v>45</v>
      </c>
      <c r="R114" s="3" t="s">
        <v>626</v>
      </c>
      <c r="S114" s="4" t="str">
        <f>LOOKUP(2,1/('[1] 集采未中选药品规格'!$A$2:$A$596=$R114),'[1] 集采未中选药品规格'!C$2:C$596)</f>
        <v>50mg+5100mg</v>
      </c>
      <c r="T114" s="4" t="str">
        <f>LOOKUP(2,1/('[1] 集采未中选药品规格'!$A$2:$A$596=$R114),'[1] 集采未中选药品规格'!D$2:D$596)</f>
        <v>1瓶</v>
      </c>
      <c r="U114" s="3" t="s">
        <v>47</v>
      </c>
      <c r="V114" s="38" t="s">
        <v>388</v>
      </c>
      <c r="W114" s="3" t="s">
        <v>389</v>
      </c>
      <c r="X114" s="38" t="s">
        <v>388</v>
      </c>
      <c r="Y114" s="3" t="s">
        <v>389</v>
      </c>
      <c r="Z114" s="3">
        <v>266.87</v>
      </c>
      <c r="AA114" s="3">
        <v>266.87</v>
      </c>
      <c r="AB114" s="3" t="s">
        <v>57</v>
      </c>
      <c r="AC114" s="38"/>
      <c r="AD114" s="42"/>
      <c r="AE114" s="42" t="s">
        <v>627</v>
      </c>
      <c r="AF114" s="42" t="s">
        <v>624</v>
      </c>
      <c r="AG114" s="42" t="s">
        <v>628</v>
      </c>
      <c r="AH114" s="54"/>
      <c r="AI114" s="50" t="str">
        <f t="shared" si="41"/>
        <v>规格×</v>
      </c>
      <c r="AJ114" s="50" t="str">
        <f t="shared" si="42"/>
        <v>含量差比价</v>
      </c>
      <c r="AK114" s="51" t="e">
        <f t="shared" si="43"/>
        <v>#VALUE!</v>
      </c>
      <c r="AL114" s="50" t="e">
        <f t="shared" si="44"/>
        <v>#VALUE!</v>
      </c>
      <c r="AM114" s="52" t="str">
        <f t="shared" si="45"/>
        <v>差比价与挂网价取低者</v>
      </c>
      <c r="AN114" s="53" t="e">
        <f t="shared" si="46"/>
        <v>#VALUE!</v>
      </c>
      <c r="AO114" s="53" t="e">
        <f t="shared" si="47"/>
        <v>#VALUE!</v>
      </c>
      <c r="AP114" s="53" t="e">
        <f t="shared" si="48"/>
        <v>#VALUE!</v>
      </c>
    </row>
    <row r="115" spans="1:42">
      <c r="A115" s="28">
        <v>7</v>
      </c>
      <c r="B115" s="28" t="s">
        <v>606</v>
      </c>
      <c r="C115" s="28" t="s">
        <v>607</v>
      </c>
      <c r="D115" s="28" t="s">
        <v>374</v>
      </c>
      <c r="E115" s="28" t="str">
        <f>LOOKUP(2,1/([1]中选结果表!$C$2:$C$85=D115),[1]中选结果表!$M$2:$M$85)</f>
        <v>注射剂</v>
      </c>
      <c r="F115" s="28" t="s">
        <v>608</v>
      </c>
      <c r="G115" s="28" t="str">
        <f>LOOKUP(2,1/([1]中选结果表!$D$2:$D$85=$F115),[1]中选结果表!$E$2:$E$85)</f>
        <v>50mg</v>
      </c>
      <c r="H115" s="28" t="str">
        <f>LOOKUP(2,1/([1]中选结果表!$D$2:$D$85=$F115),[1]中选结果表!$F$2:$F$85)</f>
        <v>1瓶</v>
      </c>
      <c r="I115" s="28" t="s">
        <v>89</v>
      </c>
      <c r="J115" s="28" t="s">
        <v>609</v>
      </c>
      <c r="K115" s="28">
        <v>310.51</v>
      </c>
      <c r="L115" s="31">
        <v>310.51</v>
      </c>
      <c r="M115" s="28">
        <v>4</v>
      </c>
      <c r="N115" s="32">
        <v>0.8</v>
      </c>
      <c r="O115" s="33" t="s">
        <v>629</v>
      </c>
      <c r="P115" s="3" t="s">
        <v>630</v>
      </c>
      <c r="Q115" s="3" t="s">
        <v>45</v>
      </c>
      <c r="R115" s="3" t="s">
        <v>631</v>
      </c>
      <c r="S115" s="4" t="str">
        <f>LOOKUP(2,1/('[1] 集采未中选药品规格'!$A$2:$A$596=$R115),'[1] 集采未中选药品规格'!C$2:C$596)</f>
        <v>40mg</v>
      </c>
      <c r="T115" s="4" t="str">
        <f>LOOKUP(2,1/('[1] 集采未中选药品规格'!$A$2:$A$596=$R115),'[1] 集采未中选药品规格'!D$2:D$596)</f>
        <v>1支</v>
      </c>
      <c r="U115" s="3" t="s">
        <v>512</v>
      </c>
      <c r="V115" s="38" t="s">
        <v>332</v>
      </c>
      <c r="W115" s="3" t="s">
        <v>333</v>
      </c>
      <c r="X115" s="38" t="s">
        <v>332</v>
      </c>
      <c r="Y115" s="3" t="s">
        <v>333</v>
      </c>
      <c r="Z115" s="3">
        <v>223.04</v>
      </c>
      <c r="AA115" s="3">
        <v>223.04</v>
      </c>
      <c r="AB115" s="3" t="s">
        <v>57</v>
      </c>
      <c r="AC115" s="38"/>
      <c r="AD115" s="42"/>
      <c r="AE115" s="42" t="s">
        <v>632</v>
      </c>
      <c r="AF115" s="42" t="s">
        <v>629</v>
      </c>
      <c r="AG115" s="42" t="s">
        <v>633</v>
      </c>
      <c r="AH115" s="54"/>
      <c r="AI115" s="50" t="str">
        <f t="shared" si="41"/>
        <v>规格×</v>
      </c>
      <c r="AJ115" s="50" t="str">
        <f t="shared" si="42"/>
        <v>含量差比价</v>
      </c>
      <c r="AK115" s="51">
        <f t="shared" si="43"/>
        <v>261.75</v>
      </c>
      <c r="AL115" s="50">
        <f t="shared" si="44"/>
        <v>0.9</v>
      </c>
      <c r="AM115" s="52" t="str">
        <f t="shared" si="45"/>
        <v>差比价与挂网价取低者</v>
      </c>
      <c r="AN115" s="53">
        <f t="shared" si="46"/>
        <v>223.04</v>
      </c>
      <c r="AO115" s="53">
        <f t="shared" si="47"/>
        <v>223.04</v>
      </c>
      <c r="AP115" s="53">
        <f t="shared" si="48"/>
        <v>223.04</v>
      </c>
    </row>
    <row r="116" spans="1:42">
      <c r="A116" s="28">
        <v>7</v>
      </c>
      <c r="B116" s="28" t="s">
        <v>606</v>
      </c>
      <c r="C116" s="28" t="s">
        <v>607</v>
      </c>
      <c r="D116" s="28" t="s">
        <v>374</v>
      </c>
      <c r="E116" s="28" t="str">
        <f>LOOKUP(2,1/([1]中选结果表!$C$2:$C$85=D116),[1]中选结果表!$M$2:$M$85)</f>
        <v>注射剂</v>
      </c>
      <c r="F116" s="28" t="s">
        <v>608</v>
      </c>
      <c r="G116" s="28" t="str">
        <f>LOOKUP(2,1/([1]中选结果表!$D$2:$D$85=$F116),[1]中选结果表!$E$2:$E$85)</f>
        <v>50mg</v>
      </c>
      <c r="H116" s="28" t="str">
        <f>LOOKUP(2,1/([1]中选结果表!$D$2:$D$85=$F116),[1]中选结果表!$F$2:$F$85)</f>
        <v>1瓶</v>
      </c>
      <c r="I116" s="28" t="s">
        <v>89</v>
      </c>
      <c r="J116" s="28" t="s">
        <v>609</v>
      </c>
      <c r="K116" s="28">
        <v>310.51</v>
      </c>
      <c r="L116" s="31">
        <v>310.51</v>
      </c>
      <c r="M116" s="28">
        <v>4</v>
      </c>
      <c r="N116" s="32">
        <v>0.8</v>
      </c>
      <c r="O116" s="33" t="s">
        <v>634</v>
      </c>
      <c r="P116" s="3" t="s">
        <v>625</v>
      </c>
      <c r="Q116" s="3" t="s">
        <v>45</v>
      </c>
      <c r="R116" s="3" t="s">
        <v>635</v>
      </c>
      <c r="S116" s="4" t="str">
        <f>LOOKUP(2,1/('[1] 集采未中选药品规格'!$A$2:$A$596=$R116),'[1] 集采未中选药品规格'!C$2:C$596)</f>
        <v>100mg</v>
      </c>
      <c r="T116" s="4" t="str">
        <f>LOOKUP(2,1/('[1] 集采未中选药品规格'!$A$2:$A$596=$R116),'[1] 集采未中选药品规格'!D$2:D$596)</f>
        <v>1瓶</v>
      </c>
      <c r="U116" s="3" t="s">
        <v>47</v>
      </c>
      <c r="V116" s="38" t="s">
        <v>636</v>
      </c>
      <c r="W116" s="3" t="s">
        <v>637</v>
      </c>
      <c r="X116" s="38" t="s">
        <v>636</v>
      </c>
      <c r="Y116" s="3" t="s">
        <v>637</v>
      </c>
      <c r="Z116" s="3">
        <v>420.94</v>
      </c>
      <c r="AA116" s="3">
        <v>420.94</v>
      </c>
      <c r="AB116" s="3" t="s">
        <v>57</v>
      </c>
      <c r="AC116" s="38"/>
      <c r="AD116" s="42"/>
      <c r="AE116" s="42" t="s">
        <v>638</v>
      </c>
      <c r="AF116" s="42" t="s">
        <v>634</v>
      </c>
      <c r="AG116" s="42" t="s">
        <v>639</v>
      </c>
      <c r="AH116" s="54"/>
      <c r="AI116" s="50" t="str">
        <f t="shared" si="41"/>
        <v>规格×</v>
      </c>
      <c r="AJ116" s="50" t="str">
        <f t="shared" si="42"/>
        <v>含量差比价</v>
      </c>
      <c r="AK116" s="51">
        <f t="shared" si="43"/>
        <v>527.87</v>
      </c>
      <c r="AL116" s="50">
        <f t="shared" si="44"/>
        <v>0.8</v>
      </c>
      <c r="AM116" s="52" t="str">
        <f t="shared" si="45"/>
        <v>差比价与挂网价取低者</v>
      </c>
      <c r="AN116" s="53">
        <f t="shared" si="46"/>
        <v>420.94</v>
      </c>
      <c r="AO116" s="53">
        <f t="shared" si="47"/>
        <v>420.94</v>
      </c>
      <c r="AP116" s="53">
        <f t="shared" si="48"/>
        <v>420.94</v>
      </c>
    </row>
    <row r="117" spans="1:42">
      <c r="A117" s="28">
        <v>7</v>
      </c>
      <c r="B117" s="28" t="s">
        <v>606</v>
      </c>
      <c r="C117" s="28" t="s">
        <v>607</v>
      </c>
      <c r="D117" s="28" t="s">
        <v>374</v>
      </c>
      <c r="E117" s="28" t="str">
        <f>LOOKUP(2,1/([1]中选结果表!$C$2:$C$85=D117),[1]中选结果表!$M$2:$M$85)</f>
        <v>注射剂</v>
      </c>
      <c r="F117" s="28" t="s">
        <v>608</v>
      </c>
      <c r="G117" s="28" t="str">
        <f>LOOKUP(2,1/([1]中选结果表!$D$2:$D$85=$F117),[1]中选结果表!$E$2:$E$85)</f>
        <v>50mg</v>
      </c>
      <c r="H117" s="28" t="str">
        <f>LOOKUP(2,1/([1]中选结果表!$D$2:$D$85=$F117),[1]中选结果表!$F$2:$F$85)</f>
        <v>1瓶</v>
      </c>
      <c r="I117" s="28" t="s">
        <v>89</v>
      </c>
      <c r="J117" s="28" t="s">
        <v>609</v>
      </c>
      <c r="K117" s="28">
        <v>310.51</v>
      </c>
      <c r="L117" s="31">
        <v>310.51</v>
      </c>
      <c r="M117" s="28">
        <v>4</v>
      </c>
      <c r="N117" s="32">
        <v>0.8</v>
      </c>
      <c r="O117" s="33" t="s">
        <v>640</v>
      </c>
      <c r="P117" s="3" t="s">
        <v>625</v>
      </c>
      <c r="Q117" s="3" t="s">
        <v>51</v>
      </c>
      <c r="R117" s="3" t="s">
        <v>641</v>
      </c>
      <c r="S117" s="4" t="str">
        <f>LOOKUP(2,1/('[1] 集采未中选药品规格'!$A$2:$A$596=$R117),'[1] 集采未中选药品规格'!C$2:C$596)</f>
        <v>100mg+5100mg</v>
      </c>
      <c r="T117" s="4" t="str">
        <f>LOOKUP(2,1/('[1] 集采未中选药品规格'!$A$2:$A$596=$R117),'[1] 集采未中选药品规格'!D$2:D$596)</f>
        <v>1瓶</v>
      </c>
      <c r="U117" s="3" t="s">
        <v>47</v>
      </c>
      <c r="V117" s="38" t="s">
        <v>642</v>
      </c>
      <c r="W117" s="3" t="s">
        <v>643</v>
      </c>
      <c r="X117" s="38" t="s">
        <v>642</v>
      </c>
      <c r="Y117" s="3" t="s">
        <v>643</v>
      </c>
      <c r="Z117" s="3">
        <v>502.05</v>
      </c>
      <c r="AA117" s="3">
        <v>502.05</v>
      </c>
      <c r="AB117" s="3" t="s">
        <v>57</v>
      </c>
      <c r="AC117" s="38"/>
      <c r="AD117" s="42"/>
      <c r="AE117" s="42" t="s">
        <v>644</v>
      </c>
      <c r="AF117" s="42" t="s">
        <v>640</v>
      </c>
      <c r="AG117" s="42" t="s">
        <v>645</v>
      </c>
      <c r="AH117" s="54"/>
      <c r="AI117" s="50" t="str">
        <f t="shared" si="41"/>
        <v>规格×</v>
      </c>
      <c r="AJ117" s="50" t="str">
        <f t="shared" si="42"/>
        <v>含量差比价</v>
      </c>
      <c r="AK117" s="51" t="e">
        <f t="shared" si="43"/>
        <v>#VALUE!</v>
      </c>
      <c r="AL117" s="50" t="e">
        <f t="shared" si="44"/>
        <v>#VALUE!</v>
      </c>
      <c r="AM117" s="52" t="str">
        <f t="shared" si="45"/>
        <v>差比价与挂网价取低者</v>
      </c>
      <c r="AN117" s="53" t="e">
        <f t="shared" si="46"/>
        <v>#VALUE!</v>
      </c>
      <c r="AO117" s="53" t="e">
        <f t="shared" si="47"/>
        <v>#VALUE!</v>
      </c>
      <c r="AP117" s="53" t="e">
        <f t="shared" si="48"/>
        <v>#VALUE!</v>
      </c>
    </row>
    <row r="118" spans="1:42">
      <c r="A118" s="28">
        <v>7</v>
      </c>
      <c r="B118" s="28" t="s">
        <v>606</v>
      </c>
      <c r="C118" s="28" t="s">
        <v>607</v>
      </c>
      <c r="D118" s="28" t="s">
        <v>374</v>
      </c>
      <c r="E118" s="28" t="str">
        <f>LOOKUP(2,1/([1]中选结果表!$C$2:$C$85=D118),[1]中选结果表!$M$2:$M$85)</f>
        <v>注射剂</v>
      </c>
      <c r="F118" s="28" t="s">
        <v>608</v>
      </c>
      <c r="G118" s="28" t="str">
        <f>LOOKUP(2,1/([1]中选结果表!$D$2:$D$85=$F118),[1]中选结果表!$E$2:$E$85)</f>
        <v>50mg</v>
      </c>
      <c r="H118" s="28" t="str">
        <f>LOOKUP(2,1/([1]中选结果表!$D$2:$D$85=$F118),[1]中选结果表!$F$2:$F$85)</f>
        <v>1瓶</v>
      </c>
      <c r="I118" s="28" t="s">
        <v>89</v>
      </c>
      <c r="J118" s="28" t="s">
        <v>609</v>
      </c>
      <c r="K118" s="28">
        <v>310.51</v>
      </c>
      <c r="L118" s="31">
        <v>310.51</v>
      </c>
      <c r="M118" s="28">
        <v>4</v>
      </c>
      <c r="N118" s="32">
        <v>0.8</v>
      </c>
      <c r="O118" s="33" t="s">
        <v>646</v>
      </c>
      <c r="P118" s="3" t="s">
        <v>630</v>
      </c>
      <c r="Q118" s="3" t="s">
        <v>45</v>
      </c>
      <c r="R118" s="3" t="s">
        <v>647</v>
      </c>
      <c r="S118" s="4" t="str">
        <f>LOOKUP(2,1/('[1] 集采未中选药品规格'!$A$2:$A$596=$R118),'[1] 集采未中选药品规格'!C$2:C$596)</f>
        <v>50mg</v>
      </c>
      <c r="T118" s="4" t="str">
        <f>LOOKUP(2,1/('[1] 集采未中选药品规格'!$A$2:$A$596=$R118),'[1] 集采未中选药品规格'!D$2:D$596)</f>
        <v>1支</v>
      </c>
      <c r="U118" s="3" t="s">
        <v>512</v>
      </c>
      <c r="V118" s="38" t="s">
        <v>648</v>
      </c>
      <c r="W118" s="3" t="s">
        <v>649</v>
      </c>
      <c r="X118" s="38" t="s">
        <v>648</v>
      </c>
      <c r="Y118" s="3" t="s">
        <v>649</v>
      </c>
      <c r="Z118" s="3">
        <v>1280</v>
      </c>
      <c r="AA118" s="3">
        <v>1280</v>
      </c>
      <c r="AB118" s="3" t="s">
        <v>66</v>
      </c>
      <c r="AC118" s="38"/>
      <c r="AD118" s="42"/>
      <c r="AE118" s="42" t="s">
        <v>650</v>
      </c>
      <c r="AF118" s="42" t="s">
        <v>646</v>
      </c>
      <c r="AG118" s="42" t="s">
        <v>651</v>
      </c>
      <c r="AH118" s="54"/>
      <c r="AI118" s="50" t="str">
        <f t="shared" si="41"/>
        <v>规格√</v>
      </c>
      <c r="AJ118" s="50" t="str">
        <f t="shared" si="42"/>
        <v>按中选价</v>
      </c>
      <c r="AK118" s="51">
        <f t="shared" si="43"/>
        <v>310.51</v>
      </c>
      <c r="AL118" s="50">
        <f t="shared" si="44"/>
        <v>4.0999999999999996</v>
      </c>
      <c r="AM118" s="52" t="str">
        <f t="shared" si="45"/>
        <v>过评药，行梯度降价</v>
      </c>
      <c r="AN118" s="53">
        <f t="shared" si="46"/>
        <v>768</v>
      </c>
      <c r="AO118" s="53">
        <f t="shared" si="47"/>
        <v>460.8</v>
      </c>
      <c r="AP118" s="53">
        <f t="shared" si="48"/>
        <v>368.64</v>
      </c>
    </row>
    <row r="119" spans="1:42">
      <c r="A119" s="28">
        <v>7</v>
      </c>
      <c r="B119" s="28" t="s">
        <v>606</v>
      </c>
      <c r="C119" s="28" t="s">
        <v>607</v>
      </c>
      <c r="D119" s="28" t="s">
        <v>374</v>
      </c>
      <c r="E119" s="28" t="str">
        <f>LOOKUP(2,1/([1]中选结果表!$C$2:$C$85=D119),[1]中选结果表!$M$2:$M$85)</f>
        <v>注射剂</v>
      </c>
      <c r="F119" s="28" t="s">
        <v>608</v>
      </c>
      <c r="G119" s="28" t="str">
        <f>LOOKUP(2,1/([1]中选结果表!$D$2:$D$85=$F119),[1]中选结果表!$E$2:$E$85)</f>
        <v>50mg</v>
      </c>
      <c r="H119" s="28" t="str">
        <f>LOOKUP(2,1/([1]中选结果表!$D$2:$D$85=$F119),[1]中选结果表!$F$2:$F$85)</f>
        <v>1瓶</v>
      </c>
      <c r="I119" s="28" t="s">
        <v>89</v>
      </c>
      <c r="J119" s="28" t="s">
        <v>609</v>
      </c>
      <c r="K119" s="28">
        <v>310.51</v>
      </c>
      <c r="L119" s="31">
        <v>310.51</v>
      </c>
      <c r="M119" s="28">
        <v>4</v>
      </c>
      <c r="N119" s="32">
        <v>0.8</v>
      </c>
      <c r="O119" s="33" t="s">
        <v>652</v>
      </c>
      <c r="P119" s="3" t="s">
        <v>606</v>
      </c>
      <c r="Q119" s="3" t="s">
        <v>51</v>
      </c>
      <c r="R119" s="3" t="s">
        <v>608</v>
      </c>
      <c r="S119" s="4" t="str">
        <f>LOOKUP(2,1/('[1] 集采未中选药品规格'!$A$2:$A$596=$R119),'[1] 集采未中选药品规格'!C$2:C$596)</f>
        <v>50mg</v>
      </c>
      <c r="T119" s="4" t="str">
        <f>LOOKUP(2,1/('[1] 集采未中选药品规格'!$A$2:$A$596=$R119),'[1] 集采未中选药品规格'!D$2:D$596)</f>
        <v>1瓶</v>
      </c>
      <c r="U119" s="3" t="s">
        <v>89</v>
      </c>
      <c r="V119" s="38" t="s">
        <v>653</v>
      </c>
      <c r="W119" s="3" t="s">
        <v>654</v>
      </c>
      <c r="X119" s="38" t="s">
        <v>653</v>
      </c>
      <c r="Y119" s="3" t="s">
        <v>654</v>
      </c>
      <c r="Z119" s="3">
        <v>2100</v>
      </c>
      <c r="AA119" s="3">
        <v>2100</v>
      </c>
      <c r="AB119" s="3" t="s">
        <v>57</v>
      </c>
      <c r="AC119" s="38"/>
      <c r="AD119" s="42"/>
      <c r="AE119" s="42" t="s">
        <v>655</v>
      </c>
      <c r="AF119" s="42" t="s">
        <v>652</v>
      </c>
      <c r="AG119" s="42" t="s">
        <v>656</v>
      </c>
      <c r="AH119" s="54" t="s">
        <v>60</v>
      </c>
      <c r="AI119" s="50" t="str">
        <f t="shared" si="41"/>
        <v>规格√</v>
      </c>
      <c r="AJ119" s="50" t="str">
        <f t="shared" si="42"/>
        <v>按中选价</v>
      </c>
      <c r="AK119" s="51">
        <f t="shared" si="43"/>
        <v>310.51</v>
      </c>
      <c r="AL119" s="50">
        <f t="shared" si="44"/>
        <v>6.8</v>
      </c>
      <c r="AM119" s="52" t="str">
        <f t="shared" si="45"/>
        <v>差比价与挂网价取低者</v>
      </c>
      <c r="AN119" s="53">
        <f t="shared" si="46"/>
        <v>310.51</v>
      </c>
      <c r="AO119" s="53">
        <f t="shared" si="47"/>
        <v>310.51</v>
      </c>
      <c r="AP119" s="53">
        <f t="shared" si="48"/>
        <v>310.51</v>
      </c>
    </row>
    <row r="120" spans="1:42">
      <c r="A120" s="28">
        <v>7</v>
      </c>
      <c r="B120" s="28" t="s">
        <v>606</v>
      </c>
      <c r="C120" s="28" t="s">
        <v>607</v>
      </c>
      <c r="D120" s="28" t="s">
        <v>374</v>
      </c>
      <c r="E120" s="28" t="str">
        <f>LOOKUP(2,1/([1]中选结果表!$C$2:$C$85=D120),[1]中选结果表!$M$2:$M$85)</f>
        <v>注射剂</v>
      </c>
      <c r="F120" s="28" t="s">
        <v>608</v>
      </c>
      <c r="G120" s="28" t="str">
        <f>LOOKUP(2,1/([1]中选结果表!$D$2:$D$85=$F120),[1]中选结果表!$E$2:$E$85)</f>
        <v>50mg</v>
      </c>
      <c r="H120" s="28" t="str">
        <f>LOOKUP(2,1/([1]中选结果表!$D$2:$D$85=$F120),[1]中选结果表!$F$2:$F$85)</f>
        <v>1瓶</v>
      </c>
      <c r="I120" s="28" t="s">
        <v>89</v>
      </c>
      <c r="J120" s="28" t="s">
        <v>609</v>
      </c>
      <c r="K120" s="28">
        <v>310.51</v>
      </c>
      <c r="L120" s="31">
        <v>310.51</v>
      </c>
      <c r="M120" s="28">
        <v>4</v>
      </c>
      <c r="N120" s="32">
        <v>0.8</v>
      </c>
      <c r="O120" s="33" t="s">
        <v>657</v>
      </c>
      <c r="P120" s="3" t="s">
        <v>630</v>
      </c>
      <c r="Q120" s="3" t="s">
        <v>45</v>
      </c>
      <c r="R120" s="3" t="s">
        <v>658</v>
      </c>
      <c r="S120" s="4" t="str">
        <f>LOOKUP(2,1/('[1] 集采未中选药品规格'!$A$2:$A$596=$R120),'[1] 集采未中选药品规格'!C$2:C$596)</f>
        <v>200mg</v>
      </c>
      <c r="T120" s="4" t="str">
        <f>LOOKUP(2,1/('[1] 集采未中选药品规格'!$A$2:$A$596=$R120),'[1] 集采未中选药品规格'!D$2:D$596)</f>
        <v>1支</v>
      </c>
      <c r="U120" s="3" t="s">
        <v>89</v>
      </c>
      <c r="V120" s="38" t="s">
        <v>648</v>
      </c>
      <c r="W120" s="3" t="s">
        <v>649</v>
      </c>
      <c r="X120" s="38" t="s">
        <v>648</v>
      </c>
      <c r="Y120" s="3" t="s">
        <v>649</v>
      </c>
      <c r="Z120" s="3">
        <v>3699.2</v>
      </c>
      <c r="AA120" s="3">
        <v>3699.2</v>
      </c>
      <c r="AB120" s="3" t="s">
        <v>66</v>
      </c>
      <c r="AC120" s="38"/>
      <c r="AD120" s="42"/>
      <c r="AE120" s="42" t="s">
        <v>659</v>
      </c>
      <c r="AF120" s="42" t="s">
        <v>657</v>
      </c>
      <c r="AG120" s="42" t="s">
        <v>660</v>
      </c>
      <c r="AH120" s="54"/>
      <c r="AI120" s="50" t="str">
        <f t="shared" si="41"/>
        <v>规格×</v>
      </c>
      <c r="AJ120" s="50" t="str">
        <f t="shared" si="42"/>
        <v>含量差比价</v>
      </c>
      <c r="AK120" s="51">
        <f t="shared" si="43"/>
        <v>897.37</v>
      </c>
      <c r="AL120" s="50">
        <f t="shared" si="44"/>
        <v>4.0999999999999996</v>
      </c>
      <c r="AM120" s="52" t="str">
        <f t="shared" si="45"/>
        <v>过评药，行梯度降价</v>
      </c>
      <c r="AN120" s="53">
        <f t="shared" si="46"/>
        <v>2219.52</v>
      </c>
      <c r="AO120" s="53">
        <f t="shared" si="47"/>
        <v>1331.72</v>
      </c>
      <c r="AP120" s="53">
        <f t="shared" si="48"/>
        <v>1065.3699999999999</v>
      </c>
    </row>
    <row r="121" spans="1:42">
      <c r="A121" s="28">
        <v>7</v>
      </c>
      <c r="B121" s="28" t="s">
        <v>606</v>
      </c>
      <c r="C121" s="28" t="s">
        <v>607</v>
      </c>
      <c r="D121" s="28" t="s">
        <v>374</v>
      </c>
      <c r="E121" s="28" t="str">
        <f>LOOKUP(2,1/([1]中选结果表!$C$2:$C$85=D121),[1]中选结果表!$M$2:$M$85)</f>
        <v>注射剂</v>
      </c>
      <c r="F121" s="28" t="s">
        <v>608</v>
      </c>
      <c r="G121" s="28" t="str">
        <f>LOOKUP(2,1/([1]中选结果表!$D$2:$D$85=$F121),[1]中选结果表!$E$2:$E$85)</f>
        <v>50mg</v>
      </c>
      <c r="H121" s="28" t="str">
        <f>LOOKUP(2,1/([1]中选结果表!$D$2:$D$85=$F121),[1]中选结果表!$F$2:$F$85)</f>
        <v>1瓶</v>
      </c>
      <c r="I121" s="28" t="s">
        <v>89</v>
      </c>
      <c r="J121" s="28" t="s">
        <v>609</v>
      </c>
      <c r="K121" s="28">
        <v>310.51</v>
      </c>
      <c r="L121" s="31">
        <v>310.51</v>
      </c>
      <c r="M121" s="28">
        <v>4</v>
      </c>
      <c r="N121" s="32">
        <v>0.8</v>
      </c>
      <c r="O121" s="33" t="s">
        <v>661</v>
      </c>
      <c r="P121" s="3" t="s">
        <v>630</v>
      </c>
      <c r="Q121" s="3" t="s">
        <v>45</v>
      </c>
      <c r="R121" s="3" t="s">
        <v>662</v>
      </c>
      <c r="S121" s="4" t="str">
        <f>LOOKUP(2,1/('[1] 集采未中选药品规格'!$A$2:$A$596=$R121),'[1] 集采未中选药品规格'!C$2:C$596)</f>
        <v>100mg</v>
      </c>
      <c r="T121" s="4" t="str">
        <f>LOOKUP(2,1/('[1] 集采未中选药品规格'!$A$2:$A$596=$R121),'[1] 集采未中选药品规格'!D$2:D$596)</f>
        <v>1支</v>
      </c>
      <c r="U121" s="3" t="s">
        <v>89</v>
      </c>
      <c r="V121" s="38" t="s">
        <v>648</v>
      </c>
      <c r="W121" s="3" t="s">
        <v>649</v>
      </c>
      <c r="X121" s="38" t="s">
        <v>648</v>
      </c>
      <c r="Y121" s="3" t="s">
        <v>649</v>
      </c>
      <c r="Z121" s="3">
        <v>2176</v>
      </c>
      <c r="AA121" s="3">
        <v>2176</v>
      </c>
      <c r="AB121" s="3" t="s">
        <v>66</v>
      </c>
      <c r="AC121" s="38"/>
      <c r="AD121" s="42"/>
      <c r="AE121" s="42" t="s">
        <v>663</v>
      </c>
      <c r="AF121" s="42" t="s">
        <v>661</v>
      </c>
      <c r="AG121" s="42" t="s">
        <v>664</v>
      </c>
      <c r="AH121" s="54"/>
      <c r="AI121" s="50" t="str">
        <f t="shared" si="41"/>
        <v>规格×</v>
      </c>
      <c r="AJ121" s="50" t="str">
        <f t="shared" si="42"/>
        <v>含量差比价</v>
      </c>
      <c r="AK121" s="51">
        <f t="shared" si="43"/>
        <v>527.87</v>
      </c>
      <c r="AL121" s="50">
        <f t="shared" si="44"/>
        <v>4.0999999999999996</v>
      </c>
      <c r="AM121" s="52" t="str">
        <f t="shared" si="45"/>
        <v>过评药，行梯度降价</v>
      </c>
      <c r="AN121" s="53">
        <f t="shared" si="46"/>
        <v>1305.5999999999999</v>
      </c>
      <c r="AO121" s="53">
        <f t="shared" si="47"/>
        <v>783.36</v>
      </c>
      <c r="AP121" s="53">
        <f t="shared" si="48"/>
        <v>626.68999999999994</v>
      </c>
    </row>
    <row r="122" spans="1:42">
      <c r="A122" s="28">
        <v>7</v>
      </c>
      <c r="B122" s="28" t="s">
        <v>606</v>
      </c>
      <c r="C122" s="28" t="s">
        <v>607</v>
      </c>
      <c r="D122" s="28" t="s">
        <v>374</v>
      </c>
      <c r="E122" s="28" t="str">
        <f>LOOKUP(2,1/([1]中选结果表!$C$2:$C$85=D122),[1]中选结果表!$M$2:$M$85)</f>
        <v>注射剂</v>
      </c>
      <c r="F122" s="28" t="s">
        <v>608</v>
      </c>
      <c r="G122" s="28" t="str">
        <f>LOOKUP(2,1/([1]中选结果表!$D$2:$D$85=$F122),[1]中选结果表!$E$2:$E$85)</f>
        <v>50mg</v>
      </c>
      <c r="H122" s="28" t="str">
        <f>LOOKUP(2,1/([1]中选结果表!$D$2:$D$85=$F122),[1]中选结果表!$F$2:$F$85)</f>
        <v>1瓶</v>
      </c>
      <c r="I122" s="28" t="s">
        <v>89</v>
      </c>
      <c r="J122" s="28" t="s">
        <v>609</v>
      </c>
      <c r="K122" s="28">
        <v>310.51</v>
      </c>
      <c r="L122" s="31">
        <v>310.51</v>
      </c>
      <c r="M122" s="28">
        <v>4</v>
      </c>
      <c r="N122" s="32">
        <v>0.8</v>
      </c>
      <c r="O122" s="33" t="s">
        <v>665</v>
      </c>
      <c r="P122" s="3" t="s">
        <v>606</v>
      </c>
      <c r="Q122" s="3" t="s">
        <v>484</v>
      </c>
      <c r="R122" s="3" t="s">
        <v>614</v>
      </c>
      <c r="S122" s="4" t="str">
        <f>LOOKUP(2,1/('[1] 集采未中选药品规格'!$A$2:$A$596=$R122),'[1] 集采未中选药品规格'!C$2:C$596)</f>
        <v>100mg</v>
      </c>
      <c r="T122" s="4" t="str">
        <f>LOOKUP(2,1/('[1] 集采未中选药品规格'!$A$2:$A$596=$R122),'[1] 集采未中选药品规格'!D$2:D$596)</f>
        <v>1瓶</v>
      </c>
      <c r="U122" s="3" t="s">
        <v>89</v>
      </c>
      <c r="V122" s="38" t="s">
        <v>273</v>
      </c>
      <c r="W122" s="3" t="s">
        <v>274</v>
      </c>
      <c r="X122" s="38" t="s">
        <v>273</v>
      </c>
      <c r="Y122" s="3" t="s">
        <v>274</v>
      </c>
      <c r="Z122" s="3">
        <v>148.5</v>
      </c>
      <c r="AA122" s="3">
        <v>148.5</v>
      </c>
      <c r="AB122" s="3" t="s">
        <v>57</v>
      </c>
      <c r="AC122" s="38"/>
      <c r="AD122" s="42"/>
      <c r="AE122" s="42" t="s">
        <v>666</v>
      </c>
      <c r="AF122" s="42" t="s">
        <v>665</v>
      </c>
      <c r="AG122" s="42" t="s">
        <v>667</v>
      </c>
      <c r="AH122" s="54"/>
      <c r="AI122" s="50" t="str">
        <f t="shared" si="41"/>
        <v>规格×</v>
      </c>
      <c r="AJ122" s="50" t="str">
        <f t="shared" si="42"/>
        <v>含量差比价</v>
      </c>
      <c r="AK122" s="51">
        <f t="shared" si="43"/>
        <v>527.87</v>
      </c>
      <c r="AL122" s="50">
        <f t="shared" si="44"/>
        <v>0.3</v>
      </c>
      <c r="AM122" s="52" t="str">
        <f t="shared" si="45"/>
        <v>差比价与挂网价取低者</v>
      </c>
      <c r="AN122" s="53">
        <f t="shared" si="46"/>
        <v>148.5</v>
      </c>
      <c r="AO122" s="53">
        <f t="shared" si="47"/>
        <v>148.5</v>
      </c>
      <c r="AP122" s="53">
        <f t="shared" si="48"/>
        <v>148.5</v>
      </c>
    </row>
    <row r="123" spans="1:42">
      <c r="A123" s="28">
        <v>7</v>
      </c>
      <c r="B123" s="28" t="s">
        <v>606</v>
      </c>
      <c r="C123" s="28" t="s">
        <v>607</v>
      </c>
      <c r="D123" s="28" t="s">
        <v>374</v>
      </c>
      <c r="E123" s="28" t="str">
        <f>LOOKUP(2,1/([1]中选结果表!$C$2:$C$85=D123),[1]中选结果表!$M$2:$M$85)</f>
        <v>注射剂</v>
      </c>
      <c r="F123" s="28" t="s">
        <v>608</v>
      </c>
      <c r="G123" s="28" t="str">
        <f>LOOKUP(2,1/([1]中选结果表!$D$2:$D$85=$F123),[1]中选结果表!$E$2:$E$85)</f>
        <v>50mg</v>
      </c>
      <c r="H123" s="28" t="str">
        <f>LOOKUP(2,1/([1]中选结果表!$D$2:$D$85=$F123),[1]中选结果表!$F$2:$F$85)</f>
        <v>1瓶</v>
      </c>
      <c r="I123" s="28" t="s">
        <v>89</v>
      </c>
      <c r="J123" s="28" t="s">
        <v>609</v>
      </c>
      <c r="K123" s="28">
        <v>310.51</v>
      </c>
      <c r="L123" s="31">
        <v>310.51</v>
      </c>
      <c r="M123" s="28">
        <v>4</v>
      </c>
      <c r="N123" s="32">
        <v>0.8</v>
      </c>
      <c r="O123" s="33" t="s">
        <v>668</v>
      </c>
      <c r="P123" s="3" t="s">
        <v>630</v>
      </c>
      <c r="Q123" s="3" t="s">
        <v>51</v>
      </c>
      <c r="R123" s="3" t="s">
        <v>669</v>
      </c>
      <c r="S123" s="4" t="str">
        <f>LOOKUP(2,1/('[1] 集采未中选药品规格'!$A$2:$A$596=$R123),'[1] 集采未中选药品规格'!C$2:C$596)</f>
        <v>50mg</v>
      </c>
      <c r="T123" s="4" t="str">
        <f>LOOKUP(2,1/('[1] 集采未中选药品规格'!$A$2:$A$596=$R123),'[1] 集采未中选药品规格'!D$2:D$596)</f>
        <v>1瓶</v>
      </c>
      <c r="U123" s="3" t="s">
        <v>89</v>
      </c>
      <c r="V123" s="38" t="s">
        <v>670</v>
      </c>
      <c r="W123" s="3" t="s">
        <v>671</v>
      </c>
      <c r="X123" s="38" t="s">
        <v>670</v>
      </c>
      <c r="Y123" s="3" t="s">
        <v>671</v>
      </c>
      <c r="Z123" s="3">
        <v>1180</v>
      </c>
      <c r="AA123" s="3">
        <v>1180</v>
      </c>
      <c r="AB123" s="3" t="s">
        <v>66</v>
      </c>
      <c r="AC123" s="38"/>
      <c r="AD123" s="42"/>
      <c r="AE123" s="42" t="s">
        <v>672</v>
      </c>
      <c r="AF123" s="42" t="s">
        <v>668</v>
      </c>
      <c r="AG123" s="42" t="s">
        <v>673</v>
      </c>
      <c r="AH123" s="54"/>
      <c r="AI123" s="50" t="str">
        <f t="shared" si="41"/>
        <v>规格√</v>
      </c>
      <c r="AJ123" s="50" t="str">
        <f t="shared" si="42"/>
        <v>按中选价</v>
      </c>
      <c r="AK123" s="51">
        <f t="shared" si="43"/>
        <v>310.51</v>
      </c>
      <c r="AL123" s="50">
        <f t="shared" si="44"/>
        <v>3.8</v>
      </c>
      <c r="AM123" s="52" t="str">
        <f t="shared" si="45"/>
        <v>过评药，行梯度降价</v>
      </c>
      <c r="AN123" s="53">
        <f t="shared" si="46"/>
        <v>708</v>
      </c>
      <c r="AO123" s="53">
        <f t="shared" si="47"/>
        <v>424.8</v>
      </c>
      <c r="AP123" s="53">
        <f t="shared" si="48"/>
        <v>339.84</v>
      </c>
    </row>
    <row r="124" spans="1:42">
      <c r="A124" s="28">
        <v>7</v>
      </c>
      <c r="B124" s="28" t="s">
        <v>606</v>
      </c>
      <c r="C124" s="28" t="s">
        <v>607</v>
      </c>
      <c r="D124" s="28" t="s">
        <v>374</v>
      </c>
      <c r="E124" s="28" t="str">
        <f>LOOKUP(2,1/([1]中选结果表!$C$2:$C$85=D124),[1]中选结果表!$M$2:$M$85)</f>
        <v>注射剂</v>
      </c>
      <c r="F124" s="28" t="s">
        <v>608</v>
      </c>
      <c r="G124" s="28" t="str">
        <f>LOOKUP(2,1/([1]中选结果表!$D$2:$D$85=$F124),[1]中选结果表!$E$2:$E$85)</f>
        <v>50mg</v>
      </c>
      <c r="H124" s="28" t="str">
        <f>LOOKUP(2,1/([1]中选结果表!$D$2:$D$85=$F124),[1]中选结果表!$F$2:$F$85)</f>
        <v>1瓶</v>
      </c>
      <c r="I124" s="28" t="s">
        <v>89</v>
      </c>
      <c r="J124" s="28" t="s">
        <v>609</v>
      </c>
      <c r="K124" s="28">
        <v>310.51</v>
      </c>
      <c r="L124" s="31">
        <v>310.51</v>
      </c>
      <c r="M124" s="28">
        <v>4</v>
      </c>
      <c r="N124" s="32">
        <v>0.8</v>
      </c>
      <c r="O124" s="33" t="s">
        <v>674</v>
      </c>
      <c r="P124" s="3" t="s">
        <v>606</v>
      </c>
      <c r="Q124" s="3" t="s">
        <v>51</v>
      </c>
      <c r="R124" s="3" t="s">
        <v>608</v>
      </c>
      <c r="S124" s="4" t="str">
        <f>LOOKUP(2,1/('[1] 集采未中选药品规格'!$A$2:$A$596=$R124),'[1] 集采未中选药品规格'!C$2:C$596)</f>
        <v>50mg</v>
      </c>
      <c r="T124" s="4" t="str">
        <f>LOOKUP(2,1/('[1] 集采未中选药品规格'!$A$2:$A$596=$R124),'[1] 集采未中选药品规格'!D$2:D$596)</f>
        <v>1瓶</v>
      </c>
      <c r="U124" s="3" t="s">
        <v>89</v>
      </c>
      <c r="V124" s="38" t="s">
        <v>399</v>
      </c>
      <c r="W124" s="3" t="s">
        <v>400</v>
      </c>
      <c r="X124" s="38" t="s">
        <v>399</v>
      </c>
      <c r="Y124" s="3" t="s">
        <v>400</v>
      </c>
      <c r="Z124" s="3">
        <v>49.2</v>
      </c>
      <c r="AA124" s="3">
        <v>49.2</v>
      </c>
      <c r="AB124" s="3" t="s">
        <v>57</v>
      </c>
      <c r="AC124" s="38"/>
      <c r="AD124" s="42"/>
      <c r="AE124" s="42" t="s">
        <v>675</v>
      </c>
      <c r="AF124" s="42" t="s">
        <v>674</v>
      </c>
      <c r="AG124" s="42" t="s">
        <v>676</v>
      </c>
      <c r="AH124" s="54"/>
      <c r="AI124" s="50" t="str">
        <f t="shared" si="41"/>
        <v>规格√</v>
      </c>
      <c r="AJ124" s="50" t="str">
        <f t="shared" si="42"/>
        <v>按中选价</v>
      </c>
      <c r="AK124" s="51">
        <f t="shared" si="43"/>
        <v>310.51</v>
      </c>
      <c r="AL124" s="50">
        <f t="shared" si="44"/>
        <v>0.2</v>
      </c>
      <c r="AM124" s="52" t="str">
        <f t="shared" si="45"/>
        <v>差比价与挂网价取低者</v>
      </c>
      <c r="AN124" s="53">
        <f t="shared" si="46"/>
        <v>49.2</v>
      </c>
      <c r="AO124" s="53">
        <f t="shared" si="47"/>
        <v>49.2</v>
      </c>
      <c r="AP124" s="53">
        <f t="shared" si="48"/>
        <v>49.2</v>
      </c>
    </row>
    <row r="125" spans="1:42">
      <c r="A125" s="28">
        <v>7</v>
      </c>
      <c r="B125" s="28" t="s">
        <v>606</v>
      </c>
      <c r="C125" s="28" t="s">
        <v>607</v>
      </c>
      <c r="D125" s="28" t="s">
        <v>374</v>
      </c>
      <c r="E125" s="28" t="str">
        <f>LOOKUP(2,1/([1]中选结果表!$C$2:$C$85=D125),[1]中选结果表!$M$2:$M$85)</f>
        <v>注射剂</v>
      </c>
      <c r="F125" s="28" t="s">
        <v>608</v>
      </c>
      <c r="G125" s="28" t="str">
        <f>LOOKUP(2,1/([1]中选结果表!$D$2:$D$85=$F125),[1]中选结果表!$E$2:$E$85)</f>
        <v>50mg</v>
      </c>
      <c r="H125" s="28" t="str">
        <f>LOOKUP(2,1/([1]中选结果表!$D$2:$D$85=$F125),[1]中选结果表!$F$2:$F$85)</f>
        <v>1瓶</v>
      </c>
      <c r="I125" s="28" t="s">
        <v>89</v>
      </c>
      <c r="J125" s="28" t="s">
        <v>609</v>
      </c>
      <c r="K125" s="28">
        <v>310.51</v>
      </c>
      <c r="L125" s="31">
        <v>310.51</v>
      </c>
      <c r="M125" s="28">
        <v>4</v>
      </c>
      <c r="N125" s="32">
        <v>0.8</v>
      </c>
      <c r="O125" s="33" t="s">
        <v>677</v>
      </c>
      <c r="P125" s="3" t="s">
        <v>630</v>
      </c>
      <c r="Q125" s="3" t="s">
        <v>51</v>
      </c>
      <c r="R125" s="3" t="s">
        <v>678</v>
      </c>
      <c r="S125" s="4" t="str">
        <f>LOOKUP(2,1/('[1] 集采未中选药品规格'!$A$2:$A$596=$R125),'[1] 集采未中选药品规格'!C$2:C$596)</f>
        <v>100mg</v>
      </c>
      <c r="T125" s="4" t="str">
        <f>LOOKUP(2,1/('[1] 集采未中选药品规格'!$A$2:$A$596=$R125),'[1] 集采未中选药品规格'!D$2:D$596)</f>
        <v>1瓶</v>
      </c>
      <c r="U125" s="3" t="s">
        <v>89</v>
      </c>
      <c r="V125" s="38" t="s">
        <v>670</v>
      </c>
      <c r="W125" s="3" t="s">
        <v>671</v>
      </c>
      <c r="X125" s="38" t="s">
        <v>670</v>
      </c>
      <c r="Y125" s="3" t="s">
        <v>671</v>
      </c>
      <c r="Z125" s="3">
        <v>2006</v>
      </c>
      <c r="AA125" s="3">
        <v>2006</v>
      </c>
      <c r="AB125" s="3" t="s">
        <v>66</v>
      </c>
      <c r="AC125" s="38"/>
      <c r="AD125" s="42"/>
      <c r="AE125" s="42" t="s">
        <v>679</v>
      </c>
      <c r="AF125" s="42" t="s">
        <v>677</v>
      </c>
      <c r="AG125" s="42" t="s">
        <v>680</v>
      </c>
      <c r="AH125" s="54"/>
      <c r="AI125" s="50" t="str">
        <f t="shared" si="41"/>
        <v>规格×</v>
      </c>
      <c r="AJ125" s="50" t="str">
        <f t="shared" si="42"/>
        <v>含量差比价</v>
      </c>
      <c r="AK125" s="51">
        <f t="shared" si="43"/>
        <v>527.87</v>
      </c>
      <c r="AL125" s="50">
        <f t="shared" si="44"/>
        <v>3.8</v>
      </c>
      <c r="AM125" s="52" t="str">
        <f t="shared" si="45"/>
        <v>过评药，行梯度降价</v>
      </c>
      <c r="AN125" s="53">
        <f t="shared" si="46"/>
        <v>1203.5999999999999</v>
      </c>
      <c r="AO125" s="53">
        <f t="shared" si="47"/>
        <v>722.16</v>
      </c>
      <c r="AP125" s="53">
        <f t="shared" si="48"/>
        <v>577.73</v>
      </c>
    </row>
    <row r="126" spans="1:42">
      <c r="A126" s="28">
        <v>7</v>
      </c>
      <c r="B126" s="28" t="s">
        <v>606</v>
      </c>
      <c r="C126" s="28" t="s">
        <v>607</v>
      </c>
      <c r="D126" s="28" t="s">
        <v>374</v>
      </c>
      <c r="E126" s="28" t="str">
        <f>LOOKUP(2,1/([1]中选结果表!$C$2:$C$85=D126),[1]中选结果表!$M$2:$M$85)</f>
        <v>注射剂</v>
      </c>
      <c r="F126" s="28" t="s">
        <v>608</v>
      </c>
      <c r="G126" s="28" t="str">
        <f>LOOKUP(2,1/([1]中选结果表!$D$2:$D$85=$F126),[1]中选结果表!$E$2:$E$85)</f>
        <v>50mg</v>
      </c>
      <c r="H126" s="28" t="str">
        <f>LOOKUP(2,1/([1]中选结果表!$D$2:$D$85=$F126),[1]中选结果表!$F$2:$F$85)</f>
        <v>1瓶</v>
      </c>
      <c r="I126" s="28" t="s">
        <v>89</v>
      </c>
      <c r="J126" s="28" t="s">
        <v>609</v>
      </c>
      <c r="K126" s="28">
        <v>310.51</v>
      </c>
      <c r="L126" s="31">
        <v>310.51</v>
      </c>
      <c r="M126" s="28">
        <v>4</v>
      </c>
      <c r="N126" s="32">
        <v>0.8</v>
      </c>
      <c r="O126" s="33" t="s">
        <v>681</v>
      </c>
      <c r="P126" s="3" t="s">
        <v>630</v>
      </c>
      <c r="Q126" s="3" t="s">
        <v>51</v>
      </c>
      <c r="R126" s="3" t="s">
        <v>669</v>
      </c>
      <c r="S126" s="4" t="str">
        <f>LOOKUP(2,1/('[1] 集采未中选药品规格'!$A$2:$A$596=$R126),'[1] 集采未中选药品规格'!C$2:C$596)</f>
        <v>50mg</v>
      </c>
      <c r="T126" s="4" t="str">
        <f>LOOKUP(2,1/('[1] 集采未中选药品规格'!$A$2:$A$596=$R126),'[1] 集采未中选药品规格'!D$2:D$596)</f>
        <v>1瓶</v>
      </c>
      <c r="U126" s="3" t="s">
        <v>89</v>
      </c>
      <c r="V126" s="38" t="s">
        <v>636</v>
      </c>
      <c r="W126" s="3" t="s">
        <v>637</v>
      </c>
      <c r="X126" s="38" t="s">
        <v>636</v>
      </c>
      <c r="Y126" s="3" t="s">
        <v>637</v>
      </c>
      <c r="Z126" s="3">
        <v>1466</v>
      </c>
      <c r="AA126" s="3">
        <v>1466</v>
      </c>
      <c r="AB126" s="3" t="s">
        <v>66</v>
      </c>
      <c r="AC126" s="38"/>
      <c r="AD126" s="42"/>
      <c r="AE126" s="42" t="s">
        <v>682</v>
      </c>
      <c r="AF126" s="42" t="s">
        <v>681</v>
      </c>
      <c r="AG126" s="42" t="s">
        <v>683</v>
      </c>
      <c r="AH126" s="54"/>
      <c r="AI126" s="50" t="str">
        <f t="shared" si="41"/>
        <v>规格√</v>
      </c>
      <c r="AJ126" s="50" t="str">
        <f t="shared" si="42"/>
        <v>按中选价</v>
      </c>
      <c r="AK126" s="51">
        <f t="shared" si="43"/>
        <v>310.51</v>
      </c>
      <c r="AL126" s="50">
        <f t="shared" si="44"/>
        <v>4.7</v>
      </c>
      <c r="AM126" s="52" t="str">
        <f t="shared" si="45"/>
        <v>过评药，行梯度降价</v>
      </c>
      <c r="AN126" s="53">
        <f t="shared" si="46"/>
        <v>879.6</v>
      </c>
      <c r="AO126" s="53">
        <f t="shared" si="47"/>
        <v>527.76</v>
      </c>
      <c r="AP126" s="53">
        <f t="shared" si="48"/>
        <v>422.21</v>
      </c>
    </row>
    <row r="127" spans="1:42">
      <c r="A127" s="28">
        <v>7</v>
      </c>
      <c r="B127" s="28" t="s">
        <v>606</v>
      </c>
      <c r="C127" s="28" t="s">
        <v>607</v>
      </c>
      <c r="D127" s="28" t="s">
        <v>374</v>
      </c>
      <c r="E127" s="28" t="str">
        <f>LOOKUP(2,1/([1]中选结果表!$C$2:$C$85=D127),[1]中选结果表!$M$2:$M$85)</f>
        <v>注射剂</v>
      </c>
      <c r="F127" s="28" t="s">
        <v>608</v>
      </c>
      <c r="G127" s="28" t="str">
        <f>LOOKUP(2,1/([1]中选结果表!$D$2:$D$85=$F127),[1]中选结果表!$E$2:$E$85)</f>
        <v>50mg</v>
      </c>
      <c r="H127" s="28" t="str">
        <f>LOOKUP(2,1/([1]中选结果表!$D$2:$D$85=$F127),[1]中选结果表!$F$2:$F$85)</f>
        <v>1瓶</v>
      </c>
      <c r="I127" s="28" t="s">
        <v>89</v>
      </c>
      <c r="J127" s="28" t="s">
        <v>609</v>
      </c>
      <c r="K127" s="28">
        <v>310.51</v>
      </c>
      <c r="L127" s="31">
        <v>310.51</v>
      </c>
      <c r="M127" s="28">
        <v>4</v>
      </c>
      <c r="N127" s="32">
        <v>0.8</v>
      </c>
      <c r="O127" s="33" t="s">
        <v>684</v>
      </c>
      <c r="P127" s="3" t="s">
        <v>630</v>
      </c>
      <c r="Q127" s="3" t="s">
        <v>51</v>
      </c>
      <c r="R127" s="3" t="s">
        <v>678</v>
      </c>
      <c r="S127" s="4" t="str">
        <f>LOOKUP(2,1/('[1] 集采未中选药品规格'!$A$2:$A$596=$R127),'[1] 集采未中选药品规格'!C$2:C$596)</f>
        <v>100mg</v>
      </c>
      <c r="T127" s="4" t="str">
        <f>LOOKUP(2,1/('[1] 集采未中选药品规格'!$A$2:$A$596=$R127),'[1] 集采未中选药品规格'!D$2:D$596)</f>
        <v>1瓶</v>
      </c>
      <c r="U127" s="3" t="s">
        <v>89</v>
      </c>
      <c r="V127" s="38" t="s">
        <v>636</v>
      </c>
      <c r="W127" s="3" t="s">
        <v>637</v>
      </c>
      <c r="X127" s="38" t="s">
        <v>636</v>
      </c>
      <c r="Y127" s="3" t="s">
        <v>637</v>
      </c>
      <c r="Z127" s="3">
        <v>2492</v>
      </c>
      <c r="AA127" s="3">
        <v>2492</v>
      </c>
      <c r="AB127" s="3" t="s">
        <v>66</v>
      </c>
      <c r="AC127" s="38"/>
      <c r="AD127" s="42"/>
      <c r="AE127" s="42" t="s">
        <v>685</v>
      </c>
      <c r="AF127" s="42" t="s">
        <v>684</v>
      </c>
      <c r="AG127" s="42" t="s">
        <v>686</v>
      </c>
      <c r="AH127" s="54"/>
      <c r="AI127" s="50" t="str">
        <f t="shared" si="41"/>
        <v>规格×</v>
      </c>
      <c r="AJ127" s="50" t="str">
        <f t="shared" si="42"/>
        <v>含量差比价</v>
      </c>
      <c r="AK127" s="51">
        <f t="shared" si="43"/>
        <v>527.87</v>
      </c>
      <c r="AL127" s="50">
        <f t="shared" si="44"/>
        <v>4.7</v>
      </c>
      <c r="AM127" s="52" t="str">
        <f t="shared" si="45"/>
        <v>过评药，行梯度降价</v>
      </c>
      <c r="AN127" s="53">
        <f t="shared" si="46"/>
        <v>1495.2</v>
      </c>
      <c r="AO127" s="53">
        <f t="shared" si="47"/>
        <v>897.12</v>
      </c>
      <c r="AP127" s="53">
        <f t="shared" si="48"/>
        <v>717.7</v>
      </c>
    </row>
    <row r="128" spans="1:42">
      <c r="A128" s="28">
        <v>8</v>
      </c>
      <c r="B128" s="28" t="s">
        <v>687</v>
      </c>
      <c r="C128" s="28" t="s">
        <v>688</v>
      </c>
      <c r="D128" s="28" t="s">
        <v>124</v>
      </c>
      <c r="E128" s="28" t="str">
        <f>LOOKUP(2,1/([1]中选结果表!$C$2:$C$85=D128),[1]中选结果表!$M$2:$M$85)</f>
        <v>片剂</v>
      </c>
      <c r="F128" s="28" t="s">
        <v>689</v>
      </c>
      <c r="G128" s="28" t="str">
        <f>LOOKUP(2,1/([1]中选结果表!$D$2:$D$85=$F128),[1]中选结果表!$E$2:$E$85)</f>
        <v>10mg</v>
      </c>
      <c r="H128" s="28" t="str">
        <f>LOOKUP(2,1/([1]中选结果表!$D$2:$D$85=$F128),[1]中选结果表!$F$2:$F$85)</f>
        <v>28片</v>
      </c>
      <c r="I128" s="28" t="s">
        <v>89</v>
      </c>
      <c r="J128" s="28" t="s">
        <v>690</v>
      </c>
      <c r="K128" s="28">
        <v>18.97</v>
      </c>
      <c r="L128" s="31">
        <v>0.67749999999999999</v>
      </c>
      <c r="M128" s="28">
        <v>2</v>
      </c>
      <c r="N128" s="32">
        <v>0.6</v>
      </c>
      <c r="O128" s="33" t="s">
        <v>691</v>
      </c>
      <c r="P128" s="3" t="s">
        <v>687</v>
      </c>
      <c r="Q128" s="3" t="s">
        <v>124</v>
      </c>
      <c r="R128" s="3" t="s">
        <v>201</v>
      </c>
      <c r="S128" s="4" t="str">
        <f>LOOKUP(2,1/('[1] 集采未中选药品规格'!$A$2:$A$596=$R128),'[1] 集采未中选药品规格'!C$2:C$596)</f>
        <v>10mg</v>
      </c>
      <c r="T128" s="4" t="str">
        <f>LOOKUP(2,1/('[1] 集采未中选药品规格'!$A$2:$A$596=$R128),'[1] 集采未中选药品规格'!D$2:D$596)</f>
        <v>14片</v>
      </c>
      <c r="U128" s="3" t="s">
        <v>89</v>
      </c>
      <c r="V128" s="38" t="s">
        <v>692</v>
      </c>
      <c r="W128" s="3" t="s">
        <v>693</v>
      </c>
      <c r="X128" s="38" t="s">
        <v>692</v>
      </c>
      <c r="Y128" s="3" t="s">
        <v>693</v>
      </c>
      <c r="Z128" s="3">
        <v>43.44</v>
      </c>
      <c r="AA128" s="3">
        <v>3.1028570000000002</v>
      </c>
      <c r="AB128" s="3" t="s">
        <v>57</v>
      </c>
      <c r="AC128" s="38"/>
      <c r="AD128" s="42"/>
      <c r="AE128" s="42" t="s">
        <v>694</v>
      </c>
      <c r="AF128" s="42" t="s">
        <v>691</v>
      </c>
      <c r="AG128" s="42" t="s">
        <v>695</v>
      </c>
      <c r="AH128" s="54"/>
      <c r="AI128" s="50" t="str">
        <f t="shared" si="41"/>
        <v>规格√</v>
      </c>
      <c r="AJ128" s="50" t="str">
        <f t="shared" si="42"/>
        <v>按中选价</v>
      </c>
      <c r="AK128" s="51">
        <f t="shared" si="43"/>
        <v>0.68</v>
      </c>
      <c r="AL128" s="50">
        <f t="shared" si="44"/>
        <v>4.5999999999999996</v>
      </c>
      <c r="AM128" s="52" t="str">
        <f t="shared" si="45"/>
        <v>差比价与挂网价取低者</v>
      </c>
      <c r="AN128" s="53">
        <f t="shared" si="46"/>
        <v>0.68</v>
      </c>
      <c r="AO128" s="53">
        <f t="shared" si="47"/>
        <v>0.68</v>
      </c>
      <c r="AP128" s="53">
        <f t="shared" si="48"/>
        <v>0.68</v>
      </c>
    </row>
    <row r="129" spans="1:42">
      <c r="A129" s="28">
        <v>8</v>
      </c>
      <c r="B129" s="28" t="s">
        <v>687</v>
      </c>
      <c r="C129" s="28" t="s">
        <v>688</v>
      </c>
      <c r="D129" s="28" t="s">
        <v>124</v>
      </c>
      <c r="E129" s="28" t="str">
        <f>LOOKUP(2,1/([1]中选结果表!$C$2:$C$85=D129),[1]中选结果表!$M$2:$M$85)</f>
        <v>片剂</v>
      </c>
      <c r="F129" s="28" t="s">
        <v>689</v>
      </c>
      <c r="G129" s="28" t="str">
        <f>LOOKUP(2,1/([1]中选结果表!$D$2:$D$85=$F129),[1]中选结果表!$E$2:$E$85)</f>
        <v>10mg</v>
      </c>
      <c r="H129" s="28" t="str">
        <f>LOOKUP(2,1/([1]中选结果表!$D$2:$D$85=$F129),[1]中选结果表!$F$2:$F$85)</f>
        <v>28片</v>
      </c>
      <c r="I129" s="28" t="s">
        <v>89</v>
      </c>
      <c r="J129" s="28" t="s">
        <v>690</v>
      </c>
      <c r="K129" s="28">
        <v>18.97</v>
      </c>
      <c r="L129" s="31">
        <v>0.67749999999999999</v>
      </c>
      <c r="M129" s="28">
        <v>2</v>
      </c>
      <c r="N129" s="32">
        <v>0.6</v>
      </c>
      <c r="O129" s="33" t="s">
        <v>696</v>
      </c>
      <c r="P129" s="3" t="s">
        <v>687</v>
      </c>
      <c r="Q129" s="3" t="s">
        <v>697</v>
      </c>
      <c r="R129" s="3" t="s">
        <v>197</v>
      </c>
      <c r="S129" s="4" t="str">
        <f>LOOKUP(2,1/('[1] 集采未中选药品规格'!$A$2:$A$596=$R129),'[1] 集采未中选药品规格'!C$2:C$596)</f>
        <v>10mg</v>
      </c>
      <c r="T129" s="4" t="str">
        <f>LOOKUP(2,1/('[1] 集采未中选药品规格'!$A$2:$A$596=$R129),'[1] 集采未中选药品规格'!D$2:D$596)</f>
        <v>10片</v>
      </c>
      <c r="U129" s="3" t="s">
        <v>89</v>
      </c>
      <c r="V129" s="38" t="s">
        <v>698</v>
      </c>
      <c r="W129" s="3" t="s">
        <v>699</v>
      </c>
      <c r="X129" s="38" t="s">
        <v>698</v>
      </c>
      <c r="Y129" s="3" t="s">
        <v>699</v>
      </c>
      <c r="Z129" s="3">
        <v>17.690000000000001</v>
      </c>
      <c r="AA129" s="3">
        <v>1.7689999999999999</v>
      </c>
      <c r="AB129" s="3" t="s">
        <v>57</v>
      </c>
      <c r="AC129" s="38"/>
      <c r="AD129" s="42"/>
      <c r="AE129" s="42" t="s">
        <v>700</v>
      </c>
      <c r="AF129" s="42" t="s">
        <v>696</v>
      </c>
      <c r="AG129" s="42" t="s">
        <v>701</v>
      </c>
      <c r="AH129" s="54"/>
      <c r="AI129" s="50" t="str">
        <f t="shared" si="41"/>
        <v>规格√</v>
      </c>
      <c r="AJ129" s="50" t="str">
        <f t="shared" si="42"/>
        <v>按中选价</v>
      </c>
      <c r="AK129" s="51">
        <f t="shared" si="43"/>
        <v>0.68</v>
      </c>
      <c r="AL129" s="50">
        <f t="shared" si="44"/>
        <v>2.6</v>
      </c>
      <c r="AM129" s="52" t="str">
        <f t="shared" si="45"/>
        <v>差比价与挂网价取低者</v>
      </c>
      <c r="AN129" s="53">
        <f t="shared" si="46"/>
        <v>0.68</v>
      </c>
      <c r="AO129" s="53">
        <f t="shared" si="47"/>
        <v>0.68</v>
      </c>
      <c r="AP129" s="53">
        <f t="shared" si="48"/>
        <v>0.68</v>
      </c>
    </row>
    <row r="130" spans="1:42">
      <c r="A130" s="28">
        <v>8</v>
      </c>
      <c r="B130" s="28" t="s">
        <v>687</v>
      </c>
      <c r="C130" s="28" t="s">
        <v>688</v>
      </c>
      <c r="D130" s="28" t="s">
        <v>124</v>
      </c>
      <c r="E130" s="28" t="str">
        <f>LOOKUP(2,1/([1]中选结果表!$C$2:$C$85=D130),[1]中选结果表!$M$2:$M$85)</f>
        <v>片剂</v>
      </c>
      <c r="F130" s="28" t="s">
        <v>689</v>
      </c>
      <c r="G130" s="28" t="str">
        <f>LOOKUP(2,1/([1]中选结果表!$D$2:$D$85=$F130),[1]中选结果表!$E$2:$E$85)</f>
        <v>10mg</v>
      </c>
      <c r="H130" s="28" t="str">
        <f>LOOKUP(2,1/([1]中选结果表!$D$2:$D$85=$F130),[1]中选结果表!$F$2:$F$85)</f>
        <v>28片</v>
      </c>
      <c r="I130" s="28" t="s">
        <v>89</v>
      </c>
      <c r="J130" s="28" t="s">
        <v>690</v>
      </c>
      <c r="K130" s="28">
        <v>18.97</v>
      </c>
      <c r="L130" s="31">
        <v>0.67749999999999999</v>
      </c>
      <c r="M130" s="28">
        <v>2</v>
      </c>
      <c r="N130" s="32">
        <v>0.6</v>
      </c>
      <c r="O130" s="33" t="s">
        <v>702</v>
      </c>
      <c r="P130" s="3" t="s">
        <v>703</v>
      </c>
      <c r="Q130" s="3" t="s">
        <v>124</v>
      </c>
      <c r="R130" s="3" t="s">
        <v>704</v>
      </c>
      <c r="S130" s="4" t="str">
        <f>LOOKUP(2,1/('[1] 集采未中选药品规格'!$A$2:$A$596=$R130),'[1] 集采未中选药品规格'!C$2:C$596)</f>
        <v>10mg+5mg</v>
      </c>
      <c r="T130" s="4" t="str">
        <f>LOOKUP(2,1/('[1] 集采未中选药品规格'!$A$2:$A$596=$R130),'[1] 集采未中选药品规格'!D$2:D$596)</f>
        <v>10片</v>
      </c>
      <c r="U130" s="3" t="s">
        <v>89</v>
      </c>
      <c r="V130" s="38" t="s">
        <v>698</v>
      </c>
      <c r="W130" s="3" t="s">
        <v>699</v>
      </c>
      <c r="X130" s="38" t="s">
        <v>698</v>
      </c>
      <c r="Y130" s="3" t="s">
        <v>699</v>
      </c>
      <c r="Z130" s="3">
        <v>38.75</v>
      </c>
      <c r="AA130" s="3">
        <v>3.875</v>
      </c>
      <c r="AB130" s="3" t="s">
        <v>57</v>
      </c>
      <c r="AC130" s="38"/>
      <c r="AD130" s="42"/>
      <c r="AE130" s="42" t="s">
        <v>705</v>
      </c>
      <c r="AF130" s="42" t="s">
        <v>702</v>
      </c>
      <c r="AG130" s="42" t="s">
        <v>706</v>
      </c>
      <c r="AH130" s="54"/>
      <c r="AI130" s="50" t="str">
        <f t="shared" si="41"/>
        <v>规格×</v>
      </c>
      <c r="AJ130" s="50" t="str">
        <f t="shared" si="42"/>
        <v>装量差比价</v>
      </c>
      <c r="AK130" s="51" t="e">
        <f t="shared" si="43"/>
        <v>#VALUE!</v>
      </c>
      <c r="AL130" s="50" t="e">
        <f t="shared" si="44"/>
        <v>#VALUE!</v>
      </c>
      <c r="AM130" s="52" t="str">
        <f t="shared" si="45"/>
        <v>差比价与挂网价取低者</v>
      </c>
      <c r="AN130" s="53" t="e">
        <f t="shared" si="46"/>
        <v>#VALUE!</v>
      </c>
      <c r="AO130" s="53" t="e">
        <f t="shared" si="47"/>
        <v>#VALUE!</v>
      </c>
      <c r="AP130" s="53" t="e">
        <f t="shared" si="48"/>
        <v>#VALUE!</v>
      </c>
    </row>
    <row r="131" spans="1:42">
      <c r="A131" s="28">
        <v>8</v>
      </c>
      <c r="B131" s="28" t="s">
        <v>687</v>
      </c>
      <c r="C131" s="28" t="s">
        <v>688</v>
      </c>
      <c r="D131" s="28" t="s">
        <v>124</v>
      </c>
      <c r="E131" s="28" t="str">
        <f>LOOKUP(2,1/([1]中选结果表!$C$2:$C$85=D131),[1]中选结果表!$M$2:$M$85)</f>
        <v>片剂</v>
      </c>
      <c r="F131" s="28" t="s">
        <v>689</v>
      </c>
      <c r="G131" s="28" t="str">
        <f>LOOKUP(2,1/([1]中选结果表!$D$2:$D$85=$F131),[1]中选结果表!$E$2:$E$85)</f>
        <v>10mg</v>
      </c>
      <c r="H131" s="28" t="str">
        <f>LOOKUP(2,1/([1]中选结果表!$D$2:$D$85=$F131),[1]中选结果表!$F$2:$F$85)</f>
        <v>28片</v>
      </c>
      <c r="I131" s="28" t="s">
        <v>89</v>
      </c>
      <c r="J131" s="28" t="s">
        <v>690</v>
      </c>
      <c r="K131" s="28">
        <v>18.97</v>
      </c>
      <c r="L131" s="31">
        <v>0.67749999999999999</v>
      </c>
      <c r="M131" s="28">
        <v>2</v>
      </c>
      <c r="N131" s="32">
        <v>0.6</v>
      </c>
      <c r="O131" s="33" t="s">
        <v>707</v>
      </c>
      <c r="P131" s="3" t="s">
        <v>708</v>
      </c>
      <c r="Q131" s="3" t="s">
        <v>124</v>
      </c>
      <c r="R131" s="3" t="s">
        <v>709</v>
      </c>
      <c r="S131" s="4" t="str">
        <f>LOOKUP(2,1/('[1] 集采未中选药品规格'!$A$2:$A$596=$R131),'[1] 集采未中选药品规格'!C$2:C$596)</f>
        <v>10mg+2.5mg</v>
      </c>
      <c r="T131" s="4" t="str">
        <f>LOOKUP(2,1/('[1] 集采未中选药品规格'!$A$2:$A$596=$R131),'[1] 集采未中选药品规格'!D$2:D$596)</f>
        <v>7片</v>
      </c>
      <c r="U131" s="3" t="s">
        <v>89</v>
      </c>
      <c r="V131" s="38" t="s">
        <v>710</v>
      </c>
      <c r="W131" s="3" t="s">
        <v>711</v>
      </c>
      <c r="X131" s="38" t="s">
        <v>710</v>
      </c>
      <c r="Y131" s="3" t="s">
        <v>711</v>
      </c>
      <c r="Z131" s="3">
        <v>45.9</v>
      </c>
      <c r="AA131" s="3">
        <v>6.5571429999999999</v>
      </c>
      <c r="AB131" s="3" t="s">
        <v>57</v>
      </c>
      <c r="AC131" s="38"/>
      <c r="AD131" s="42"/>
      <c r="AE131" s="42" t="s">
        <v>712</v>
      </c>
      <c r="AF131" s="42" t="s">
        <v>707</v>
      </c>
      <c r="AG131" s="42" t="s">
        <v>713</v>
      </c>
      <c r="AH131" s="54"/>
      <c r="AI131" s="50" t="str">
        <f t="shared" si="41"/>
        <v>规格×</v>
      </c>
      <c r="AJ131" s="50" t="str">
        <f t="shared" si="42"/>
        <v>装量差比价</v>
      </c>
      <c r="AK131" s="51" t="e">
        <f t="shared" si="43"/>
        <v>#VALUE!</v>
      </c>
      <c r="AL131" s="50" t="e">
        <f t="shared" si="44"/>
        <v>#VALUE!</v>
      </c>
      <c r="AM131" s="52" t="str">
        <f t="shared" si="45"/>
        <v>差比价与挂网价取低者</v>
      </c>
      <c r="AN131" s="53" t="e">
        <f t="shared" si="46"/>
        <v>#VALUE!</v>
      </c>
      <c r="AO131" s="53" t="e">
        <f t="shared" si="47"/>
        <v>#VALUE!</v>
      </c>
      <c r="AP131" s="53" t="e">
        <f t="shared" si="48"/>
        <v>#VALUE!</v>
      </c>
    </row>
    <row r="132" spans="1:42">
      <c r="A132" s="29">
        <v>8</v>
      </c>
      <c r="B132" s="29" t="s">
        <v>687</v>
      </c>
      <c r="C132" s="29" t="s">
        <v>688</v>
      </c>
      <c r="D132" s="29" t="s">
        <v>124</v>
      </c>
      <c r="E132" s="29" t="str">
        <f>LOOKUP(2,1/([1]中选结果表!$C$2:$C$85=D132),[1]中选结果表!$M$2:$M$85)</f>
        <v>片剂</v>
      </c>
      <c r="F132" s="29" t="s">
        <v>689</v>
      </c>
      <c r="G132" s="29" t="str">
        <f>LOOKUP(2,1/([1]中选结果表!$D$2:$D$85=$F132),[1]中选结果表!$E$2:$E$85)</f>
        <v>10mg</v>
      </c>
      <c r="H132" s="29" t="str">
        <f>LOOKUP(2,1/([1]中选结果表!$D$2:$D$85=$F132),[1]中选结果表!$F$2:$F$85)</f>
        <v>28片</v>
      </c>
      <c r="I132" s="29" t="s">
        <v>89</v>
      </c>
      <c r="J132" s="29" t="s">
        <v>690</v>
      </c>
      <c r="K132" s="29">
        <v>18.97</v>
      </c>
      <c r="L132" s="34">
        <v>0.67749999999999999</v>
      </c>
      <c r="M132" s="29">
        <v>2</v>
      </c>
      <c r="N132" s="35">
        <v>0.6</v>
      </c>
      <c r="O132" s="36" t="s">
        <v>714</v>
      </c>
      <c r="P132" s="29" t="s">
        <v>687</v>
      </c>
      <c r="Q132" s="29" t="s">
        <v>124</v>
      </c>
      <c r="R132" s="29" t="s">
        <v>175</v>
      </c>
      <c r="S132" s="39" t="str">
        <f>LOOKUP(2,1/('[1] 集采未中选药品规格'!$A$2:$A$596=$R132),'[1] 集采未中选药品规格'!C$2:C$596)</f>
        <v>5mg</v>
      </c>
      <c r="T132" s="39" t="str">
        <f>LOOKUP(2,1/('[1] 集采未中选药品规格'!$A$2:$A$596=$R132),'[1] 集采未中选药品规格'!D$2:D$596)</f>
        <v>14片</v>
      </c>
      <c r="U132" s="29" t="s">
        <v>89</v>
      </c>
      <c r="V132" s="40" t="s">
        <v>692</v>
      </c>
      <c r="W132" s="29" t="s">
        <v>693</v>
      </c>
      <c r="X132" s="40" t="s">
        <v>692</v>
      </c>
      <c r="Y132" s="29" t="s">
        <v>693</v>
      </c>
      <c r="Z132" s="29">
        <v>24.76</v>
      </c>
      <c r="AA132" s="29">
        <v>1.7685709999999999</v>
      </c>
      <c r="AB132" s="29" t="s">
        <v>57</v>
      </c>
      <c r="AC132" s="43" t="s">
        <v>66</v>
      </c>
      <c r="AD132" s="44"/>
      <c r="AE132" s="44" t="s">
        <v>715</v>
      </c>
      <c r="AF132" s="44" t="s">
        <v>714</v>
      </c>
      <c r="AG132" s="44" t="s">
        <v>716</v>
      </c>
      <c r="AH132" s="55"/>
      <c r="AI132" s="50" t="str">
        <f t="shared" si="41"/>
        <v>规格×</v>
      </c>
      <c r="AJ132" s="50" t="str">
        <f t="shared" si="42"/>
        <v>装量差比价</v>
      </c>
      <c r="AK132" s="51">
        <f t="shared" si="43"/>
        <v>0.36</v>
      </c>
      <c r="AL132" s="50">
        <f t="shared" si="44"/>
        <v>4.9000000000000004</v>
      </c>
      <c r="AM132" s="52" t="str">
        <f t="shared" si="45"/>
        <v>原研药，行梯度降价</v>
      </c>
      <c r="AN132" s="53">
        <f t="shared" si="46"/>
        <v>1.07</v>
      </c>
      <c r="AO132" s="53">
        <f t="shared" si="47"/>
        <v>0.64</v>
      </c>
      <c r="AP132" s="53">
        <f t="shared" si="48"/>
        <v>0.51</v>
      </c>
    </row>
    <row r="133" spans="1:42">
      <c r="A133" s="28">
        <v>8</v>
      </c>
      <c r="B133" s="28" t="s">
        <v>687</v>
      </c>
      <c r="C133" s="28" t="s">
        <v>688</v>
      </c>
      <c r="D133" s="28" t="s">
        <v>124</v>
      </c>
      <c r="E133" s="28" t="str">
        <f>LOOKUP(2,1/([1]中选结果表!$C$2:$C$85=D133),[1]中选结果表!$M$2:$M$85)</f>
        <v>片剂</v>
      </c>
      <c r="F133" s="28" t="s">
        <v>689</v>
      </c>
      <c r="G133" s="28" t="str">
        <f>LOOKUP(2,1/([1]中选结果表!$D$2:$D$85=$F133),[1]中选结果表!$E$2:$E$85)</f>
        <v>10mg</v>
      </c>
      <c r="H133" s="28" t="str">
        <f>LOOKUP(2,1/([1]中选结果表!$D$2:$D$85=$F133),[1]中选结果表!$F$2:$F$85)</f>
        <v>28片</v>
      </c>
      <c r="I133" s="28" t="s">
        <v>89</v>
      </c>
      <c r="J133" s="28" t="s">
        <v>690</v>
      </c>
      <c r="K133" s="28">
        <v>18.97</v>
      </c>
      <c r="L133" s="31">
        <v>0.67749999999999999</v>
      </c>
      <c r="M133" s="28">
        <v>2</v>
      </c>
      <c r="N133" s="32">
        <v>0.6</v>
      </c>
      <c r="O133" s="33" t="s">
        <v>717</v>
      </c>
      <c r="P133" s="3" t="s">
        <v>718</v>
      </c>
      <c r="Q133" s="3" t="s">
        <v>124</v>
      </c>
      <c r="R133" s="3" t="s">
        <v>719</v>
      </c>
      <c r="S133" s="4" t="str">
        <f>LOOKUP(2,1/('[1] 集采未中选药品规格'!$A$2:$A$596=$R133),'[1] 集采未中选药品规格'!C$2:C$596)</f>
        <v>10mg+12.5mg</v>
      </c>
      <c r="T133" s="4" t="str">
        <f>LOOKUP(2,1/('[1] 集采未中选药品规格'!$A$2:$A$596=$R133),'[1] 集采未中选药品规格'!D$2:D$596)</f>
        <v>14片</v>
      </c>
      <c r="U133" s="3" t="s">
        <v>89</v>
      </c>
      <c r="V133" s="38" t="s">
        <v>720</v>
      </c>
      <c r="W133" s="3" t="s">
        <v>721</v>
      </c>
      <c r="X133" s="38" t="s">
        <v>720</v>
      </c>
      <c r="Y133" s="3" t="s">
        <v>721</v>
      </c>
      <c r="Z133" s="3">
        <v>38.22</v>
      </c>
      <c r="AA133" s="3">
        <v>2.73</v>
      </c>
      <c r="AB133" s="3" t="s">
        <v>57</v>
      </c>
      <c r="AC133" s="38"/>
      <c r="AD133" s="42"/>
      <c r="AE133" s="42" t="s">
        <v>722</v>
      </c>
      <c r="AF133" s="42" t="s">
        <v>717</v>
      </c>
      <c r="AG133" s="42" t="s">
        <v>723</v>
      </c>
      <c r="AH133" s="54"/>
      <c r="AI133" s="50" t="str">
        <f t="shared" ref="AI133" si="49">IF(G133=S133,"规格√","规格×")</f>
        <v>规格×</v>
      </c>
      <c r="AJ133" s="50" t="str">
        <f t="shared" ref="AJ133" si="50">CHOOSE(IF($AI133="规格√",1,2),"按中选价",IF($E133="注射剂","含量差比价","装量差比价"))</f>
        <v>装量差比价</v>
      </c>
      <c r="AK133" s="51" t="e">
        <f t="shared" ref="AK133" si="51">ROUND(CHOOSE(IF($AI133="规格√",1,2),$L133,IF($E133="注射剂",$L133*POWER(1.7,LOG(LEFT($S133,LEN($S133)-2)/LEFT($G133,LEN($G133)-2),2)),$L133*POWER(1.9,LOG(LEFT($S133,LEN($S133)-2)/LEFT($G133,LEN($G133)-2),2)))),2)</f>
        <v>#VALUE!</v>
      </c>
      <c r="AL133" s="50" t="e">
        <f t="shared" ref="AL133" si="52">ROUND($AA133/$AK133,1)</f>
        <v>#VALUE!</v>
      </c>
      <c r="AM133" s="52" t="str">
        <f t="shared" ref="AM133" si="53">IF(OR($AC133="是",$AB133="是",$AD133="是"),CONCATENATE(IF($AC133="是","原研药",""),IF(COUNTA(AC133:AC133)&gt;=2,"、",""),IF($AB133="是","过评药",""),IF(AND(COUNTA(AC133:AD133)&gt;=2,AD133&lt;&gt;""),"、",""),IF($AD133="是","参比制剂",""),"，")&amp;IF($AL133&gt;=2,"行梯度降价","差比价与挂网价取低者"),"差比价与挂网价取低者")</f>
        <v>差比价与挂网价取低者</v>
      </c>
      <c r="AN133" s="53" t="e">
        <f t="shared" ref="AN133" si="54">IF(Z133=0,"海南无挂网价（差比价为"&amp;AK133&amp;"）",ROUNDUP(IF(OR($AC133="是",$AB133="是",$AD133="是"),IF($AL133&gt;2,MAX($AA133*0.6,$AK133),MIN($AA133,$AK133)),MIN($AA133,$AK133)),2))</f>
        <v>#VALUE!</v>
      </c>
      <c r="AO133" s="53" t="e">
        <f t="shared" ref="AO133" si="55">IF(Z133=0,"海南无挂网价（差比价为"&amp;AK133&amp;"）",ROUNDUP(IF(OR($AC133="是",$AB133="是",$AD133="是"),IF($AL133&gt;2,MAX($AA133*0.6*0.6,$AK133),MIN($AA133,$AK133)),MIN($AA133,$AK133)),2))</f>
        <v>#VALUE!</v>
      </c>
      <c r="AP133" s="53" t="e">
        <f t="shared" ref="AP133" si="56">IF(Z133=0,"海南无挂网价（差比价为"&amp;AK133&amp;"）",ROUNDUP(IF(OR($AC133="是",$AB133="是",$AD133="是"),IF($AL133&gt;2,MAX($AA133*0.6*0.6*0.8,$AK133),MIN($AA133,$AK133)),MIN($AA133,$AK133)),2))</f>
        <v>#VALUE!</v>
      </c>
    </row>
    <row r="134" spans="1:42">
      <c r="A134" s="28">
        <v>8</v>
      </c>
      <c r="B134" s="28" t="s">
        <v>687</v>
      </c>
      <c r="C134" s="28" t="s">
        <v>688</v>
      </c>
      <c r="D134" s="28" t="s">
        <v>124</v>
      </c>
      <c r="E134" s="28" t="str">
        <f>LOOKUP(2,1/([1]中选结果表!$C$2:$C$85=D134),[1]中选结果表!$M$2:$M$85)</f>
        <v>片剂</v>
      </c>
      <c r="F134" s="28" t="s">
        <v>689</v>
      </c>
      <c r="G134" s="28" t="str">
        <f>LOOKUP(2,1/([1]中选结果表!$D$2:$D$85=$F134),[1]中选结果表!$E$2:$E$85)</f>
        <v>10mg</v>
      </c>
      <c r="H134" s="28" t="str">
        <f>LOOKUP(2,1/([1]中选结果表!$D$2:$D$85=$F134),[1]中选结果表!$F$2:$F$85)</f>
        <v>28片</v>
      </c>
      <c r="I134" s="28" t="s">
        <v>89</v>
      </c>
      <c r="J134" s="28" t="s">
        <v>690</v>
      </c>
      <c r="K134" s="28">
        <v>18.97</v>
      </c>
      <c r="L134" s="31">
        <v>0.67749999999999999</v>
      </c>
      <c r="M134" s="28">
        <v>2</v>
      </c>
      <c r="N134" s="32">
        <v>0.6</v>
      </c>
      <c r="O134" s="33" t="s">
        <v>724</v>
      </c>
      <c r="P134" s="3" t="s">
        <v>687</v>
      </c>
      <c r="Q134" s="3" t="s">
        <v>124</v>
      </c>
      <c r="R134" s="3" t="s">
        <v>201</v>
      </c>
      <c r="S134" s="4" t="str">
        <f>LOOKUP(2,1/('[1] 集采未中选药品规格'!$A$2:$A$596=$R134),'[1] 集采未中选药品规格'!C$2:C$596)</f>
        <v>10mg</v>
      </c>
      <c r="T134" s="4" t="str">
        <f>LOOKUP(2,1/('[1] 集采未中选药品规格'!$A$2:$A$596=$R134),'[1] 集采未中选药品规格'!D$2:D$596)</f>
        <v>14片</v>
      </c>
      <c r="U134" s="3" t="s">
        <v>89</v>
      </c>
      <c r="V134" s="38" t="s">
        <v>725</v>
      </c>
      <c r="W134" s="3" t="s">
        <v>690</v>
      </c>
      <c r="X134" s="38" t="s">
        <v>725</v>
      </c>
      <c r="Y134" s="3" t="s">
        <v>690</v>
      </c>
      <c r="Z134" s="3">
        <v>22.18</v>
      </c>
      <c r="AA134" s="3">
        <v>1.5842860000000001</v>
      </c>
      <c r="AB134" s="3" t="s">
        <v>57</v>
      </c>
      <c r="AC134" s="38"/>
      <c r="AD134" s="42"/>
      <c r="AE134" s="42" t="s">
        <v>726</v>
      </c>
      <c r="AF134" s="42" t="s">
        <v>724</v>
      </c>
      <c r="AG134" s="42" t="s">
        <v>727</v>
      </c>
      <c r="AH134" s="54" t="s">
        <v>60</v>
      </c>
      <c r="AI134" s="50" t="str">
        <f t="shared" ref="AI134:AI165" si="57">IF(G134=S134,"规格√","规格×")</f>
        <v>规格√</v>
      </c>
      <c r="AJ134" s="50" t="str">
        <f t="shared" ref="AJ134:AJ165" si="58">CHOOSE(IF($AI134="规格√",1,2),"按中选价",IF($E134="注射剂","含量差比价","装量差比价"))</f>
        <v>按中选价</v>
      </c>
      <c r="AK134" s="51">
        <f t="shared" ref="AK134:AK165" si="59">ROUND(CHOOSE(IF($AI134="规格√",1,2),$L134,IF($E134="注射剂",$L134*POWER(1.7,LOG(LEFT($S134,LEN($S134)-2)/LEFT($G134,LEN($G134)-2),2)),$L134*POWER(1.9,LOG(LEFT($S134,LEN($S134)-2)/LEFT($G134,LEN($G134)-2),2)))),2)</f>
        <v>0.68</v>
      </c>
      <c r="AL134" s="50">
        <f t="shared" ref="AL134:AL165" si="60">ROUND($AA134/$AK134,1)</f>
        <v>2.2999999999999998</v>
      </c>
      <c r="AM134" s="52" t="str">
        <f t="shared" ref="AM134:AM165" si="61">IF(OR($AC134="是",$AB134="是",$AD134="是"),CONCATENATE(IF($AC134="是","原研药",""),IF(COUNTA(AC134:AC134)&gt;=2,"、",""),IF($AB134="是","过评药",""),IF(AND(COUNTA(AC134:AD134)&gt;=2,AD134&lt;&gt;""),"、",""),IF($AD134="是","参比制剂",""),"，")&amp;IF($AL134&gt;=2,"行梯度降价","差比价与挂网价取低者"),"差比价与挂网价取低者")</f>
        <v>差比价与挂网价取低者</v>
      </c>
      <c r="AN134" s="53">
        <f t="shared" ref="AN134:AN165" si="62">IF(Z134=0,"海南无挂网价（差比价为"&amp;AK134&amp;"）",ROUNDUP(IF(OR($AC134="是",$AB134="是",$AD134="是"),IF($AL134&gt;2,MAX($AA134*0.6,$AK134),MIN($AA134,$AK134)),MIN($AA134,$AK134)),2))</f>
        <v>0.68</v>
      </c>
      <c r="AO134" s="53">
        <f t="shared" ref="AO134:AO165" si="63">IF(Z134=0,"海南无挂网价（差比价为"&amp;AK134&amp;"）",ROUNDUP(IF(OR($AC134="是",$AB134="是",$AD134="是"),IF($AL134&gt;2,MAX($AA134*0.6*0.6,$AK134),MIN($AA134,$AK134)),MIN($AA134,$AK134)),2))</f>
        <v>0.68</v>
      </c>
      <c r="AP134" s="53">
        <f t="shared" ref="AP134:AP165" si="64">IF(Z134=0,"海南无挂网价（差比价为"&amp;AK134&amp;"）",ROUNDUP(IF(OR($AC134="是",$AB134="是",$AD134="是"),IF($AL134&gt;2,MAX($AA134*0.6*0.6*0.8,$AK134),MIN($AA134,$AK134)),MIN($AA134,$AK134)),2))</f>
        <v>0.68</v>
      </c>
    </row>
    <row r="135" spans="1:42">
      <c r="A135" s="29">
        <v>8</v>
      </c>
      <c r="B135" s="29" t="s">
        <v>687</v>
      </c>
      <c r="C135" s="29" t="s">
        <v>688</v>
      </c>
      <c r="D135" s="29" t="s">
        <v>124</v>
      </c>
      <c r="E135" s="29" t="str">
        <f>LOOKUP(2,1/([1]中选结果表!$C$2:$C$85=D135),[1]中选结果表!$M$2:$M$85)</f>
        <v>片剂</v>
      </c>
      <c r="F135" s="29" t="s">
        <v>689</v>
      </c>
      <c r="G135" s="29" t="str">
        <f>LOOKUP(2,1/([1]中选结果表!$D$2:$D$85=$F135),[1]中选结果表!$E$2:$E$85)</f>
        <v>10mg</v>
      </c>
      <c r="H135" s="29" t="str">
        <f>LOOKUP(2,1/([1]中选结果表!$D$2:$D$85=$F135),[1]中选结果表!$F$2:$F$85)</f>
        <v>28片</v>
      </c>
      <c r="I135" s="29" t="s">
        <v>89</v>
      </c>
      <c r="J135" s="29" t="s">
        <v>690</v>
      </c>
      <c r="K135" s="29">
        <v>18.97</v>
      </c>
      <c r="L135" s="34">
        <v>0.67749999999999999</v>
      </c>
      <c r="M135" s="29">
        <v>2</v>
      </c>
      <c r="N135" s="35">
        <v>0.6</v>
      </c>
      <c r="O135" s="36" t="s">
        <v>728</v>
      </c>
      <c r="P135" s="29" t="s">
        <v>687</v>
      </c>
      <c r="Q135" s="29" t="s">
        <v>124</v>
      </c>
      <c r="R135" s="29" t="s">
        <v>729</v>
      </c>
      <c r="S135" s="39" t="str">
        <f>LOOKUP(2,1/('[1] 集采未中选药品规格'!$A$2:$A$596=$R135),'[1] 集采未中选药品规格'!C$2:C$596)</f>
        <v>5mg</v>
      </c>
      <c r="T135" s="39" t="str">
        <f>LOOKUP(2,1/('[1] 集采未中选药品规格'!$A$2:$A$596=$R135),'[1] 集采未中选药品规格'!D$2:D$596)</f>
        <v>28片</v>
      </c>
      <c r="U135" s="29" t="s">
        <v>89</v>
      </c>
      <c r="V135" s="40" t="s">
        <v>730</v>
      </c>
      <c r="W135" s="29" t="s">
        <v>731</v>
      </c>
      <c r="X135" s="40" t="s">
        <v>730</v>
      </c>
      <c r="Y135" s="29" t="s">
        <v>731</v>
      </c>
      <c r="Z135" s="29">
        <v>32.28</v>
      </c>
      <c r="AA135" s="29">
        <v>1.152857</v>
      </c>
      <c r="AB135" s="29" t="s">
        <v>57</v>
      </c>
      <c r="AC135" s="43" t="s">
        <v>140</v>
      </c>
      <c r="AD135" s="44"/>
      <c r="AE135" s="44" t="s">
        <v>732</v>
      </c>
      <c r="AF135" s="44" t="s">
        <v>728</v>
      </c>
      <c r="AG135" s="44" t="s">
        <v>733</v>
      </c>
      <c r="AH135" s="55"/>
      <c r="AI135" s="50" t="str">
        <f t="shared" si="57"/>
        <v>规格×</v>
      </c>
      <c r="AJ135" s="50" t="str">
        <f t="shared" si="58"/>
        <v>装量差比价</v>
      </c>
      <c r="AK135" s="51">
        <f t="shared" si="59"/>
        <v>0.36</v>
      </c>
      <c r="AL135" s="50">
        <f t="shared" si="60"/>
        <v>3.2</v>
      </c>
      <c r="AM135" s="52" t="str">
        <f t="shared" si="61"/>
        <v>差比价与挂网价取低者</v>
      </c>
      <c r="AN135" s="53">
        <f t="shared" si="62"/>
        <v>0.36</v>
      </c>
      <c r="AO135" s="53">
        <f t="shared" si="63"/>
        <v>0.36</v>
      </c>
      <c r="AP135" s="53">
        <f t="shared" si="64"/>
        <v>0.36</v>
      </c>
    </row>
    <row r="136" spans="1:42">
      <c r="A136" s="28">
        <v>8</v>
      </c>
      <c r="B136" s="28" t="s">
        <v>687</v>
      </c>
      <c r="C136" s="28" t="s">
        <v>688</v>
      </c>
      <c r="D136" s="28" t="s">
        <v>124</v>
      </c>
      <c r="E136" s="28" t="str">
        <f>LOOKUP(2,1/([1]中选结果表!$C$2:$C$85=D136),[1]中选结果表!$M$2:$M$85)</f>
        <v>片剂</v>
      </c>
      <c r="F136" s="28" t="s">
        <v>689</v>
      </c>
      <c r="G136" s="28" t="str">
        <f>LOOKUP(2,1/([1]中选结果表!$D$2:$D$85=$F136),[1]中选结果表!$E$2:$E$85)</f>
        <v>10mg</v>
      </c>
      <c r="H136" s="28" t="str">
        <f>LOOKUP(2,1/([1]中选结果表!$D$2:$D$85=$F136),[1]中选结果表!$F$2:$F$85)</f>
        <v>28片</v>
      </c>
      <c r="I136" s="28" t="s">
        <v>89</v>
      </c>
      <c r="J136" s="28" t="s">
        <v>690</v>
      </c>
      <c r="K136" s="28">
        <v>18.97</v>
      </c>
      <c r="L136" s="31">
        <v>0.67749999999999999</v>
      </c>
      <c r="M136" s="28">
        <v>2</v>
      </c>
      <c r="N136" s="32">
        <v>0.6</v>
      </c>
      <c r="O136" s="33" t="s">
        <v>734</v>
      </c>
      <c r="P136" s="3" t="s">
        <v>687</v>
      </c>
      <c r="Q136" s="3" t="s">
        <v>697</v>
      </c>
      <c r="R136" s="3" t="s">
        <v>195</v>
      </c>
      <c r="S136" s="4" t="str">
        <f>LOOKUP(2,1/('[1] 集采未中选药品规格'!$A$2:$A$596=$R136),'[1] 集采未中选药品规格'!C$2:C$596)</f>
        <v>10mg</v>
      </c>
      <c r="T136" s="4" t="str">
        <f>LOOKUP(2,1/('[1] 集采未中选药品规格'!$A$2:$A$596=$R136),'[1] 集采未中选药品规格'!D$2:D$596)</f>
        <v>20片</v>
      </c>
      <c r="U136" s="3" t="s">
        <v>89</v>
      </c>
      <c r="V136" s="38" t="s">
        <v>698</v>
      </c>
      <c r="W136" s="3" t="s">
        <v>699</v>
      </c>
      <c r="X136" s="38" t="s">
        <v>698</v>
      </c>
      <c r="Y136" s="3" t="s">
        <v>699</v>
      </c>
      <c r="Z136" s="3">
        <v>34.5</v>
      </c>
      <c r="AA136" s="3">
        <v>1.7250000000000001</v>
      </c>
      <c r="AB136" s="3" t="s">
        <v>57</v>
      </c>
      <c r="AC136" s="38"/>
      <c r="AD136" s="42"/>
      <c r="AE136" s="42" t="s">
        <v>700</v>
      </c>
      <c r="AF136" s="42" t="s">
        <v>734</v>
      </c>
      <c r="AG136" s="42" t="s">
        <v>701</v>
      </c>
      <c r="AH136" s="54"/>
      <c r="AI136" s="50" t="str">
        <f t="shared" si="57"/>
        <v>规格√</v>
      </c>
      <c r="AJ136" s="50" t="str">
        <f t="shared" si="58"/>
        <v>按中选价</v>
      </c>
      <c r="AK136" s="51">
        <f t="shared" si="59"/>
        <v>0.68</v>
      </c>
      <c r="AL136" s="50">
        <f t="shared" si="60"/>
        <v>2.5</v>
      </c>
      <c r="AM136" s="52" t="str">
        <f t="shared" si="61"/>
        <v>差比价与挂网价取低者</v>
      </c>
      <c r="AN136" s="53">
        <f t="shared" si="62"/>
        <v>0.68</v>
      </c>
      <c r="AO136" s="53">
        <f t="shared" si="63"/>
        <v>0.68</v>
      </c>
      <c r="AP136" s="53">
        <f t="shared" si="64"/>
        <v>0.68</v>
      </c>
    </row>
    <row r="137" spans="1:42">
      <c r="A137" s="28">
        <v>9</v>
      </c>
      <c r="B137" s="28" t="s">
        <v>735</v>
      </c>
      <c r="C137" s="28" t="s">
        <v>736</v>
      </c>
      <c r="D137" s="28" t="s">
        <v>124</v>
      </c>
      <c r="E137" s="28" t="str">
        <f>LOOKUP(2,1/([1]中选结果表!$C$2:$C$85=D137),[1]中选结果表!$M$2:$M$85)</f>
        <v>片剂</v>
      </c>
      <c r="F137" s="28" t="s">
        <v>737</v>
      </c>
      <c r="G137" s="28" t="str">
        <f>LOOKUP(2,1/([1]中选结果表!$D$2:$D$85=$F137),[1]中选结果表!$E$2:$E$85)</f>
        <v>10mg</v>
      </c>
      <c r="H137" s="28" t="str">
        <f>LOOKUP(2,1/([1]中选结果表!$D$2:$D$85=$F137),[1]中选结果表!$F$2:$F$85)</f>
        <v>14片</v>
      </c>
      <c r="I137" s="28" t="s">
        <v>89</v>
      </c>
      <c r="J137" s="28" t="s">
        <v>738</v>
      </c>
      <c r="K137" s="28">
        <v>24.23</v>
      </c>
      <c r="L137" s="31">
        <v>1.7306999999999999</v>
      </c>
      <c r="M137" s="28">
        <v>2</v>
      </c>
      <c r="N137" s="32">
        <v>0.6</v>
      </c>
      <c r="O137" s="33" t="s">
        <v>739</v>
      </c>
      <c r="P137" s="3" t="s">
        <v>735</v>
      </c>
      <c r="Q137" s="3" t="s">
        <v>124</v>
      </c>
      <c r="R137" s="3" t="s">
        <v>740</v>
      </c>
      <c r="S137" s="4" t="str">
        <f>LOOKUP(2,1/('[1] 集采未中选药品规格'!$A$2:$A$596=$R137),'[1] 集采未中选药品规格'!C$2:C$596)</f>
        <v>10mg</v>
      </c>
      <c r="T137" s="4" t="str">
        <f>LOOKUP(2,1/('[1] 集采未中选药品规格'!$A$2:$A$596=$R137),'[1] 集采未中选药品规格'!D$2:D$596)</f>
        <v>14片</v>
      </c>
      <c r="U137" s="3" t="s">
        <v>89</v>
      </c>
      <c r="V137" s="38" t="s">
        <v>741</v>
      </c>
      <c r="W137" s="3" t="s">
        <v>738</v>
      </c>
      <c r="X137" s="38" t="s">
        <v>741</v>
      </c>
      <c r="Y137" s="3" t="s">
        <v>738</v>
      </c>
      <c r="Z137" s="3">
        <v>67.2</v>
      </c>
      <c r="AA137" s="3">
        <v>4.8</v>
      </c>
      <c r="AB137" s="3" t="s">
        <v>66</v>
      </c>
      <c r="AC137" s="38"/>
      <c r="AD137" s="42"/>
      <c r="AE137" s="42" t="s">
        <v>742</v>
      </c>
      <c r="AF137" s="42" t="s">
        <v>739</v>
      </c>
      <c r="AG137" s="42" t="s">
        <v>743</v>
      </c>
      <c r="AH137" s="54" t="s">
        <v>60</v>
      </c>
      <c r="AI137" s="50" t="str">
        <f t="shared" si="57"/>
        <v>规格√</v>
      </c>
      <c r="AJ137" s="50" t="str">
        <f t="shared" si="58"/>
        <v>按中选价</v>
      </c>
      <c r="AK137" s="51">
        <f t="shared" si="59"/>
        <v>1.73</v>
      </c>
      <c r="AL137" s="50">
        <f t="shared" si="60"/>
        <v>2.8</v>
      </c>
      <c r="AM137" s="52" t="str">
        <f t="shared" si="61"/>
        <v>过评药，行梯度降价</v>
      </c>
      <c r="AN137" s="53">
        <f t="shared" si="62"/>
        <v>2.88</v>
      </c>
      <c r="AO137" s="53">
        <f t="shared" si="63"/>
        <v>1.73</v>
      </c>
      <c r="AP137" s="53">
        <f t="shared" si="64"/>
        <v>1.73</v>
      </c>
    </row>
    <row r="138" spans="1:42">
      <c r="A138" s="28">
        <v>9</v>
      </c>
      <c r="B138" s="28" t="s">
        <v>735</v>
      </c>
      <c r="C138" s="28" t="s">
        <v>736</v>
      </c>
      <c r="D138" s="28" t="s">
        <v>124</v>
      </c>
      <c r="E138" s="28" t="str">
        <f>LOOKUP(2,1/([1]中选结果表!$C$2:$C$85=D138),[1]中选结果表!$M$2:$M$85)</f>
        <v>片剂</v>
      </c>
      <c r="F138" s="28" t="s">
        <v>737</v>
      </c>
      <c r="G138" s="28" t="str">
        <f>LOOKUP(2,1/([1]中选结果表!$D$2:$D$85=$F138),[1]中选结果表!$E$2:$E$85)</f>
        <v>10mg</v>
      </c>
      <c r="H138" s="28" t="str">
        <f>LOOKUP(2,1/([1]中选结果表!$D$2:$D$85=$F138),[1]中选结果表!$F$2:$F$85)</f>
        <v>14片</v>
      </c>
      <c r="I138" s="28" t="s">
        <v>89</v>
      </c>
      <c r="J138" s="28" t="s">
        <v>738</v>
      </c>
      <c r="K138" s="28">
        <v>24.23</v>
      </c>
      <c r="L138" s="31">
        <v>1.7306999999999999</v>
      </c>
      <c r="M138" s="28">
        <v>2</v>
      </c>
      <c r="N138" s="32">
        <v>0.6</v>
      </c>
      <c r="O138" s="33" t="s">
        <v>744</v>
      </c>
      <c r="P138" s="3" t="s">
        <v>735</v>
      </c>
      <c r="Q138" s="3" t="s">
        <v>124</v>
      </c>
      <c r="R138" s="3" t="s">
        <v>197</v>
      </c>
      <c r="S138" s="4" t="str">
        <f>LOOKUP(2,1/('[1] 集采未中选药品规格'!$A$2:$A$596=$R138),'[1] 集采未中选药品规格'!C$2:C$596)</f>
        <v>10mg</v>
      </c>
      <c r="T138" s="4" t="str">
        <f>LOOKUP(2,1/('[1] 集采未中选药品规格'!$A$2:$A$596=$R138),'[1] 集采未中选药品规格'!D$2:D$596)</f>
        <v>10片</v>
      </c>
      <c r="U138" s="3" t="s">
        <v>89</v>
      </c>
      <c r="V138" s="38" t="s">
        <v>745</v>
      </c>
      <c r="W138" s="3" t="s">
        <v>746</v>
      </c>
      <c r="X138" s="38" t="s">
        <v>745</v>
      </c>
      <c r="Y138" s="3" t="s">
        <v>746</v>
      </c>
      <c r="Z138" s="3">
        <v>40.71</v>
      </c>
      <c r="AA138" s="3">
        <v>4.0709999999999997</v>
      </c>
      <c r="AB138" s="3" t="s">
        <v>57</v>
      </c>
      <c r="AC138" s="38"/>
      <c r="AD138" s="42"/>
      <c r="AE138" s="42" t="s">
        <v>747</v>
      </c>
      <c r="AF138" s="42" t="s">
        <v>744</v>
      </c>
      <c r="AG138" s="42" t="s">
        <v>748</v>
      </c>
      <c r="AH138" s="54"/>
      <c r="AI138" s="50" t="str">
        <f t="shared" si="57"/>
        <v>规格√</v>
      </c>
      <c r="AJ138" s="50" t="str">
        <f t="shared" si="58"/>
        <v>按中选价</v>
      </c>
      <c r="AK138" s="51">
        <f t="shared" si="59"/>
        <v>1.73</v>
      </c>
      <c r="AL138" s="50">
        <f t="shared" si="60"/>
        <v>2.4</v>
      </c>
      <c r="AM138" s="52" t="str">
        <f t="shared" si="61"/>
        <v>差比价与挂网价取低者</v>
      </c>
      <c r="AN138" s="53">
        <f t="shared" si="62"/>
        <v>1.73</v>
      </c>
      <c r="AO138" s="53">
        <f t="shared" si="63"/>
        <v>1.73</v>
      </c>
      <c r="AP138" s="53">
        <f t="shared" si="64"/>
        <v>1.73</v>
      </c>
    </row>
    <row r="139" spans="1:42">
      <c r="A139" s="28">
        <v>9</v>
      </c>
      <c r="B139" s="28" t="s">
        <v>735</v>
      </c>
      <c r="C139" s="28" t="s">
        <v>736</v>
      </c>
      <c r="D139" s="28" t="s">
        <v>124</v>
      </c>
      <c r="E139" s="28" t="str">
        <f>LOOKUP(2,1/([1]中选结果表!$C$2:$C$85=D139),[1]中选结果表!$M$2:$M$85)</f>
        <v>片剂</v>
      </c>
      <c r="F139" s="28" t="s">
        <v>737</v>
      </c>
      <c r="G139" s="28" t="str">
        <f>LOOKUP(2,1/([1]中选结果表!$D$2:$D$85=$F139),[1]中选结果表!$E$2:$E$85)</f>
        <v>10mg</v>
      </c>
      <c r="H139" s="28" t="str">
        <f>LOOKUP(2,1/([1]中选结果表!$D$2:$D$85=$F139),[1]中选结果表!$F$2:$F$85)</f>
        <v>14片</v>
      </c>
      <c r="I139" s="28" t="s">
        <v>89</v>
      </c>
      <c r="J139" s="28" t="s">
        <v>738</v>
      </c>
      <c r="K139" s="28">
        <v>24.23</v>
      </c>
      <c r="L139" s="31">
        <v>1.7306999999999999</v>
      </c>
      <c r="M139" s="28">
        <v>2</v>
      </c>
      <c r="N139" s="32">
        <v>0.6</v>
      </c>
      <c r="O139" s="33" t="s">
        <v>749</v>
      </c>
      <c r="P139" s="3" t="s">
        <v>750</v>
      </c>
      <c r="Q139" s="3" t="s">
        <v>124</v>
      </c>
      <c r="R139" s="3" t="s">
        <v>751</v>
      </c>
      <c r="S139" s="4" t="str">
        <f>LOOKUP(2,1/('[1] 集采未中选药品规格'!$A$2:$A$596=$R139),'[1] 集采未中选药品规格'!C$2:C$596)</f>
        <v>10mg</v>
      </c>
      <c r="T139" s="4" t="str">
        <f>LOOKUP(2,1/('[1] 集采未中选药品规格'!$A$2:$A$596=$R139),'[1] 集采未中选药品规格'!D$2:D$596)</f>
        <v>12片</v>
      </c>
      <c r="U139" s="3" t="s">
        <v>89</v>
      </c>
      <c r="V139" s="38" t="s">
        <v>752</v>
      </c>
      <c r="W139" s="3" t="s">
        <v>753</v>
      </c>
      <c r="X139" s="38" t="s">
        <v>752</v>
      </c>
      <c r="Y139" s="3" t="s">
        <v>753</v>
      </c>
      <c r="Z139" s="3">
        <v>57.6</v>
      </c>
      <c r="AA139" s="3">
        <v>4.8</v>
      </c>
      <c r="AB139" s="3" t="s">
        <v>57</v>
      </c>
      <c r="AC139" s="38"/>
      <c r="AD139" s="42"/>
      <c r="AE139" s="42"/>
      <c r="AF139" s="42" t="s">
        <v>749</v>
      </c>
      <c r="AG139" s="42"/>
      <c r="AH139" s="54"/>
      <c r="AI139" s="50" t="str">
        <f t="shared" si="57"/>
        <v>规格√</v>
      </c>
      <c r="AJ139" s="50" t="str">
        <f t="shared" si="58"/>
        <v>按中选价</v>
      </c>
      <c r="AK139" s="51">
        <f t="shared" si="59"/>
        <v>1.73</v>
      </c>
      <c r="AL139" s="50">
        <f t="shared" si="60"/>
        <v>2.8</v>
      </c>
      <c r="AM139" s="52" t="str">
        <f t="shared" si="61"/>
        <v>差比价与挂网价取低者</v>
      </c>
      <c r="AN139" s="53">
        <f t="shared" si="62"/>
        <v>1.73</v>
      </c>
      <c r="AO139" s="53">
        <f t="shared" si="63"/>
        <v>1.73</v>
      </c>
      <c r="AP139" s="53">
        <f t="shared" si="64"/>
        <v>1.73</v>
      </c>
    </row>
    <row r="140" spans="1:42">
      <c r="A140" s="28">
        <v>10</v>
      </c>
      <c r="B140" s="28" t="s">
        <v>754</v>
      </c>
      <c r="C140" s="28" t="s">
        <v>755</v>
      </c>
      <c r="D140" s="28" t="s">
        <v>45</v>
      </c>
      <c r="E140" s="28" t="str">
        <f>LOOKUP(2,1/([1]中选结果表!$C$2:$C$85=D140),[1]中选结果表!$M$2:$M$85)</f>
        <v>注射剂</v>
      </c>
      <c r="F140" s="28" t="s">
        <v>756</v>
      </c>
      <c r="G140" s="28" t="str">
        <f>LOOKUP(2,1/([1]中选结果表!$D$2:$D$85=$F140),[1]中选结果表!$E$2:$E$85)</f>
        <v>10mg</v>
      </c>
      <c r="H140" s="28" t="str">
        <f>LOOKUP(2,1/([1]中选结果表!$D$2:$D$85=$F140),[1]中选结果表!$F$2:$F$85)</f>
        <v>10瓶</v>
      </c>
      <c r="I140" s="28" t="s">
        <v>89</v>
      </c>
      <c r="J140" s="28" t="s">
        <v>757</v>
      </c>
      <c r="K140" s="28">
        <v>241.8</v>
      </c>
      <c r="L140" s="31">
        <v>24.18</v>
      </c>
      <c r="M140" s="28">
        <v>3</v>
      </c>
      <c r="N140" s="32">
        <v>0.7</v>
      </c>
      <c r="O140" s="33" t="s">
        <v>758</v>
      </c>
      <c r="P140" s="3" t="s">
        <v>759</v>
      </c>
      <c r="Q140" s="3" t="s">
        <v>51</v>
      </c>
      <c r="R140" s="3" t="s">
        <v>760</v>
      </c>
      <c r="S140" s="4" t="str">
        <f>LOOKUP(2,1/('[1] 集采未中选药品规格'!$A$2:$A$596=$R140),'[1] 集采未中选药品规格'!C$2:C$596)</f>
        <v>10mg</v>
      </c>
      <c r="T140" s="4" t="str">
        <f>LOOKUP(2,1/('[1] 集采未中选药品规格'!$A$2:$A$596=$R140),'[1] 集采未中选药品规格'!D$2:D$596)</f>
        <v>1瓶</v>
      </c>
      <c r="U140" s="3" t="s">
        <v>47</v>
      </c>
      <c r="V140" s="38" t="s">
        <v>761</v>
      </c>
      <c r="W140" s="3" t="s">
        <v>762</v>
      </c>
      <c r="X140" s="38" t="s">
        <v>761</v>
      </c>
      <c r="Y140" s="3" t="s">
        <v>762</v>
      </c>
      <c r="Z140" s="3">
        <v>91.22</v>
      </c>
      <c r="AA140" s="3">
        <v>91.22</v>
      </c>
      <c r="AB140" s="3" t="s">
        <v>57</v>
      </c>
      <c r="AC140" s="38"/>
      <c r="AD140" s="42"/>
      <c r="AE140" s="42" t="s">
        <v>763</v>
      </c>
      <c r="AF140" s="42" t="s">
        <v>758</v>
      </c>
      <c r="AG140" s="42" t="s">
        <v>764</v>
      </c>
      <c r="AH140" s="54"/>
      <c r="AI140" s="50" t="str">
        <f t="shared" si="57"/>
        <v>规格√</v>
      </c>
      <c r="AJ140" s="50" t="str">
        <f t="shared" si="58"/>
        <v>按中选价</v>
      </c>
      <c r="AK140" s="51">
        <f t="shared" si="59"/>
        <v>24.18</v>
      </c>
      <c r="AL140" s="50">
        <f t="shared" si="60"/>
        <v>3.8</v>
      </c>
      <c r="AM140" s="52" t="str">
        <f t="shared" si="61"/>
        <v>差比价与挂网价取低者</v>
      </c>
      <c r="AN140" s="53">
        <f t="shared" si="62"/>
        <v>24.18</v>
      </c>
      <c r="AO140" s="53">
        <f t="shared" si="63"/>
        <v>24.18</v>
      </c>
      <c r="AP140" s="53">
        <f t="shared" si="64"/>
        <v>24.18</v>
      </c>
    </row>
    <row r="141" spans="1:42">
      <c r="A141" s="28">
        <v>10</v>
      </c>
      <c r="B141" s="28" t="s">
        <v>754</v>
      </c>
      <c r="C141" s="28" t="s">
        <v>755</v>
      </c>
      <c r="D141" s="28" t="s">
        <v>45</v>
      </c>
      <c r="E141" s="28" t="str">
        <f>LOOKUP(2,1/([1]中选结果表!$C$2:$C$85=D141),[1]中选结果表!$M$2:$M$85)</f>
        <v>注射剂</v>
      </c>
      <c r="F141" s="28" t="s">
        <v>756</v>
      </c>
      <c r="G141" s="28" t="str">
        <f>LOOKUP(2,1/([1]中选结果表!$D$2:$D$85=$F141),[1]中选结果表!$E$2:$E$85)</f>
        <v>10mg</v>
      </c>
      <c r="H141" s="28" t="str">
        <f>LOOKUP(2,1/([1]中选结果表!$D$2:$D$85=$F141),[1]中选结果表!$F$2:$F$85)</f>
        <v>10瓶</v>
      </c>
      <c r="I141" s="28" t="s">
        <v>89</v>
      </c>
      <c r="J141" s="28" t="s">
        <v>757</v>
      </c>
      <c r="K141" s="28">
        <v>241.8</v>
      </c>
      <c r="L141" s="31">
        <v>24.18</v>
      </c>
      <c r="M141" s="28">
        <v>3</v>
      </c>
      <c r="N141" s="32">
        <v>0.7</v>
      </c>
      <c r="O141" s="33" t="s">
        <v>765</v>
      </c>
      <c r="P141" s="3" t="s">
        <v>759</v>
      </c>
      <c r="Q141" s="3" t="s">
        <v>51</v>
      </c>
      <c r="R141" s="3" t="s">
        <v>766</v>
      </c>
      <c r="S141" s="4" t="str">
        <f>LOOKUP(2,1/('[1] 集采未中选药品规格'!$A$2:$A$596=$R141),'[1] 集采未中选药品规格'!C$2:C$596)</f>
        <v>5mg</v>
      </c>
      <c r="T141" s="4" t="str">
        <f>LOOKUP(2,1/('[1] 集采未中选药品规格'!$A$2:$A$596=$R141),'[1] 集采未中选药品规格'!D$2:D$596)</f>
        <v>1瓶</v>
      </c>
      <c r="U141" s="3" t="s">
        <v>47</v>
      </c>
      <c r="V141" s="38" t="s">
        <v>761</v>
      </c>
      <c r="W141" s="3" t="s">
        <v>762</v>
      </c>
      <c r="X141" s="38" t="s">
        <v>761</v>
      </c>
      <c r="Y141" s="3" t="s">
        <v>762</v>
      </c>
      <c r="Z141" s="3">
        <v>47.46</v>
      </c>
      <c r="AA141" s="3">
        <v>47.46</v>
      </c>
      <c r="AB141" s="3" t="s">
        <v>57</v>
      </c>
      <c r="AC141" s="38"/>
      <c r="AD141" s="42"/>
      <c r="AE141" s="42" t="s">
        <v>767</v>
      </c>
      <c r="AF141" s="42" t="s">
        <v>765</v>
      </c>
      <c r="AG141" s="42" t="s">
        <v>768</v>
      </c>
      <c r="AH141" s="54"/>
      <c r="AI141" s="50" t="str">
        <f t="shared" si="57"/>
        <v>规格×</v>
      </c>
      <c r="AJ141" s="50" t="str">
        <f t="shared" si="58"/>
        <v>含量差比价</v>
      </c>
      <c r="AK141" s="51">
        <f t="shared" si="59"/>
        <v>14.22</v>
      </c>
      <c r="AL141" s="50">
        <f t="shared" si="60"/>
        <v>3.3</v>
      </c>
      <c r="AM141" s="52" t="str">
        <f t="shared" si="61"/>
        <v>差比价与挂网价取低者</v>
      </c>
      <c r="AN141" s="53">
        <f t="shared" si="62"/>
        <v>14.22</v>
      </c>
      <c r="AO141" s="53">
        <f t="shared" si="63"/>
        <v>14.22</v>
      </c>
      <c r="AP141" s="53">
        <f t="shared" si="64"/>
        <v>14.22</v>
      </c>
    </row>
    <row r="142" spans="1:42">
      <c r="A142" s="28">
        <v>10</v>
      </c>
      <c r="B142" s="28" t="s">
        <v>754</v>
      </c>
      <c r="C142" s="28" t="s">
        <v>755</v>
      </c>
      <c r="D142" s="28" t="s">
        <v>45</v>
      </c>
      <c r="E142" s="28" t="str">
        <f>LOOKUP(2,1/([1]中选结果表!$C$2:$C$85=D142),[1]中选结果表!$M$2:$M$85)</f>
        <v>注射剂</v>
      </c>
      <c r="F142" s="28" t="s">
        <v>756</v>
      </c>
      <c r="G142" s="28" t="str">
        <f>LOOKUP(2,1/([1]中选结果表!$D$2:$D$85=$F142),[1]中选结果表!$E$2:$E$85)</f>
        <v>10mg</v>
      </c>
      <c r="H142" s="28" t="str">
        <f>LOOKUP(2,1/([1]中选结果表!$D$2:$D$85=$F142),[1]中选结果表!$F$2:$F$85)</f>
        <v>10瓶</v>
      </c>
      <c r="I142" s="28" t="s">
        <v>89</v>
      </c>
      <c r="J142" s="28" t="s">
        <v>757</v>
      </c>
      <c r="K142" s="28">
        <v>241.8</v>
      </c>
      <c r="L142" s="31">
        <v>24.18</v>
      </c>
      <c r="M142" s="28">
        <v>3</v>
      </c>
      <c r="N142" s="32">
        <v>0.7</v>
      </c>
      <c r="O142" s="33" t="s">
        <v>769</v>
      </c>
      <c r="P142" s="3" t="s">
        <v>759</v>
      </c>
      <c r="Q142" s="3" t="s">
        <v>51</v>
      </c>
      <c r="R142" s="3" t="s">
        <v>770</v>
      </c>
      <c r="S142" s="4" t="str">
        <f>LOOKUP(2,1/('[1] 集采未中选药品规格'!$A$2:$A$596=$R142),'[1] 集采未中选药品规格'!C$2:C$596)</f>
        <v>20mg</v>
      </c>
      <c r="T142" s="4" t="str">
        <f>LOOKUP(2,1/('[1] 集采未中选药品规格'!$A$2:$A$596=$R142),'[1] 集采未中选药品规格'!D$2:D$596)</f>
        <v>1瓶</v>
      </c>
      <c r="U142" s="3" t="s">
        <v>89</v>
      </c>
      <c r="V142" s="38" t="s">
        <v>636</v>
      </c>
      <c r="W142" s="3" t="s">
        <v>637</v>
      </c>
      <c r="X142" s="38" t="s">
        <v>636</v>
      </c>
      <c r="Y142" s="3" t="s">
        <v>637</v>
      </c>
      <c r="Z142" s="3">
        <v>174.03</v>
      </c>
      <c r="AA142" s="3">
        <v>174.03</v>
      </c>
      <c r="AB142" s="3" t="s">
        <v>57</v>
      </c>
      <c r="AC142" s="38"/>
      <c r="AD142" s="42"/>
      <c r="AE142" s="42" t="s">
        <v>771</v>
      </c>
      <c r="AF142" s="42" t="s">
        <v>769</v>
      </c>
      <c r="AG142" s="42" t="s">
        <v>772</v>
      </c>
      <c r="AH142" s="54"/>
      <c r="AI142" s="50" t="str">
        <f t="shared" si="57"/>
        <v>规格×</v>
      </c>
      <c r="AJ142" s="50" t="str">
        <f t="shared" si="58"/>
        <v>含量差比价</v>
      </c>
      <c r="AK142" s="51">
        <f t="shared" si="59"/>
        <v>41.11</v>
      </c>
      <c r="AL142" s="50">
        <f t="shared" si="60"/>
        <v>4.2</v>
      </c>
      <c r="AM142" s="52" t="str">
        <f t="shared" si="61"/>
        <v>差比价与挂网价取低者</v>
      </c>
      <c r="AN142" s="53">
        <f t="shared" si="62"/>
        <v>41.11</v>
      </c>
      <c r="AO142" s="53">
        <f t="shared" si="63"/>
        <v>41.11</v>
      </c>
      <c r="AP142" s="53">
        <f t="shared" si="64"/>
        <v>41.11</v>
      </c>
    </row>
    <row r="143" spans="1:42">
      <c r="A143" s="28">
        <v>10</v>
      </c>
      <c r="B143" s="28" t="s">
        <v>754</v>
      </c>
      <c r="C143" s="28" t="s">
        <v>755</v>
      </c>
      <c r="D143" s="28" t="s">
        <v>45</v>
      </c>
      <c r="E143" s="28" t="str">
        <f>LOOKUP(2,1/([1]中选结果表!$C$2:$C$85=D143),[1]中选结果表!$M$2:$M$85)</f>
        <v>注射剂</v>
      </c>
      <c r="F143" s="28" t="s">
        <v>756</v>
      </c>
      <c r="G143" s="28" t="str">
        <f>LOOKUP(2,1/([1]中选结果表!$D$2:$D$85=$F143),[1]中选结果表!$E$2:$E$85)</f>
        <v>10mg</v>
      </c>
      <c r="H143" s="28" t="str">
        <f>LOOKUP(2,1/([1]中选结果表!$D$2:$D$85=$F143),[1]中选结果表!$F$2:$F$85)</f>
        <v>10瓶</v>
      </c>
      <c r="I143" s="28" t="s">
        <v>89</v>
      </c>
      <c r="J143" s="28" t="s">
        <v>757</v>
      </c>
      <c r="K143" s="28">
        <v>241.8</v>
      </c>
      <c r="L143" s="31">
        <v>24.18</v>
      </c>
      <c r="M143" s="28">
        <v>3</v>
      </c>
      <c r="N143" s="32">
        <v>0.7</v>
      </c>
      <c r="O143" s="33" t="s">
        <v>773</v>
      </c>
      <c r="P143" s="3" t="s">
        <v>759</v>
      </c>
      <c r="Q143" s="3" t="s">
        <v>51</v>
      </c>
      <c r="R143" s="3" t="s">
        <v>774</v>
      </c>
      <c r="S143" s="4" t="str">
        <f>LOOKUP(2,1/('[1] 集采未中选药品规格'!$A$2:$A$596=$R143),'[1] 集采未中选药品规格'!C$2:C$596)</f>
        <v>20mg</v>
      </c>
      <c r="T143" s="4" t="str">
        <f>LOOKUP(2,1/('[1] 集采未中选药品规格'!$A$2:$A$596=$R143),'[1] 集采未中选药品规格'!D$2:D$596)</f>
        <v>1瓶</v>
      </c>
      <c r="U143" s="3" t="s">
        <v>47</v>
      </c>
      <c r="V143" s="38" t="s">
        <v>761</v>
      </c>
      <c r="W143" s="3" t="s">
        <v>762</v>
      </c>
      <c r="X143" s="38" t="s">
        <v>761</v>
      </c>
      <c r="Y143" s="3" t="s">
        <v>762</v>
      </c>
      <c r="Z143" s="3">
        <v>174.02</v>
      </c>
      <c r="AA143" s="3">
        <v>174.02</v>
      </c>
      <c r="AB143" s="3" t="s">
        <v>57</v>
      </c>
      <c r="AC143" s="38"/>
      <c r="AD143" s="42"/>
      <c r="AE143" s="42" t="s">
        <v>775</v>
      </c>
      <c r="AF143" s="42" t="s">
        <v>773</v>
      </c>
      <c r="AG143" s="42" t="s">
        <v>776</v>
      </c>
      <c r="AH143" s="54"/>
      <c r="AI143" s="50" t="str">
        <f t="shared" si="57"/>
        <v>规格×</v>
      </c>
      <c r="AJ143" s="50" t="str">
        <f t="shared" si="58"/>
        <v>含量差比价</v>
      </c>
      <c r="AK143" s="51">
        <f t="shared" si="59"/>
        <v>41.11</v>
      </c>
      <c r="AL143" s="50">
        <f t="shared" si="60"/>
        <v>4.2</v>
      </c>
      <c r="AM143" s="52" t="str">
        <f t="shared" si="61"/>
        <v>差比价与挂网价取低者</v>
      </c>
      <c r="AN143" s="53">
        <f t="shared" si="62"/>
        <v>41.11</v>
      </c>
      <c r="AO143" s="53">
        <f t="shared" si="63"/>
        <v>41.11</v>
      </c>
      <c r="AP143" s="53">
        <f t="shared" si="64"/>
        <v>41.11</v>
      </c>
    </row>
    <row r="144" spans="1:42">
      <c r="A144" s="28">
        <v>10</v>
      </c>
      <c r="B144" s="28" t="s">
        <v>754</v>
      </c>
      <c r="C144" s="28" t="s">
        <v>755</v>
      </c>
      <c r="D144" s="28" t="s">
        <v>45</v>
      </c>
      <c r="E144" s="28" t="str">
        <f>LOOKUP(2,1/([1]中选结果表!$C$2:$C$85=D144),[1]中选结果表!$M$2:$M$85)</f>
        <v>注射剂</v>
      </c>
      <c r="F144" s="28" t="s">
        <v>756</v>
      </c>
      <c r="G144" s="28" t="str">
        <f>LOOKUP(2,1/([1]中选结果表!$D$2:$D$85=$F144),[1]中选结果表!$E$2:$E$85)</f>
        <v>10mg</v>
      </c>
      <c r="H144" s="28" t="str">
        <f>LOOKUP(2,1/([1]中选结果表!$D$2:$D$85=$F144),[1]中选结果表!$F$2:$F$85)</f>
        <v>10瓶</v>
      </c>
      <c r="I144" s="28" t="s">
        <v>89</v>
      </c>
      <c r="J144" s="28" t="s">
        <v>757</v>
      </c>
      <c r="K144" s="28">
        <v>241.8</v>
      </c>
      <c r="L144" s="31">
        <v>24.18</v>
      </c>
      <c r="M144" s="28">
        <v>3</v>
      </c>
      <c r="N144" s="32">
        <v>0.7</v>
      </c>
      <c r="O144" s="33" t="s">
        <v>777</v>
      </c>
      <c r="P144" s="3" t="s">
        <v>754</v>
      </c>
      <c r="Q144" s="3" t="s">
        <v>45</v>
      </c>
      <c r="R144" s="3" t="s">
        <v>778</v>
      </c>
      <c r="S144" s="4" t="str">
        <f>LOOKUP(2,1/('[1] 集采未中选药品规格'!$A$2:$A$596=$R144),'[1] 集采未中选药品规格'!C$2:C$596)</f>
        <v>10mg</v>
      </c>
      <c r="T144" s="4" t="str">
        <f>LOOKUP(2,1/('[1] 集采未中选药品规格'!$A$2:$A$596=$R144),'[1] 集采未中选药品规格'!D$2:D$596)</f>
        <v>5支</v>
      </c>
      <c r="U144" s="3" t="s">
        <v>89</v>
      </c>
      <c r="V144" s="38" t="s">
        <v>779</v>
      </c>
      <c r="W144" s="3" t="s">
        <v>780</v>
      </c>
      <c r="X144" s="38" t="s">
        <v>779</v>
      </c>
      <c r="Y144" s="3" t="s">
        <v>781</v>
      </c>
      <c r="Z144" s="3">
        <v>580.9</v>
      </c>
      <c r="AA144" s="3">
        <v>116.18</v>
      </c>
      <c r="AB144" s="3" t="s">
        <v>57</v>
      </c>
      <c r="AC144" s="38"/>
      <c r="AD144" s="42"/>
      <c r="AE144" s="42" t="s">
        <v>782</v>
      </c>
      <c r="AF144" s="42" t="s">
        <v>777</v>
      </c>
      <c r="AG144" s="42" t="s">
        <v>783</v>
      </c>
      <c r="AH144" s="54"/>
      <c r="AI144" s="50" t="str">
        <f t="shared" si="57"/>
        <v>规格√</v>
      </c>
      <c r="AJ144" s="50" t="str">
        <f t="shared" si="58"/>
        <v>按中选价</v>
      </c>
      <c r="AK144" s="51">
        <f t="shared" si="59"/>
        <v>24.18</v>
      </c>
      <c r="AL144" s="50">
        <f t="shared" si="60"/>
        <v>4.8</v>
      </c>
      <c r="AM144" s="52" t="str">
        <f t="shared" si="61"/>
        <v>差比价与挂网价取低者</v>
      </c>
      <c r="AN144" s="53">
        <f t="shared" si="62"/>
        <v>24.18</v>
      </c>
      <c r="AO144" s="53">
        <f t="shared" si="63"/>
        <v>24.18</v>
      </c>
      <c r="AP144" s="53">
        <f t="shared" si="64"/>
        <v>24.18</v>
      </c>
    </row>
    <row r="145" spans="1:42">
      <c r="A145" s="28">
        <v>10</v>
      </c>
      <c r="B145" s="28" t="s">
        <v>754</v>
      </c>
      <c r="C145" s="28" t="s">
        <v>755</v>
      </c>
      <c r="D145" s="28" t="s">
        <v>45</v>
      </c>
      <c r="E145" s="28" t="str">
        <f>LOOKUP(2,1/([1]中选结果表!$C$2:$C$85=D145),[1]中选结果表!$M$2:$M$85)</f>
        <v>注射剂</v>
      </c>
      <c r="F145" s="28" t="s">
        <v>756</v>
      </c>
      <c r="G145" s="28" t="str">
        <f>LOOKUP(2,1/([1]中选结果表!$D$2:$D$85=$F145),[1]中选结果表!$E$2:$E$85)</f>
        <v>10mg</v>
      </c>
      <c r="H145" s="28" t="str">
        <f>LOOKUP(2,1/([1]中选结果表!$D$2:$D$85=$F145),[1]中选结果表!$F$2:$F$85)</f>
        <v>10瓶</v>
      </c>
      <c r="I145" s="28" t="s">
        <v>89</v>
      </c>
      <c r="J145" s="28" t="s">
        <v>757</v>
      </c>
      <c r="K145" s="28">
        <v>241.8</v>
      </c>
      <c r="L145" s="31">
        <v>24.18</v>
      </c>
      <c r="M145" s="28">
        <v>3</v>
      </c>
      <c r="N145" s="32">
        <v>0.7</v>
      </c>
      <c r="O145" s="33" t="s">
        <v>784</v>
      </c>
      <c r="P145" s="3" t="s">
        <v>785</v>
      </c>
      <c r="Q145" s="3" t="s">
        <v>51</v>
      </c>
      <c r="R145" s="3" t="s">
        <v>786</v>
      </c>
      <c r="S145" s="4" t="str">
        <f>LOOKUP(2,1/('[1] 集采未中选药品规格'!$A$2:$A$596=$R145),'[1] 集采未中选药品规格'!C$2:C$596)</f>
        <v>25mg</v>
      </c>
      <c r="T145" s="4" t="str">
        <f>LOOKUP(2,1/('[1] 集采未中选药品规格'!$A$2:$A$596=$R145),'[1] 集采未中选药品规格'!D$2:D$596)</f>
        <v>10瓶</v>
      </c>
      <c r="U145" s="3" t="s">
        <v>89</v>
      </c>
      <c r="V145" s="38" t="s">
        <v>787</v>
      </c>
      <c r="W145" s="3" t="s">
        <v>788</v>
      </c>
      <c r="X145" s="38" t="s">
        <v>787</v>
      </c>
      <c r="Y145" s="3" t="s">
        <v>788</v>
      </c>
      <c r="Z145" s="3">
        <v>174</v>
      </c>
      <c r="AA145" s="3">
        <v>17.399999999999999</v>
      </c>
      <c r="AB145" s="3" t="s">
        <v>57</v>
      </c>
      <c r="AC145" s="38"/>
      <c r="AD145" s="42"/>
      <c r="AE145" s="42" t="s">
        <v>789</v>
      </c>
      <c r="AF145" s="42" t="s">
        <v>784</v>
      </c>
      <c r="AG145" s="42" t="s">
        <v>790</v>
      </c>
      <c r="AH145" s="54"/>
      <c r="AI145" s="50" t="str">
        <f t="shared" si="57"/>
        <v>规格×</v>
      </c>
      <c r="AJ145" s="50" t="str">
        <f t="shared" si="58"/>
        <v>含量差比价</v>
      </c>
      <c r="AK145" s="51">
        <f t="shared" si="59"/>
        <v>48.76</v>
      </c>
      <c r="AL145" s="50">
        <f t="shared" si="60"/>
        <v>0.4</v>
      </c>
      <c r="AM145" s="52" t="str">
        <f t="shared" si="61"/>
        <v>差比价与挂网价取低者</v>
      </c>
      <c r="AN145" s="53">
        <f t="shared" si="62"/>
        <v>17.399999999999999</v>
      </c>
      <c r="AO145" s="53">
        <f t="shared" si="63"/>
        <v>17.399999999999999</v>
      </c>
      <c r="AP145" s="53">
        <f t="shared" si="64"/>
        <v>17.399999999999999</v>
      </c>
    </row>
    <row r="146" spans="1:42">
      <c r="A146" s="28">
        <v>10</v>
      </c>
      <c r="B146" s="28" t="s">
        <v>754</v>
      </c>
      <c r="C146" s="28" t="s">
        <v>755</v>
      </c>
      <c r="D146" s="28" t="s">
        <v>45</v>
      </c>
      <c r="E146" s="28" t="str">
        <f>LOOKUP(2,1/([1]中选结果表!$C$2:$C$85=D146),[1]中选结果表!$M$2:$M$85)</f>
        <v>注射剂</v>
      </c>
      <c r="F146" s="28" t="s">
        <v>756</v>
      </c>
      <c r="G146" s="28" t="str">
        <f>LOOKUP(2,1/([1]中选结果表!$D$2:$D$85=$F146),[1]中选结果表!$E$2:$E$85)</f>
        <v>10mg</v>
      </c>
      <c r="H146" s="28" t="str">
        <f>LOOKUP(2,1/([1]中选结果表!$D$2:$D$85=$F146),[1]中选结果表!$F$2:$F$85)</f>
        <v>10瓶</v>
      </c>
      <c r="I146" s="28" t="s">
        <v>89</v>
      </c>
      <c r="J146" s="28" t="s">
        <v>757</v>
      </c>
      <c r="K146" s="28">
        <v>241.8</v>
      </c>
      <c r="L146" s="31">
        <v>24.18</v>
      </c>
      <c r="M146" s="28">
        <v>3</v>
      </c>
      <c r="N146" s="32">
        <v>0.7</v>
      </c>
      <c r="O146" s="33" t="s">
        <v>791</v>
      </c>
      <c r="P146" s="3" t="s">
        <v>759</v>
      </c>
      <c r="Q146" s="3" t="s">
        <v>51</v>
      </c>
      <c r="R146" s="3" t="s">
        <v>792</v>
      </c>
      <c r="S146" s="4" t="str">
        <f>LOOKUP(2,1/('[1] 集采未中选药品规格'!$A$2:$A$596=$R146),'[1] 集采未中选药品规格'!C$2:C$596)</f>
        <v>10mg</v>
      </c>
      <c r="T146" s="4" t="str">
        <f>LOOKUP(2,1/('[1] 集采未中选药品规格'!$A$2:$A$596=$R146),'[1] 集采未中选药品规格'!D$2:D$596)</f>
        <v>10瓶</v>
      </c>
      <c r="U146" s="3" t="s">
        <v>89</v>
      </c>
      <c r="V146" s="38" t="s">
        <v>636</v>
      </c>
      <c r="W146" s="3" t="s">
        <v>637</v>
      </c>
      <c r="X146" s="38" t="s">
        <v>636</v>
      </c>
      <c r="Y146" s="3" t="s">
        <v>637</v>
      </c>
      <c r="Z146" s="3">
        <v>962.5</v>
      </c>
      <c r="AA146" s="3">
        <v>96.25</v>
      </c>
      <c r="AB146" s="3" t="s">
        <v>57</v>
      </c>
      <c r="AC146" s="38"/>
      <c r="AD146" s="42"/>
      <c r="AE146" s="42" t="s">
        <v>793</v>
      </c>
      <c r="AF146" s="42" t="s">
        <v>791</v>
      </c>
      <c r="AG146" s="42" t="s">
        <v>794</v>
      </c>
      <c r="AH146" s="54"/>
      <c r="AI146" s="50" t="str">
        <f t="shared" si="57"/>
        <v>规格√</v>
      </c>
      <c r="AJ146" s="50" t="str">
        <f t="shared" si="58"/>
        <v>按中选价</v>
      </c>
      <c r="AK146" s="51">
        <f t="shared" si="59"/>
        <v>24.18</v>
      </c>
      <c r="AL146" s="50">
        <f t="shared" si="60"/>
        <v>4</v>
      </c>
      <c r="AM146" s="52" t="str">
        <f t="shared" si="61"/>
        <v>差比价与挂网价取低者</v>
      </c>
      <c r="AN146" s="53">
        <f t="shared" si="62"/>
        <v>24.18</v>
      </c>
      <c r="AO146" s="53">
        <f t="shared" si="63"/>
        <v>24.18</v>
      </c>
      <c r="AP146" s="53">
        <f t="shared" si="64"/>
        <v>24.18</v>
      </c>
    </row>
    <row r="147" spans="1:42">
      <c r="A147" s="28">
        <v>10</v>
      </c>
      <c r="B147" s="28" t="s">
        <v>754</v>
      </c>
      <c r="C147" s="28" t="s">
        <v>755</v>
      </c>
      <c r="D147" s="28" t="s">
        <v>45</v>
      </c>
      <c r="E147" s="28" t="str">
        <f>LOOKUP(2,1/([1]中选结果表!$C$2:$C$85=D147),[1]中选结果表!$M$2:$M$85)</f>
        <v>注射剂</v>
      </c>
      <c r="F147" s="28" t="s">
        <v>756</v>
      </c>
      <c r="G147" s="28" t="str">
        <f>LOOKUP(2,1/([1]中选结果表!$D$2:$D$85=$F147),[1]中选结果表!$E$2:$E$85)</f>
        <v>10mg</v>
      </c>
      <c r="H147" s="28" t="str">
        <f>LOOKUP(2,1/([1]中选结果表!$D$2:$D$85=$F147),[1]中选结果表!$F$2:$F$85)</f>
        <v>10瓶</v>
      </c>
      <c r="I147" s="28" t="s">
        <v>89</v>
      </c>
      <c r="J147" s="28" t="s">
        <v>757</v>
      </c>
      <c r="K147" s="28">
        <v>241.8</v>
      </c>
      <c r="L147" s="31">
        <v>24.18</v>
      </c>
      <c r="M147" s="28">
        <v>3</v>
      </c>
      <c r="N147" s="32">
        <v>0.7</v>
      </c>
      <c r="O147" s="33" t="s">
        <v>795</v>
      </c>
      <c r="P147" s="3" t="s">
        <v>754</v>
      </c>
      <c r="Q147" s="3" t="s">
        <v>51</v>
      </c>
      <c r="R147" s="3" t="s">
        <v>796</v>
      </c>
      <c r="S147" s="4" t="str">
        <f>LOOKUP(2,1/('[1] 集采未中选药品规格'!$A$2:$A$596=$R147),'[1] 集采未中选药品规格'!C$2:C$596)</f>
        <v>10mg</v>
      </c>
      <c r="T147" s="4" t="str">
        <f>LOOKUP(2,1/('[1] 集采未中选药品规格'!$A$2:$A$596=$R147),'[1] 集采未中选药品规格'!D$2:D$596)</f>
        <v>1瓶</v>
      </c>
      <c r="U147" s="3" t="s">
        <v>89</v>
      </c>
      <c r="V147" s="38" t="s">
        <v>636</v>
      </c>
      <c r="W147" s="3" t="s">
        <v>637</v>
      </c>
      <c r="X147" s="38" t="s">
        <v>636</v>
      </c>
      <c r="Y147" s="3" t="s">
        <v>637</v>
      </c>
      <c r="Z147" s="3">
        <v>111</v>
      </c>
      <c r="AA147" s="3">
        <v>111</v>
      </c>
      <c r="AB147" s="3" t="s">
        <v>66</v>
      </c>
      <c r="AC147" s="38"/>
      <c r="AD147" s="42"/>
      <c r="AE147" s="42" t="s">
        <v>797</v>
      </c>
      <c r="AF147" s="42" t="s">
        <v>795</v>
      </c>
      <c r="AG147" s="42" t="s">
        <v>798</v>
      </c>
      <c r="AH147" s="54"/>
      <c r="AI147" s="50" t="str">
        <f t="shared" si="57"/>
        <v>规格√</v>
      </c>
      <c r="AJ147" s="50" t="str">
        <f t="shared" si="58"/>
        <v>按中选价</v>
      </c>
      <c r="AK147" s="51">
        <f t="shared" si="59"/>
        <v>24.18</v>
      </c>
      <c r="AL147" s="50">
        <f t="shared" si="60"/>
        <v>4.5999999999999996</v>
      </c>
      <c r="AM147" s="52" t="str">
        <f t="shared" si="61"/>
        <v>过评药，行梯度降价</v>
      </c>
      <c r="AN147" s="53">
        <f t="shared" si="62"/>
        <v>66.599999999999994</v>
      </c>
      <c r="AO147" s="53">
        <f t="shared" si="63"/>
        <v>39.96</v>
      </c>
      <c r="AP147" s="53">
        <f t="shared" si="64"/>
        <v>31.970000000000002</v>
      </c>
    </row>
    <row r="148" spans="1:42">
      <c r="A148" s="28">
        <v>10</v>
      </c>
      <c r="B148" s="28" t="s">
        <v>754</v>
      </c>
      <c r="C148" s="28" t="s">
        <v>755</v>
      </c>
      <c r="D148" s="28" t="s">
        <v>45</v>
      </c>
      <c r="E148" s="28" t="str">
        <f>LOOKUP(2,1/([1]中选结果表!$C$2:$C$85=D148),[1]中选结果表!$M$2:$M$85)</f>
        <v>注射剂</v>
      </c>
      <c r="F148" s="28" t="s">
        <v>756</v>
      </c>
      <c r="G148" s="28" t="str">
        <f>LOOKUP(2,1/([1]中选结果表!$D$2:$D$85=$F148),[1]中选结果表!$E$2:$E$85)</f>
        <v>10mg</v>
      </c>
      <c r="H148" s="28" t="str">
        <f>LOOKUP(2,1/([1]中选结果表!$D$2:$D$85=$F148),[1]中选结果表!$F$2:$F$85)</f>
        <v>10瓶</v>
      </c>
      <c r="I148" s="28" t="s">
        <v>89</v>
      </c>
      <c r="J148" s="28" t="s">
        <v>757</v>
      </c>
      <c r="K148" s="28">
        <v>241.8</v>
      </c>
      <c r="L148" s="31">
        <v>24.18</v>
      </c>
      <c r="M148" s="28">
        <v>3</v>
      </c>
      <c r="N148" s="32">
        <v>0.7</v>
      </c>
      <c r="O148" s="33" t="s">
        <v>799</v>
      </c>
      <c r="P148" s="3" t="s">
        <v>754</v>
      </c>
      <c r="Q148" s="3" t="s">
        <v>51</v>
      </c>
      <c r="R148" s="3" t="s">
        <v>800</v>
      </c>
      <c r="S148" s="4" t="str">
        <f>LOOKUP(2,1/('[1] 集采未中选药品规格'!$A$2:$A$596=$R148),'[1] 集采未中选药品规格'!C$2:C$596)</f>
        <v>10mg</v>
      </c>
      <c r="T148" s="4" t="str">
        <f>LOOKUP(2,1/('[1] 集采未中选药品规格'!$A$2:$A$596=$R148),'[1] 集采未中选药品规格'!D$2:D$596)</f>
        <v>1瓶</v>
      </c>
      <c r="U148" s="3" t="s">
        <v>89</v>
      </c>
      <c r="V148" s="38" t="s">
        <v>801</v>
      </c>
      <c r="W148" s="3" t="s">
        <v>802</v>
      </c>
      <c r="X148" s="38" t="s">
        <v>801</v>
      </c>
      <c r="Y148" s="3" t="s">
        <v>802</v>
      </c>
      <c r="Z148" s="3">
        <v>99</v>
      </c>
      <c r="AA148" s="3">
        <v>99</v>
      </c>
      <c r="AB148" s="3" t="s">
        <v>66</v>
      </c>
      <c r="AC148" s="38"/>
      <c r="AD148" s="42"/>
      <c r="AE148" s="42" t="s">
        <v>803</v>
      </c>
      <c r="AF148" s="42" t="s">
        <v>799</v>
      </c>
      <c r="AG148" s="42" t="s">
        <v>804</v>
      </c>
      <c r="AH148" s="54"/>
      <c r="AI148" s="50" t="str">
        <f t="shared" si="57"/>
        <v>规格√</v>
      </c>
      <c r="AJ148" s="50" t="str">
        <f t="shared" si="58"/>
        <v>按中选价</v>
      </c>
      <c r="AK148" s="51">
        <f t="shared" si="59"/>
        <v>24.18</v>
      </c>
      <c r="AL148" s="50">
        <f t="shared" si="60"/>
        <v>4.0999999999999996</v>
      </c>
      <c r="AM148" s="52" t="str">
        <f t="shared" si="61"/>
        <v>过评药，行梯度降价</v>
      </c>
      <c r="AN148" s="53">
        <f t="shared" si="62"/>
        <v>59.4</v>
      </c>
      <c r="AO148" s="53">
        <f t="shared" si="63"/>
        <v>35.64</v>
      </c>
      <c r="AP148" s="53">
        <f t="shared" si="64"/>
        <v>28.520000000000003</v>
      </c>
    </row>
    <row r="149" spans="1:42">
      <c r="A149" s="28">
        <v>10</v>
      </c>
      <c r="B149" s="28" t="s">
        <v>754</v>
      </c>
      <c r="C149" s="28" t="s">
        <v>755</v>
      </c>
      <c r="D149" s="28" t="s">
        <v>45</v>
      </c>
      <c r="E149" s="28" t="str">
        <f>LOOKUP(2,1/([1]中选结果表!$C$2:$C$85=D149),[1]中选结果表!$M$2:$M$85)</f>
        <v>注射剂</v>
      </c>
      <c r="F149" s="28" t="s">
        <v>756</v>
      </c>
      <c r="G149" s="28" t="str">
        <f>LOOKUP(2,1/([1]中选结果表!$D$2:$D$85=$F149),[1]中选结果表!$E$2:$E$85)</f>
        <v>10mg</v>
      </c>
      <c r="H149" s="28" t="str">
        <f>LOOKUP(2,1/([1]中选结果表!$D$2:$D$85=$F149),[1]中选结果表!$F$2:$F$85)</f>
        <v>10瓶</v>
      </c>
      <c r="I149" s="28" t="s">
        <v>89</v>
      </c>
      <c r="J149" s="28" t="s">
        <v>757</v>
      </c>
      <c r="K149" s="28">
        <v>241.8</v>
      </c>
      <c r="L149" s="31">
        <v>24.18</v>
      </c>
      <c r="M149" s="28">
        <v>3</v>
      </c>
      <c r="N149" s="32">
        <v>0.7</v>
      </c>
      <c r="O149" s="33" t="s">
        <v>805</v>
      </c>
      <c r="P149" s="3" t="s">
        <v>754</v>
      </c>
      <c r="Q149" s="3" t="s">
        <v>51</v>
      </c>
      <c r="R149" s="3" t="s">
        <v>806</v>
      </c>
      <c r="S149" s="4" t="str">
        <f>LOOKUP(2,1/('[1] 集采未中选药品规格'!$A$2:$A$596=$R149),'[1] 集采未中选药品规格'!C$2:C$596)</f>
        <v>10mg</v>
      </c>
      <c r="T149" s="4" t="str">
        <f>LOOKUP(2,1/('[1] 集采未中选药品规格'!$A$2:$A$596=$R149),'[1] 集采未中选药品规格'!D$2:D$596)</f>
        <v>10瓶</v>
      </c>
      <c r="U149" s="3" t="s">
        <v>89</v>
      </c>
      <c r="V149" s="38" t="s">
        <v>807</v>
      </c>
      <c r="W149" s="3" t="s">
        <v>757</v>
      </c>
      <c r="X149" s="38" t="s">
        <v>807</v>
      </c>
      <c r="Y149" s="3" t="s">
        <v>757</v>
      </c>
      <c r="Z149" s="3">
        <v>1028</v>
      </c>
      <c r="AA149" s="3">
        <v>102.8</v>
      </c>
      <c r="AB149" s="3" t="s">
        <v>66</v>
      </c>
      <c r="AC149" s="38"/>
      <c r="AD149" s="42"/>
      <c r="AE149" s="42" t="s">
        <v>808</v>
      </c>
      <c r="AF149" s="42" t="s">
        <v>805</v>
      </c>
      <c r="AG149" s="42" t="s">
        <v>809</v>
      </c>
      <c r="AH149" s="54" t="s">
        <v>60</v>
      </c>
      <c r="AI149" s="50" t="str">
        <f t="shared" si="57"/>
        <v>规格√</v>
      </c>
      <c r="AJ149" s="50" t="str">
        <f t="shared" si="58"/>
        <v>按中选价</v>
      </c>
      <c r="AK149" s="51">
        <f t="shared" si="59"/>
        <v>24.18</v>
      </c>
      <c r="AL149" s="50">
        <f t="shared" si="60"/>
        <v>4.3</v>
      </c>
      <c r="AM149" s="52" t="str">
        <f t="shared" si="61"/>
        <v>过评药，行梯度降价</v>
      </c>
      <c r="AN149" s="53">
        <f t="shared" si="62"/>
        <v>61.68</v>
      </c>
      <c r="AO149" s="53">
        <f t="shared" si="63"/>
        <v>37.01</v>
      </c>
      <c r="AP149" s="53">
        <f t="shared" si="64"/>
        <v>29.610000000000003</v>
      </c>
    </row>
    <row r="150" spans="1:42">
      <c r="A150" s="28">
        <v>10</v>
      </c>
      <c r="B150" s="28" t="s">
        <v>754</v>
      </c>
      <c r="C150" s="28" t="s">
        <v>755</v>
      </c>
      <c r="D150" s="28" t="s">
        <v>45</v>
      </c>
      <c r="E150" s="28" t="str">
        <f>LOOKUP(2,1/([1]中选结果表!$C$2:$C$85=D150),[1]中选结果表!$M$2:$M$85)</f>
        <v>注射剂</v>
      </c>
      <c r="F150" s="28" t="s">
        <v>756</v>
      </c>
      <c r="G150" s="28" t="str">
        <f>LOOKUP(2,1/([1]中选结果表!$D$2:$D$85=$F150),[1]中选结果表!$E$2:$E$85)</f>
        <v>10mg</v>
      </c>
      <c r="H150" s="28" t="str">
        <f>LOOKUP(2,1/([1]中选结果表!$D$2:$D$85=$F150),[1]中选结果表!$F$2:$F$85)</f>
        <v>10瓶</v>
      </c>
      <c r="I150" s="28" t="s">
        <v>89</v>
      </c>
      <c r="J150" s="28" t="s">
        <v>757</v>
      </c>
      <c r="K150" s="28">
        <v>241.8</v>
      </c>
      <c r="L150" s="31">
        <v>24.18</v>
      </c>
      <c r="M150" s="28">
        <v>3</v>
      </c>
      <c r="N150" s="32">
        <v>0.7</v>
      </c>
      <c r="O150" s="33" t="s">
        <v>810</v>
      </c>
      <c r="P150" s="3" t="s">
        <v>759</v>
      </c>
      <c r="Q150" s="3" t="s">
        <v>484</v>
      </c>
      <c r="R150" s="3" t="s">
        <v>811</v>
      </c>
      <c r="S150" s="4" t="str">
        <f>LOOKUP(2,1/('[1] 集采未中选药品规格'!$A$2:$A$596=$R150),'[1] 集采未中选药品规格'!C$2:C$596)</f>
        <v>5mg</v>
      </c>
      <c r="T150" s="4" t="str">
        <f>LOOKUP(2,1/('[1] 集采未中选药品规格'!$A$2:$A$596=$R150),'[1] 集采未中选药品规格'!D$2:D$596)</f>
        <v>1瓶</v>
      </c>
      <c r="U150" s="3" t="s">
        <v>47</v>
      </c>
      <c r="V150" s="38" t="s">
        <v>252</v>
      </c>
      <c r="W150" s="3" t="s">
        <v>253</v>
      </c>
      <c r="X150" s="38" t="s">
        <v>252</v>
      </c>
      <c r="Y150" s="3" t="s">
        <v>253</v>
      </c>
      <c r="Z150" s="3">
        <v>45.28</v>
      </c>
      <c r="AA150" s="3">
        <v>45.28</v>
      </c>
      <c r="AB150" s="3" t="s">
        <v>57</v>
      </c>
      <c r="AC150" s="38"/>
      <c r="AD150" s="42"/>
      <c r="AE150" s="42" t="s">
        <v>812</v>
      </c>
      <c r="AF150" s="42" t="s">
        <v>810</v>
      </c>
      <c r="AG150" s="42" t="s">
        <v>813</v>
      </c>
      <c r="AH150" s="54"/>
      <c r="AI150" s="50" t="str">
        <f t="shared" si="57"/>
        <v>规格×</v>
      </c>
      <c r="AJ150" s="50" t="str">
        <f t="shared" si="58"/>
        <v>含量差比价</v>
      </c>
      <c r="AK150" s="51">
        <f t="shared" si="59"/>
        <v>14.22</v>
      </c>
      <c r="AL150" s="50">
        <f t="shared" si="60"/>
        <v>3.2</v>
      </c>
      <c r="AM150" s="52" t="str">
        <f t="shared" si="61"/>
        <v>差比价与挂网价取低者</v>
      </c>
      <c r="AN150" s="53">
        <f t="shared" si="62"/>
        <v>14.22</v>
      </c>
      <c r="AO150" s="53">
        <f t="shared" si="63"/>
        <v>14.22</v>
      </c>
      <c r="AP150" s="53">
        <f t="shared" si="64"/>
        <v>14.22</v>
      </c>
    </row>
    <row r="151" spans="1:42">
      <c r="A151" s="28">
        <v>11</v>
      </c>
      <c r="B151" s="28" t="s">
        <v>814</v>
      </c>
      <c r="C151" s="28" t="s">
        <v>815</v>
      </c>
      <c r="D151" s="28" t="s">
        <v>116</v>
      </c>
      <c r="E151" s="28" t="str">
        <f>LOOKUP(2,1/([1]中选结果表!$C$2:$C$85=D151),[1]中选结果表!$M$2:$M$85)</f>
        <v>胶囊剂</v>
      </c>
      <c r="F151" s="28" t="s">
        <v>816</v>
      </c>
      <c r="G151" s="28" t="str">
        <f>LOOKUP(2,1/([1]中选结果表!$D$2:$D$85=$F151),[1]中选结果表!$E$2:$E$85)</f>
        <v>50mg</v>
      </c>
      <c r="H151" s="28" t="str">
        <f>LOOKUP(2,1/([1]中选结果表!$D$2:$D$85=$F151),[1]中选结果表!$F$2:$F$85)</f>
        <v>30粒</v>
      </c>
      <c r="I151" s="28" t="s">
        <v>47</v>
      </c>
      <c r="J151" s="28" t="s">
        <v>817</v>
      </c>
      <c r="K151" s="28">
        <v>220</v>
      </c>
      <c r="L151" s="31">
        <v>7.3333000000000004</v>
      </c>
      <c r="M151" s="28">
        <v>4</v>
      </c>
      <c r="N151" s="32">
        <v>0.8</v>
      </c>
      <c r="O151" s="33" t="s">
        <v>818</v>
      </c>
      <c r="P151" s="3" t="s">
        <v>814</v>
      </c>
      <c r="Q151" s="3" t="s">
        <v>116</v>
      </c>
      <c r="R151" s="3" t="s">
        <v>819</v>
      </c>
      <c r="S151" s="4" t="str">
        <f>LOOKUP(2,1/('[1] 集采未中选药品规格'!$A$2:$A$596=$R151),'[1] 集采未中选药品规格'!C$2:C$596)</f>
        <v>50mg</v>
      </c>
      <c r="T151" s="4" t="str">
        <f>LOOKUP(2,1/('[1] 集采未中选药品规格'!$A$2:$A$596=$R151),'[1] 集采未中选药品规格'!D$2:D$596)</f>
        <v>30粒</v>
      </c>
      <c r="U151" s="3" t="s">
        <v>89</v>
      </c>
      <c r="V151" s="38" t="s">
        <v>820</v>
      </c>
      <c r="W151" s="3" t="s">
        <v>817</v>
      </c>
      <c r="X151" s="38" t="s">
        <v>820</v>
      </c>
      <c r="Y151" s="3" t="s">
        <v>817</v>
      </c>
      <c r="Z151" s="3">
        <v>1048.4000000000001</v>
      </c>
      <c r="AA151" s="3">
        <v>34.946666999999998</v>
      </c>
      <c r="AB151" s="3" t="s">
        <v>57</v>
      </c>
      <c r="AC151" s="38"/>
      <c r="AD151" s="42"/>
      <c r="AE151" s="42" t="s">
        <v>821</v>
      </c>
      <c r="AF151" s="42" t="s">
        <v>818</v>
      </c>
      <c r="AG151" s="42" t="s">
        <v>822</v>
      </c>
      <c r="AH151" s="54" t="s">
        <v>60</v>
      </c>
      <c r="AI151" s="50" t="str">
        <f t="shared" si="57"/>
        <v>规格√</v>
      </c>
      <c r="AJ151" s="50" t="str">
        <f t="shared" si="58"/>
        <v>按中选价</v>
      </c>
      <c r="AK151" s="51">
        <f t="shared" si="59"/>
        <v>7.33</v>
      </c>
      <c r="AL151" s="50">
        <f t="shared" si="60"/>
        <v>4.8</v>
      </c>
      <c r="AM151" s="52" t="str">
        <f t="shared" si="61"/>
        <v>差比价与挂网价取低者</v>
      </c>
      <c r="AN151" s="53">
        <f t="shared" si="62"/>
        <v>7.33</v>
      </c>
      <c r="AO151" s="53">
        <f t="shared" si="63"/>
        <v>7.33</v>
      </c>
      <c r="AP151" s="53">
        <f t="shared" si="64"/>
        <v>7.33</v>
      </c>
    </row>
    <row r="152" spans="1:42">
      <c r="A152" s="29">
        <v>11</v>
      </c>
      <c r="B152" s="29" t="s">
        <v>814</v>
      </c>
      <c r="C152" s="29" t="s">
        <v>815</v>
      </c>
      <c r="D152" s="29" t="s">
        <v>116</v>
      </c>
      <c r="E152" s="29" t="str">
        <f>LOOKUP(2,1/([1]中选结果表!$C$2:$C$85=D152),[1]中选结果表!$M$2:$M$85)</f>
        <v>胶囊剂</v>
      </c>
      <c r="F152" s="29" t="s">
        <v>816</v>
      </c>
      <c r="G152" s="29" t="str">
        <f>LOOKUP(2,1/([1]中选结果表!$D$2:$D$85=$F152),[1]中选结果表!$E$2:$E$85)</f>
        <v>50mg</v>
      </c>
      <c r="H152" s="29" t="str">
        <f>LOOKUP(2,1/([1]中选结果表!$D$2:$D$85=$F152),[1]中选结果表!$F$2:$F$85)</f>
        <v>30粒</v>
      </c>
      <c r="I152" s="29" t="s">
        <v>47</v>
      </c>
      <c r="J152" s="29" t="s">
        <v>817</v>
      </c>
      <c r="K152" s="29">
        <v>220</v>
      </c>
      <c r="L152" s="34">
        <v>7.3333000000000004</v>
      </c>
      <c r="M152" s="29">
        <v>4</v>
      </c>
      <c r="N152" s="35">
        <v>0.8</v>
      </c>
      <c r="O152" s="36" t="s">
        <v>823</v>
      </c>
      <c r="P152" s="29" t="s">
        <v>824</v>
      </c>
      <c r="Q152" s="29" t="s">
        <v>124</v>
      </c>
      <c r="R152" s="29" t="s">
        <v>825</v>
      </c>
      <c r="S152" s="39" t="str">
        <f>LOOKUP(2,1/('[1] 集采未中选药品规格'!$A$2:$A$596=$R152),'[1] 集采未中选药品规格'!C$2:C$596)</f>
        <v>50mg</v>
      </c>
      <c r="T152" s="39" t="str">
        <f>LOOKUP(2,1/('[1] 集采未中选药品规格'!$A$2:$A$596=$R152),'[1] 集采未中选药品规格'!D$2:D$596)</f>
        <v>28片</v>
      </c>
      <c r="U152" s="29" t="s">
        <v>89</v>
      </c>
      <c r="V152" s="40" t="s">
        <v>381</v>
      </c>
      <c r="W152" s="29" t="s">
        <v>826</v>
      </c>
      <c r="X152" s="40" t="s">
        <v>381</v>
      </c>
      <c r="Y152" s="29" t="s">
        <v>382</v>
      </c>
      <c r="Z152" s="29">
        <v>1118.9100000000001</v>
      </c>
      <c r="AA152" s="29">
        <v>39.961070999999997</v>
      </c>
      <c r="AB152" s="29" t="s">
        <v>57</v>
      </c>
      <c r="AC152" s="43" t="s">
        <v>66</v>
      </c>
      <c r="AD152" s="44"/>
      <c r="AE152" s="44" t="s">
        <v>827</v>
      </c>
      <c r="AF152" s="44" t="s">
        <v>823</v>
      </c>
      <c r="AG152" s="44" t="s">
        <v>828</v>
      </c>
      <c r="AH152" s="55"/>
      <c r="AI152" s="50" t="str">
        <f t="shared" si="57"/>
        <v>规格√</v>
      </c>
      <c r="AJ152" s="50" t="str">
        <f t="shared" si="58"/>
        <v>按中选价</v>
      </c>
      <c r="AK152" s="51">
        <f t="shared" si="59"/>
        <v>7.33</v>
      </c>
      <c r="AL152" s="50">
        <f t="shared" si="60"/>
        <v>5.5</v>
      </c>
      <c r="AM152" s="52" t="str">
        <f t="shared" si="61"/>
        <v>原研药，行梯度降价</v>
      </c>
      <c r="AN152" s="53">
        <f t="shared" si="62"/>
        <v>23.98</v>
      </c>
      <c r="AO152" s="53">
        <f t="shared" si="63"/>
        <v>14.39</v>
      </c>
      <c r="AP152" s="53">
        <f t="shared" si="64"/>
        <v>11.51</v>
      </c>
    </row>
    <row r="153" spans="1:42">
      <c r="A153" s="28">
        <v>11</v>
      </c>
      <c r="B153" s="28" t="s">
        <v>814</v>
      </c>
      <c r="C153" s="28" t="s">
        <v>815</v>
      </c>
      <c r="D153" s="28" t="s">
        <v>116</v>
      </c>
      <c r="E153" s="28" t="str">
        <f>LOOKUP(2,1/([1]中选结果表!$C$2:$C$85=D153),[1]中选结果表!$M$2:$M$85)</f>
        <v>胶囊剂</v>
      </c>
      <c r="F153" s="28" t="s">
        <v>816</v>
      </c>
      <c r="G153" s="28" t="str">
        <f>LOOKUP(2,1/([1]中选结果表!$D$2:$D$85=$F153),[1]中选结果表!$E$2:$E$85)</f>
        <v>50mg</v>
      </c>
      <c r="H153" s="28" t="str">
        <f>LOOKUP(2,1/([1]中选结果表!$D$2:$D$85=$F153),[1]中选结果表!$F$2:$F$85)</f>
        <v>30粒</v>
      </c>
      <c r="I153" s="28" t="s">
        <v>47</v>
      </c>
      <c r="J153" s="28" t="s">
        <v>817</v>
      </c>
      <c r="K153" s="28">
        <v>220</v>
      </c>
      <c r="L153" s="31">
        <v>7.3333000000000004</v>
      </c>
      <c r="M153" s="28">
        <v>4</v>
      </c>
      <c r="N153" s="32">
        <v>0.8</v>
      </c>
      <c r="O153" s="33" t="s">
        <v>829</v>
      </c>
      <c r="P153" s="3" t="s">
        <v>824</v>
      </c>
      <c r="Q153" s="3" t="s">
        <v>124</v>
      </c>
      <c r="R153" s="3" t="s">
        <v>825</v>
      </c>
      <c r="S153" s="4" t="str">
        <f>LOOKUP(2,1/('[1] 集采未中选药品规格'!$A$2:$A$596=$R153),'[1] 集采未中选药品规格'!C$2:C$596)</f>
        <v>50mg</v>
      </c>
      <c r="T153" s="4" t="str">
        <f>LOOKUP(2,1/('[1] 集采未中选药品规格'!$A$2:$A$596=$R153),'[1] 集采未中选药品规格'!D$2:D$596)</f>
        <v>28片</v>
      </c>
      <c r="U153" s="3" t="s">
        <v>89</v>
      </c>
      <c r="V153" s="38" t="s">
        <v>830</v>
      </c>
      <c r="W153" s="3" t="s">
        <v>831</v>
      </c>
      <c r="X153" s="38" t="s">
        <v>830</v>
      </c>
      <c r="Y153" s="3" t="s">
        <v>831</v>
      </c>
      <c r="Z153" s="3">
        <v>794</v>
      </c>
      <c r="AA153" s="3">
        <v>28.357143000000001</v>
      </c>
      <c r="AB153" s="3" t="s">
        <v>66</v>
      </c>
      <c r="AC153" s="38" t="s">
        <v>140</v>
      </c>
      <c r="AD153" s="42"/>
      <c r="AE153" s="42" t="s">
        <v>832</v>
      </c>
      <c r="AF153" s="42" t="s">
        <v>829</v>
      </c>
      <c r="AG153" s="42" t="s">
        <v>833</v>
      </c>
      <c r="AH153" s="54"/>
      <c r="AI153" s="50" t="str">
        <f t="shared" si="57"/>
        <v>规格√</v>
      </c>
      <c r="AJ153" s="50" t="str">
        <f t="shared" si="58"/>
        <v>按中选价</v>
      </c>
      <c r="AK153" s="51">
        <f t="shared" si="59"/>
        <v>7.33</v>
      </c>
      <c r="AL153" s="50">
        <f t="shared" si="60"/>
        <v>3.9</v>
      </c>
      <c r="AM153" s="52" t="str">
        <f t="shared" si="61"/>
        <v>过评药，行梯度降价</v>
      </c>
      <c r="AN153" s="53">
        <f t="shared" si="62"/>
        <v>17.020000000000003</v>
      </c>
      <c r="AO153" s="53">
        <f t="shared" si="63"/>
        <v>10.209999999999999</v>
      </c>
      <c r="AP153" s="53">
        <f t="shared" si="64"/>
        <v>8.17</v>
      </c>
    </row>
    <row r="154" spans="1:42">
      <c r="A154" s="28">
        <v>11</v>
      </c>
      <c r="B154" s="28" t="s">
        <v>814</v>
      </c>
      <c r="C154" s="28" t="s">
        <v>815</v>
      </c>
      <c r="D154" s="28" t="s">
        <v>116</v>
      </c>
      <c r="E154" s="28" t="str">
        <f>LOOKUP(2,1/([1]中选结果表!$C$2:$C$85=D154),[1]中选结果表!$M$2:$M$85)</f>
        <v>胶囊剂</v>
      </c>
      <c r="F154" s="28" t="s">
        <v>816</v>
      </c>
      <c r="G154" s="28" t="str">
        <f>LOOKUP(2,1/([1]中选结果表!$D$2:$D$85=$F154),[1]中选结果表!$E$2:$E$85)</f>
        <v>50mg</v>
      </c>
      <c r="H154" s="28" t="str">
        <f>LOOKUP(2,1/([1]中选结果表!$D$2:$D$85=$F154),[1]中选结果表!$F$2:$F$85)</f>
        <v>30粒</v>
      </c>
      <c r="I154" s="28" t="s">
        <v>47</v>
      </c>
      <c r="J154" s="28" t="s">
        <v>817</v>
      </c>
      <c r="K154" s="28">
        <v>220</v>
      </c>
      <c r="L154" s="31">
        <v>7.3333000000000004</v>
      </c>
      <c r="M154" s="28">
        <v>4</v>
      </c>
      <c r="N154" s="32">
        <v>0.8</v>
      </c>
      <c r="O154" s="33" t="s">
        <v>834</v>
      </c>
      <c r="P154" s="3" t="s">
        <v>824</v>
      </c>
      <c r="Q154" s="3" t="s">
        <v>124</v>
      </c>
      <c r="R154" s="3" t="s">
        <v>835</v>
      </c>
      <c r="S154" s="4" t="str">
        <f>LOOKUP(2,1/('[1] 集采未中选药品规格'!$A$2:$A$596=$R154),'[1] 集采未中选药品规格'!C$2:C$596)</f>
        <v>50mg</v>
      </c>
      <c r="T154" s="4" t="str">
        <f>LOOKUP(2,1/('[1] 集采未中选药品规格'!$A$2:$A$596=$R154),'[1] 集采未中选药品规格'!D$2:D$596)</f>
        <v>20片</v>
      </c>
      <c r="U154" s="3" t="s">
        <v>89</v>
      </c>
      <c r="V154" s="38" t="s">
        <v>836</v>
      </c>
      <c r="W154" s="3" t="s">
        <v>837</v>
      </c>
      <c r="X154" s="38" t="s">
        <v>836</v>
      </c>
      <c r="Y154" s="3" t="s">
        <v>837</v>
      </c>
      <c r="Z154" s="3">
        <v>557.5</v>
      </c>
      <c r="AA154" s="3">
        <v>27.875</v>
      </c>
      <c r="AB154" s="3" t="s">
        <v>57</v>
      </c>
      <c r="AC154" s="38"/>
      <c r="AD154" s="42"/>
      <c r="AE154" s="42" t="s">
        <v>838</v>
      </c>
      <c r="AF154" s="42" t="s">
        <v>834</v>
      </c>
      <c r="AG154" s="42" t="s">
        <v>839</v>
      </c>
      <c r="AH154" s="54"/>
      <c r="AI154" s="50" t="str">
        <f t="shared" si="57"/>
        <v>规格√</v>
      </c>
      <c r="AJ154" s="50" t="str">
        <f t="shared" si="58"/>
        <v>按中选价</v>
      </c>
      <c r="AK154" s="51">
        <f t="shared" si="59"/>
        <v>7.33</v>
      </c>
      <c r="AL154" s="50">
        <f t="shared" si="60"/>
        <v>3.8</v>
      </c>
      <c r="AM154" s="52" t="str">
        <f t="shared" si="61"/>
        <v>差比价与挂网价取低者</v>
      </c>
      <c r="AN154" s="53">
        <f t="shared" si="62"/>
        <v>7.33</v>
      </c>
      <c r="AO154" s="53">
        <f t="shared" si="63"/>
        <v>7.33</v>
      </c>
      <c r="AP154" s="53">
        <f t="shared" si="64"/>
        <v>7.33</v>
      </c>
    </row>
    <row r="155" spans="1:42">
      <c r="A155" s="29">
        <v>12</v>
      </c>
      <c r="B155" s="29" t="s">
        <v>840</v>
      </c>
      <c r="C155" s="29" t="s">
        <v>841</v>
      </c>
      <c r="D155" s="29" t="s">
        <v>116</v>
      </c>
      <c r="E155" s="29" t="str">
        <f>LOOKUP(2,1/([1]中选结果表!$C$2:$C$85=D155),[1]中选结果表!$M$2:$M$85)</f>
        <v>胶囊剂</v>
      </c>
      <c r="F155" s="29" t="s">
        <v>842</v>
      </c>
      <c r="G155" s="29" t="str">
        <f>LOOKUP(2,1/([1]中选结果表!$D$2:$D$85=$F155),[1]中选结果表!$E$2:$E$85)</f>
        <v>150mg</v>
      </c>
      <c r="H155" s="29" t="str">
        <f>LOOKUP(2,1/([1]中选结果表!$D$2:$D$85=$F155),[1]中选结果表!$F$2:$F$85)</f>
        <v>30粒</v>
      </c>
      <c r="I155" s="29" t="s">
        <v>89</v>
      </c>
      <c r="J155" s="29" t="s">
        <v>843</v>
      </c>
      <c r="K155" s="29">
        <v>271.83999999999997</v>
      </c>
      <c r="L155" s="34">
        <v>9.0612999999999992</v>
      </c>
      <c r="M155" s="29">
        <v>4</v>
      </c>
      <c r="N155" s="35">
        <v>0.8</v>
      </c>
      <c r="O155" s="36" t="s">
        <v>844</v>
      </c>
      <c r="P155" s="29" t="s">
        <v>840</v>
      </c>
      <c r="Q155" s="29" t="s">
        <v>325</v>
      </c>
      <c r="R155" s="29" t="s">
        <v>845</v>
      </c>
      <c r="S155" s="39" t="str">
        <f>LOOKUP(2,1/('[1] 集采未中选药品规格'!$A$2:$A$596=$R155),'[1] 集采未中选药品规格'!C$2:C$596)</f>
        <v>150mg</v>
      </c>
      <c r="T155" s="39" t="str">
        <f>LOOKUP(2,1/('[1] 集采未中选药品规格'!$A$2:$A$596=$R155),'[1] 集采未中选药品规格'!D$2:D$596)</f>
        <v>10粒</v>
      </c>
      <c r="U155" s="29" t="s">
        <v>89</v>
      </c>
      <c r="V155" s="40" t="s">
        <v>846</v>
      </c>
      <c r="W155" s="29" t="s">
        <v>847</v>
      </c>
      <c r="X155" s="40" t="s">
        <v>846</v>
      </c>
      <c r="Y155" s="29" t="s">
        <v>848</v>
      </c>
      <c r="Z155" s="29">
        <v>213.87</v>
      </c>
      <c r="AA155" s="29">
        <v>21.387</v>
      </c>
      <c r="AB155" s="29" t="s">
        <v>57</v>
      </c>
      <c r="AC155" s="43" t="s">
        <v>66</v>
      </c>
      <c r="AD155" s="44"/>
      <c r="AE155" s="44" t="s">
        <v>849</v>
      </c>
      <c r="AF155" s="44" t="s">
        <v>844</v>
      </c>
      <c r="AG155" s="44" t="s">
        <v>850</v>
      </c>
      <c r="AH155" s="55"/>
      <c r="AI155" s="50" t="str">
        <f t="shared" si="57"/>
        <v>规格√</v>
      </c>
      <c r="AJ155" s="50" t="str">
        <f t="shared" si="58"/>
        <v>按中选价</v>
      </c>
      <c r="AK155" s="51">
        <f t="shared" si="59"/>
        <v>9.06</v>
      </c>
      <c r="AL155" s="50">
        <f t="shared" si="60"/>
        <v>2.4</v>
      </c>
      <c r="AM155" s="52" t="str">
        <f t="shared" si="61"/>
        <v>原研药，行梯度降价</v>
      </c>
      <c r="AN155" s="53">
        <f t="shared" si="62"/>
        <v>12.84</v>
      </c>
      <c r="AO155" s="53">
        <f t="shared" si="63"/>
        <v>9.06</v>
      </c>
      <c r="AP155" s="53">
        <f t="shared" si="64"/>
        <v>9.06</v>
      </c>
    </row>
    <row r="156" spans="1:42">
      <c r="A156" s="28">
        <v>12</v>
      </c>
      <c r="B156" s="28" t="s">
        <v>840</v>
      </c>
      <c r="C156" s="28" t="s">
        <v>841</v>
      </c>
      <c r="D156" s="28" t="s">
        <v>116</v>
      </c>
      <c r="E156" s="28" t="str">
        <f>LOOKUP(2,1/([1]中选结果表!$C$2:$C$85=D156),[1]中选结果表!$M$2:$M$85)</f>
        <v>胶囊剂</v>
      </c>
      <c r="F156" s="28" t="s">
        <v>842</v>
      </c>
      <c r="G156" s="28" t="str">
        <f>LOOKUP(2,1/([1]中选结果表!$D$2:$D$85=$F156),[1]中选结果表!$E$2:$E$85)</f>
        <v>150mg</v>
      </c>
      <c r="H156" s="28" t="str">
        <f>LOOKUP(2,1/([1]中选结果表!$D$2:$D$85=$F156),[1]中选结果表!$F$2:$F$85)</f>
        <v>30粒</v>
      </c>
      <c r="I156" s="28" t="s">
        <v>89</v>
      </c>
      <c r="J156" s="28" t="s">
        <v>843</v>
      </c>
      <c r="K156" s="28">
        <v>271.83999999999997</v>
      </c>
      <c r="L156" s="31">
        <v>9.0612999999999992</v>
      </c>
      <c r="M156" s="28">
        <v>4</v>
      </c>
      <c r="N156" s="32">
        <v>0.8</v>
      </c>
      <c r="O156" s="33" t="s">
        <v>851</v>
      </c>
      <c r="P156" s="3" t="s">
        <v>840</v>
      </c>
      <c r="Q156" s="3" t="s">
        <v>116</v>
      </c>
      <c r="R156" s="3" t="s">
        <v>852</v>
      </c>
      <c r="S156" s="4" t="str">
        <f>LOOKUP(2,1/('[1] 集采未中选药品规格'!$A$2:$A$596=$R156),'[1] 集采未中选药品规格'!C$2:C$596)</f>
        <v>75mg</v>
      </c>
      <c r="T156" s="4" t="str">
        <f>LOOKUP(2,1/('[1] 集采未中选药品规格'!$A$2:$A$596=$R156),'[1] 集采未中选药品规格'!D$2:D$596)</f>
        <v>30粒</v>
      </c>
      <c r="U156" s="3" t="s">
        <v>47</v>
      </c>
      <c r="V156" s="38" t="s">
        <v>399</v>
      </c>
      <c r="W156" s="3" t="s">
        <v>400</v>
      </c>
      <c r="X156" s="38" t="s">
        <v>399</v>
      </c>
      <c r="Y156" s="3" t="s">
        <v>400</v>
      </c>
      <c r="Z156" s="3">
        <v>225.6</v>
      </c>
      <c r="AA156" s="3">
        <v>7.52</v>
      </c>
      <c r="AB156" s="3" t="s">
        <v>66</v>
      </c>
      <c r="AC156" s="38"/>
      <c r="AD156" s="42"/>
      <c r="AE156" s="42" t="s">
        <v>853</v>
      </c>
      <c r="AF156" s="42" t="s">
        <v>851</v>
      </c>
      <c r="AG156" s="42" t="s">
        <v>854</v>
      </c>
      <c r="AH156" s="54"/>
      <c r="AI156" s="50" t="str">
        <f t="shared" si="57"/>
        <v>规格×</v>
      </c>
      <c r="AJ156" s="50" t="str">
        <f t="shared" si="58"/>
        <v>装量差比价</v>
      </c>
      <c r="AK156" s="51">
        <f t="shared" si="59"/>
        <v>4.7699999999999996</v>
      </c>
      <c r="AL156" s="50">
        <f t="shared" si="60"/>
        <v>1.6</v>
      </c>
      <c r="AM156" s="52" t="str">
        <f t="shared" si="61"/>
        <v>过评药，差比价与挂网价取低者</v>
      </c>
      <c r="AN156" s="53">
        <f t="shared" si="62"/>
        <v>4.7699999999999996</v>
      </c>
      <c r="AO156" s="53">
        <f t="shared" si="63"/>
        <v>4.7699999999999996</v>
      </c>
      <c r="AP156" s="53">
        <f t="shared" si="64"/>
        <v>4.7699999999999996</v>
      </c>
    </row>
    <row r="157" spans="1:42">
      <c r="A157" s="28">
        <v>12</v>
      </c>
      <c r="B157" s="28" t="s">
        <v>840</v>
      </c>
      <c r="C157" s="28" t="s">
        <v>841</v>
      </c>
      <c r="D157" s="28" t="s">
        <v>116</v>
      </c>
      <c r="E157" s="28" t="str">
        <f>LOOKUP(2,1/([1]中选结果表!$C$2:$C$85=D157),[1]中选结果表!$M$2:$M$85)</f>
        <v>胶囊剂</v>
      </c>
      <c r="F157" s="28" t="s">
        <v>842</v>
      </c>
      <c r="G157" s="28" t="str">
        <f>LOOKUP(2,1/([1]中选结果表!$D$2:$D$85=$F157),[1]中选结果表!$E$2:$E$85)</f>
        <v>150mg</v>
      </c>
      <c r="H157" s="28" t="str">
        <f>LOOKUP(2,1/([1]中选结果表!$D$2:$D$85=$F157),[1]中选结果表!$F$2:$F$85)</f>
        <v>30粒</v>
      </c>
      <c r="I157" s="28" t="s">
        <v>89</v>
      </c>
      <c r="J157" s="28" t="s">
        <v>843</v>
      </c>
      <c r="K157" s="28">
        <v>271.83999999999997</v>
      </c>
      <c r="L157" s="31">
        <v>9.0612999999999992</v>
      </c>
      <c r="M157" s="28">
        <v>4</v>
      </c>
      <c r="N157" s="32">
        <v>0.8</v>
      </c>
      <c r="O157" s="33" t="s">
        <v>855</v>
      </c>
      <c r="P157" s="3" t="s">
        <v>840</v>
      </c>
      <c r="Q157" s="3" t="s">
        <v>116</v>
      </c>
      <c r="R157" s="3" t="s">
        <v>856</v>
      </c>
      <c r="S157" s="4" t="str">
        <f>LOOKUP(2,1/('[1] 集采未中选药品规格'!$A$2:$A$596=$R157),'[1] 集采未中选药品规格'!C$2:C$596)</f>
        <v>150mg</v>
      </c>
      <c r="T157" s="4" t="str">
        <f>LOOKUP(2,1/('[1] 集采未中选药品规格'!$A$2:$A$596=$R157),'[1] 集采未中选药品规格'!D$2:D$596)</f>
        <v>30粒</v>
      </c>
      <c r="U157" s="3" t="s">
        <v>89</v>
      </c>
      <c r="V157" s="38" t="s">
        <v>857</v>
      </c>
      <c r="W157" s="3" t="s">
        <v>858</v>
      </c>
      <c r="X157" s="38" t="s">
        <v>857</v>
      </c>
      <c r="Y157" s="3" t="s">
        <v>858</v>
      </c>
      <c r="Z157" s="3">
        <v>456.48</v>
      </c>
      <c r="AA157" s="3">
        <v>15.215999999999999</v>
      </c>
      <c r="AB157" s="3" t="s">
        <v>66</v>
      </c>
      <c r="AC157" s="38"/>
      <c r="AD157" s="42"/>
      <c r="AE157" s="42" t="s">
        <v>859</v>
      </c>
      <c r="AF157" s="42" t="s">
        <v>855</v>
      </c>
      <c r="AG157" s="42" t="s">
        <v>860</v>
      </c>
      <c r="AH157" s="54"/>
      <c r="AI157" s="50" t="str">
        <f t="shared" si="57"/>
        <v>规格√</v>
      </c>
      <c r="AJ157" s="50" t="str">
        <f t="shared" si="58"/>
        <v>按中选价</v>
      </c>
      <c r="AK157" s="51">
        <f t="shared" si="59"/>
        <v>9.06</v>
      </c>
      <c r="AL157" s="50">
        <f t="shared" si="60"/>
        <v>1.7</v>
      </c>
      <c r="AM157" s="52" t="str">
        <f t="shared" si="61"/>
        <v>过评药，差比价与挂网价取低者</v>
      </c>
      <c r="AN157" s="53">
        <f t="shared" si="62"/>
        <v>9.06</v>
      </c>
      <c r="AO157" s="53">
        <f t="shared" si="63"/>
        <v>9.06</v>
      </c>
      <c r="AP157" s="53">
        <f t="shared" si="64"/>
        <v>9.06</v>
      </c>
    </row>
    <row r="158" spans="1:42">
      <c r="A158" s="28">
        <v>12</v>
      </c>
      <c r="B158" s="28" t="s">
        <v>840</v>
      </c>
      <c r="C158" s="28" t="s">
        <v>841</v>
      </c>
      <c r="D158" s="28" t="s">
        <v>116</v>
      </c>
      <c r="E158" s="28" t="str">
        <f>LOOKUP(2,1/([1]中选结果表!$C$2:$C$85=D158),[1]中选结果表!$M$2:$M$85)</f>
        <v>胶囊剂</v>
      </c>
      <c r="F158" s="28" t="s">
        <v>842</v>
      </c>
      <c r="G158" s="28" t="str">
        <f>LOOKUP(2,1/([1]中选结果表!$D$2:$D$85=$F158),[1]中选结果表!$E$2:$E$85)</f>
        <v>150mg</v>
      </c>
      <c r="H158" s="28" t="str">
        <f>LOOKUP(2,1/([1]中选结果表!$D$2:$D$85=$F158),[1]中选结果表!$F$2:$F$85)</f>
        <v>30粒</v>
      </c>
      <c r="I158" s="28" t="s">
        <v>89</v>
      </c>
      <c r="J158" s="28" t="s">
        <v>843</v>
      </c>
      <c r="K158" s="28">
        <v>271.83999999999997</v>
      </c>
      <c r="L158" s="31">
        <v>9.0612999999999992</v>
      </c>
      <c r="M158" s="28">
        <v>4</v>
      </c>
      <c r="N158" s="32">
        <v>0.8</v>
      </c>
      <c r="O158" s="33" t="s">
        <v>861</v>
      </c>
      <c r="P158" s="3" t="s">
        <v>840</v>
      </c>
      <c r="Q158" s="3" t="s">
        <v>116</v>
      </c>
      <c r="R158" s="3" t="s">
        <v>862</v>
      </c>
      <c r="S158" s="4" t="str">
        <f>LOOKUP(2,1/('[1] 集采未中选药品规格'!$A$2:$A$596=$R158),'[1] 集采未中选药品规格'!C$2:C$596)</f>
        <v>150mg</v>
      </c>
      <c r="T158" s="4" t="str">
        <f>LOOKUP(2,1/('[1] 集采未中选药品规格'!$A$2:$A$596=$R158),'[1] 集采未中选药品规格'!D$2:D$596)</f>
        <v>30粒</v>
      </c>
      <c r="U158" s="3" t="s">
        <v>89</v>
      </c>
      <c r="V158" s="38" t="s">
        <v>863</v>
      </c>
      <c r="W158" s="3" t="s">
        <v>864</v>
      </c>
      <c r="X158" s="38" t="s">
        <v>863</v>
      </c>
      <c r="Y158" s="3" t="s">
        <v>864</v>
      </c>
      <c r="Z158" s="3">
        <v>524</v>
      </c>
      <c r="AA158" s="3">
        <v>17.466667000000001</v>
      </c>
      <c r="AB158" s="3" t="s">
        <v>66</v>
      </c>
      <c r="AC158" s="38"/>
      <c r="AD158" s="42"/>
      <c r="AE158" s="42" t="s">
        <v>865</v>
      </c>
      <c r="AF158" s="42" t="s">
        <v>861</v>
      </c>
      <c r="AG158" s="42" t="s">
        <v>866</v>
      </c>
      <c r="AH158" s="54"/>
      <c r="AI158" s="50" t="str">
        <f t="shared" si="57"/>
        <v>规格√</v>
      </c>
      <c r="AJ158" s="50" t="str">
        <f t="shared" si="58"/>
        <v>按中选价</v>
      </c>
      <c r="AK158" s="51">
        <f t="shared" si="59"/>
        <v>9.06</v>
      </c>
      <c r="AL158" s="50">
        <f t="shared" si="60"/>
        <v>1.9</v>
      </c>
      <c r="AM158" s="52" t="str">
        <f t="shared" si="61"/>
        <v>过评药，差比价与挂网价取低者</v>
      </c>
      <c r="AN158" s="53">
        <f t="shared" si="62"/>
        <v>9.06</v>
      </c>
      <c r="AO158" s="53">
        <f t="shared" si="63"/>
        <v>9.06</v>
      </c>
      <c r="AP158" s="53">
        <f t="shared" si="64"/>
        <v>9.06</v>
      </c>
    </row>
    <row r="159" spans="1:42">
      <c r="A159" s="28">
        <v>12</v>
      </c>
      <c r="B159" s="28" t="s">
        <v>840</v>
      </c>
      <c r="C159" s="28" t="s">
        <v>841</v>
      </c>
      <c r="D159" s="28" t="s">
        <v>116</v>
      </c>
      <c r="E159" s="28" t="str">
        <f>LOOKUP(2,1/([1]中选结果表!$C$2:$C$85=D159),[1]中选结果表!$M$2:$M$85)</f>
        <v>胶囊剂</v>
      </c>
      <c r="F159" s="28" t="s">
        <v>842</v>
      </c>
      <c r="G159" s="28" t="str">
        <f>LOOKUP(2,1/([1]中选结果表!$D$2:$D$85=$F159),[1]中选结果表!$E$2:$E$85)</f>
        <v>150mg</v>
      </c>
      <c r="H159" s="28" t="str">
        <f>LOOKUP(2,1/([1]中选结果表!$D$2:$D$85=$F159),[1]中选结果表!$F$2:$F$85)</f>
        <v>30粒</v>
      </c>
      <c r="I159" s="28" t="s">
        <v>89</v>
      </c>
      <c r="J159" s="28" t="s">
        <v>843</v>
      </c>
      <c r="K159" s="28">
        <v>271.83999999999997</v>
      </c>
      <c r="L159" s="31">
        <v>9.0612999999999992</v>
      </c>
      <c r="M159" s="28">
        <v>4</v>
      </c>
      <c r="N159" s="32">
        <v>0.8</v>
      </c>
      <c r="O159" s="33" t="s">
        <v>867</v>
      </c>
      <c r="P159" s="3" t="s">
        <v>840</v>
      </c>
      <c r="Q159" s="3" t="s">
        <v>116</v>
      </c>
      <c r="R159" s="3" t="s">
        <v>868</v>
      </c>
      <c r="S159" s="4" t="str">
        <f>LOOKUP(2,1/('[1] 集采未中选药品规格'!$A$2:$A$596=$R159),'[1] 集采未中选药品规格'!C$2:C$596)</f>
        <v>150mg</v>
      </c>
      <c r="T159" s="4" t="str">
        <f>LOOKUP(2,1/('[1] 集采未中选药品规格'!$A$2:$A$596=$R159),'[1] 集采未中选药品规格'!D$2:D$596)</f>
        <v>5粒</v>
      </c>
      <c r="U159" s="3" t="s">
        <v>89</v>
      </c>
      <c r="V159" s="38" t="s">
        <v>869</v>
      </c>
      <c r="W159" s="3" t="s">
        <v>843</v>
      </c>
      <c r="X159" s="38" t="s">
        <v>869</v>
      </c>
      <c r="Y159" s="3" t="s">
        <v>843</v>
      </c>
      <c r="Z159" s="3">
        <v>99</v>
      </c>
      <c r="AA159" s="3">
        <v>19.8</v>
      </c>
      <c r="AB159" s="3" t="s">
        <v>66</v>
      </c>
      <c r="AC159" s="38"/>
      <c r="AD159" s="42"/>
      <c r="AE159" s="42" t="s">
        <v>870</v>
      </c>
      <c r="AF159" s="42" t="s">
        <v>867</v>
      </c>
      <c r="AG159" s="42" t="s">
        <v>871</v>
      </c>
      <c r="AH159" s="54" t="s">
        <v>60</v>
      </c>
      <c r="AI159" s="50" t="str">
        <f t="shared" si="57"/>
        <v>规格√</v>
      </c>
      <c r="AJ159" s="50" t="str">
        <f t="shared" si="58"/>
        <v>按中选价</v>
      </c>
      <c r="AK159" s="51">
        <f t="shared" si="59"/>
        <v>9.06</v>
      </c>
      <c r="AL159" s="50">
        <f t="shared" si="60"/>
        <v>2.2000000000000002</v>
      </c>
      <c r="AM159" s="52" t="str">
        <f t="shared" si="61"/>
        <v>过评药，行梯度降价</v>
      </c>
      <c r="AN159" s="53">
        <f t="shared" si="62"/>
        <v>11.88</v>
      </c>
      <c r="AO159" s="53">
        <f t="shared" si="63"/>
        <v>9.06</v>
      </c>
      <c r="AP159" s="53">
        <f t="shared" si="64"/>
        <v>9.06</v>
      </c>
    </row>
    <row r="160" spans="1:42">
      <c r="A160" s="28">
        <v>12</v>
      </c>
      <c r="B160" s="28" t="s">
        <v>840</v>
      </c>
      <c r="C160" s="28" t="s">
        <v>841</v>
      </c>
      <c r="D160" s="28" t="s">
        <v>116</v>
      </c>
      <c r="E160" s="28" t="str">
        <f>LOOKUP(2,1/([1]中选结果表!$C$2:$C$85=D160),[1]中选结果表!$M$2:$M$85)</f>
        <v>胶囊剂</v>
      </c>
      <c r="F160" s="28" t="s">
        <v>842</v>
      </c>
      <c r="G160" s="28" t="str">
        <f>LOOKUP(2,1/([1]中选结果表!$D$2:$D$85=$F160),[1]中选结果表!$E$2:$E$85)</f>
        <v>150mg</v>
      </c>
      <c r="H160" s="28" t="str">
        <f>LOOKUP(2,1/([1]中选结果表!$D$2:$D$85=$F160),[1]中选结果表!$F$2:$F$85)</f>
        <v>30粒</v>
      </c>
      <c r="I160" s="28" t="s">
        <v>89</v>
      </c>
      <c r="J160" s="28" t="s">
        <v>843</v>
      </c>
      <c r="K160" s="28">
        <v>271.83999999999997</v>
      </c>
      <c r="L160" s="31">
        <v>9.0612999999999992</v>
      </c>
      <c r="M160" s="28">
        <v>4</v>
      </c>
      <c r="N160" s="32">
        <v>0.8</v>
      </c>
      <c r="O160" s="33" t="s">
        <v>872</v>
      </c>
      <c r="P160" s="3" t="s">
        <v>840</v>
      </c>
      <c r="Q160" s="3" t="s">
        <v>116</v>
      </c>
      <c r="R160" s="3" t="s">
        <v>873</v>
      </c>
      <c r="S160" s="4" t="str">
        <f>LOOKUP(2,1/('[1] 集采未中选药品规格'!$A$2:$A$596=$R160),'[1] 集采未中选药品规格'!C$2:C$596)</f>
        <v>150mg</v>
      </c>
      <c r="T160" s="4" t="str">
        <f>LOOKUP(2,1/('[1] 集采未中选药品规格'!$A$2:$A$596=$R160),'[1] 集采未中选药品规格'!D$2:D$596)</f>
        <v>30粒</v>
      </c>
      <c r="U160" s="3" t="s">
        <v>89</v>
      </c>
      <c r="V160" s="38" t="s">
        <v>869</v>
      </c>
      <c r="W160" s="3" t="s">
        <v>843</v>
      </c>
      <c r="X160" s="38" t="s">
        <v>869</v>
      </c>
      <c r="Y160" s="3" t="s">
        <v>843</v>
      </c>
      <c r="Z160" s="3">
        <v>594</v>
      </c>
      <c r="AA160" s="3">
        <v>19.8</v>
      </c>
      <c r="AB160" s="3" t="s">
        <v>66</v>
      </c>
      <c r="AC160" s="38"/>
      <c r="AD160" s="42"/>
      <c r="AE160" s="42" t="s">
        <v>870</v>
      </c>
      <c r="AF160" s="42" t="s">
        <v>872</v>
      </c>
      <c r="AG160" s="42" t="s">
        <v>871</v>
      </c>
      <c r="AH160" s="54" t="s">
        <v>60</v>
      </c>
      <c r="AI160" s="50" t="str">
        <f t="shared" si="57"/>
        <v>规格√</v>
      </c>
      <c r="AJ160" s="50" t="str">
        <f t="shared" si="58"/>
        <v>按中选价</v>
      </c>
      <c r="AK160" s="51">
        <f t="shared" si="59"/>
        <v>9.06</v>
      </c>
      <c r="AL160" s="50">
        <f t="shared" si="60"/>
        <v>2.2000000000000002</v>
      </c>
      <c r="AM160" s="52" t="str">
        <f t="shared" si="61"/>
        <v>过评药，行梯度降价</v>
      </c>
      <c r="AN160" s="53">
        <f t="shared" si="62"/>
        <v>11.88</v>
      </c>
      <c r="AO160" s="53">
        <f t="shared" si="63"/>
        <v>9.06</v>
      </c>
      <c r="AP160" s="53">
        <f t="shared" si="64"/>
        <v>9.06</v>
      </c>
    </row>
    <row r="161" spans="1:42">
      <c r="A161" s="29">
        <v>13</v>
      </c>
      <c r="B161" s="29" t="s">
        <v>840</v>
      </c>
      <c r="C161" s="29" t="s">
        <v>841</v>
      </c>
      <c r="D161" s="29" t="s">
        <v>116</v>
      </c>
      <c r="E161" s="29" t="str">
        <f>LOOKUP(2,1/([1]中选结果表!$C$2:$C$85=D161),[1]中选结果表!$M$2:$M$85)</f>
        <v>胶囊剂</v>
      </c>
      <c r="F161" s="29" t="s">
        <v>874</v>
      </c>
      <c r="G161" s="29" t="str">
        <f>LOOKUP(2,1/([1]中选结果表!$D$2:$D$85=$F161),[1]中选结果表!$E$2:$E$85)</f>
        <v>110mg</v>
      </c>
      <c r="H161" s="29" t="str">
        <f>LOOKUP(2,1/([1]中选结果表!$D$2:$D$85=$F161),[1]中选结果表!$F$2:$F$85)</f>
        <v>30粒</v>
      </c>
      <c r="I161" s="29" t="s">
        <v>89</v>
      </c>
      <c r="J161" s="29" t="s">
        <v>400</v>
      </c>
      <c r="K161" s="29">
        <v>144</v>
      </c>
      <c r="L161" s="34">
        <v>4.8</v>
      </c>
      <c r="M161" s="29">
        <v>4</v>
      </c>
      <c r="N161" s="35">
        <v>0.8</v>
      </c>
      <c r="O161" s="36" t="s">
        <v>875</v>
      </c>
      <c r="P161" s="29" t="s">
        <v>840</v>
      </c>
      <c r="Q161" s="29" t="s">
        <v>325</v>
      </c>
      <c r="R161" s="29" t="s">
        <v>876</v>
      </c>
      <c r="S161" s="39" t="str">
        <f>LOOKUP(2,1/('[1] 集采未中选药品规格'!$A$2:$A$596=$R161),'[1] 集采未中选药品规格'!C$2:C$596)</f>
        <v>110mg</v>
      </c>
      <c r="T161" s="39" t="str">
        <f>LOOKUP(2,1/('[1] 集采未中选药品规格'!$A$2:$A$596=$R161),'[1] 集采未中选药品规格'!D$2:D$596)</f>
        <v>10粒</v>
      </c>
      <c r="U161" s="29" t="s">
        <v>89</v>
      </c>
      <c r="V161" s="40" t="s">
        <v>846</v>
      </c>
      <c r="W161" s="29" t="s">
        <v>847</v>
      </c>
      <c r="X161" s="40" t="s">
        <v>846</v>
      </c>
      <c r="Y161" s="29" t="s">
        <v>848</v>
      </c>
      <c r="Z161" s="29">
        <v>168.74</v>
      </c>
      <c r="AA161" s="29">
        <v>16.873999999999999</v>
      </c>
      <c r="AB161" s="29" t="s">
        <v>57</v>
      </c>
      <c r="AC161" s="43" t="s">
        <v>66</v>
      </c>
      <c r="AD161" s="44"/>
      <c r="AE161" s="44" t="s">
        <v>877</v>
      </c>
      <c r="AF161" s="44" t="s">
        <v>875</v>
      </c>
      <c r="AG161" s="44" t="s">
        <v>878</v>
      </c>
      <c r="AH161" s="55"/>
      <c r="AI161" s="50" t="str">
        <f t="shared" si="57"/>
        <v>规格√</v>
      </c>
      <c r="AJ161" s="50" t="str">
        <f t="shared" si="58"/>
        <v>按中选价</v>
      </c>
      <c r="AK161" s="51">
        <f t="shared" si="59"/>
        <v>4.8</v>
      </c>
      <c r="AL161" s="50">
        <f t="shared" si="60"/>
        <v>3.5</v>
      </c>
      <c r="AM161" s="52" t="str">
        <f t="shared" si="61"/>
        <v>原研药，行梯度降价</v>
      </c>
      <c r="AN161" s="53">
        <f t="shared" si="62"/>
        <v>10.129999999999999</v>
      </c>
      <c r="AO161" s="53">
        <f t="shared" si="63"/>
        <v>6.08</v>
      </c>
      <c r="AP161" s="53">
        <f t="shared" si="64"/>
        <v>4.8599999999999994</v>
      </c>
    </row>
    <row r="162" spans="1:42">
      <c r="A162" s="28">
        <v>13</v>
      </c>
      <c r="B162" s="28" t="s">
        <v>840</v>
      </c>
      <c r="C162" s="28" t="s">
        <v>841</v>
      </c>
      <c r="D162" s="28" t="s">
        <v>116</v>
      </c>
      <c r="E162" s="28" t="str">
        <f>LOOKUP(2,1/([1]中选结果表!$C$2:$C$85=D162),[1]中选结果表!$M$2:$M$85)</f>
        <v>胶囊剂</v>
      </c>
      <c r="F162" s="28" t="s">
        <v>874</v>
      </c>
      <c r="G162" s="28" t="str">
        <f>LOOKUP(2,1/([1]中选结果表!$D$2:$D$85=$F162),[1]中选结果表!$E$2:$E$85)</f>
        <v>110mg</v>
      </c>
      <c r="H162" s="28" t="str">
        <f>LOOKUP(2,1/([1]中选结果表!$D$2:$D$85=$F162),[1]中选结果表!$F$2:$F$85)</f>
        <v>30粒</v>
      </c>
      <c r="I162" s="28" t="s">
        <v>89</v>
      </c>
      <c r="J162" s="28" t="s">
        <v>400</v>
      </c>
      <c r="K162" s="28">
        <v>144</v>
      </c>
      <c r="L162" s="31">
        <v>4.8</v>
      </c>
      <c r="M162" s="28">
        <v>4</v>
      </c>
      <c r="N162" s="32">
        <v>0.8</v>
      </c>
      <c r="O162" s="33" t="s">
        <v>879</v>
      </c>
      <c r="P162" s="3" t="s">
        <v>840</v>
      </c>
      <c r="Q162" s="3" t="s">
        <v>116</v>
      </c>
      <c r="R162" s="3" t="s">
        <v>874</v>
      </c>
      <c r="S162" s="4" t="str">
        <f>LOOKUP(2,1/('[1] 集采未中选药品规格'!$A$2:$A$596=$R162),'[1] 集采未中选药品规格'!C$2:C$596)</f>
        <v>110mg</v>
      </c>
      <c r="T162" s="4" t="str">
        <f>LOOKUP(2,1/('[1] 集采未中选药品规格'!$A$2:$A$596=$R162),'[1] 集采未中选药品规格'!D$2:D$596)</f>
        <v>30粒</v>
      </c>
      <c r="U162" s="3" t="s">
        <v>47</v>
      </c>
      <c r="V162" s="38" t="s">
        <v>399</v>
      </c>
      <c r="W162" s="3" t="s">
        <v>400</v>
      </c>
      <c r="X162" s="38" t="s">
        <v>399</v>
      </c>
      <c r="Y162" s="3" t="s">
        <v>400</v>
      </c>
      <c r="Z162" s="3">
        <v>365.4</v>
      </c>
      <c r="AA162" s="3">
        <v>12.18</v>
      </c>
      <c r="AB162" s="3" t="s">
        <v>66</v>
      </c>
      <c r="AC162" s="38" t="s">
        <v>192</v>
      </c>
      <c r="AD162" s="42"/>
      <c r="AE162" s="42" t="s">
        <v>880</v>
      </c>
      <c r="AF162" s="42" t="s">
        <v>879</v>
      </c>
      <c r="AG162" s="42" t="s">
        <v>881</v>
      </c>
      <c r="AH162" s="54" t="s">
        <v>60</v>
      </c>
      <c r="AI162" s="50" t="str">
        <f t="shared" si="57"/>
        <v>规格√</v>
      </c>
      <c r="AJ162" s="50" t="str">
        <f t="shared" si="58"/>
        <v>按中选价</v>
      </c>
      <c r="AK162" s="51">
        <f t="shared" si="59"/>
        <v>4.8</v>
      </c>
      <c r="AL162" s="50">
        <f t="shared" si="60"/>
        <v>2.5</v>
      </c>
      <c r="AM162" s="52" t="str">
        <f t="shared" si="61"/>
        <v>过评药，行梯度降价</v>
      </c>
      <c r="AN162" s="53">
        <f t="shared" si="62"/>
        <v>7.31</v>
      </c>
      <c r="AO162" s="53">
        <f t="shared" si="63"/>
        <v>4.8</v>
      </c>
      <c r="AP162" s="53">
        <f t="shared" si="64"/>
        <v>4.8</v>
      </c>
    </row>
    <row r="163" spans="1:42">
      <c r="A163" s="28">
        <v>13</v>
      </c>
      <c r="B163" s="28" t="s">
        <v>840</v>
      </c>
      <c r="C163" s="28" t="s">
        <v>841</v>
      </c>
      <c r="D163" s="28" t="s">
        <v>116</v>
      </c>
      <c r="E163" s="28" t="str">
        <f>LOOKUP(2,1/([1]中选结果表!$C$2:$C$85=D163),[1]中选结果表!$M$2:$M$85)</f>
        <v>胶囊剂</v>
      </c>
      <c r="F163" s="28" t="s">
        <v>874</v>
      </c>
      <c r="G163" s="28" t="str">
        <f>LOOKUP(2,1/([1]中选结果表!$D$2:$D$85=$F163),[1]中选结果表!$E$2:$E$85)</f>
        <v>110mg</v>
      </c>
      <c r="H163" s="28" t="str">
        <f>LOOKUP(2,1/([1]中选结果表!$D$2:$D$85=$F163),[1]中选结果表!$F$2:$F$85)</f>
        <v>30粒</v>
      </c>
      <c r="I163" s="28" t="s">
        <v>89</v>
      </c>
      <c r="J163" s="28" t="s">
        <v>400</v>
      </c>
      <c r="K163" s="28">
        <v>144</v>
      </c>
      <c r="L163" s="31">
        <v>4.8</v>
      </c>
      <c r="M163" s="28">
        <v>4</v>
      </c>
      <c r="N163" s="32">
        <v>0.8</v>
      </c>
      <c r="O163" s="33" t="s">
        <v>882</v>
      </c>
      <c r="P163" s="3" t="s">
        <v>840</v>
      </c>
      <c r="Q163" s="3" t="s">
        <v>116</v>
      </c>
      <c r="R163" s="3" t="s">
        <v>883</v>
      </c>
      <c r="S163" s="4" t="str">
        <f>LOOKUP(2,1/('[1] 集采未中选药品规格'!$A$2:$A$596=$R163),'[1] 集采未中选药品规格'!C$2:C$596)</f>
        <v>110mg</v>
      </c>
      <c r="T163" s="4" t="str">
        <f>LOOKUP(2,1/('[1] 集采未中选药品规格'!$A$2:$A$596=$R163),'[1] 集采未中选药品规格'!D$2:D$596)</f>
        <v>20粒</v>
      </c>
      <c r="U163" s="3" t="s">
        <v>89</v>
      </c>
      <c r="V163" s="38" t="s">
        <v>857</v>
      </c>
      <c r="W163" s="3" t="s">
        <v>858</v>
      </c>
      <c r="X163" s="38" t="s">
        <v>857</v>
      </c>
      <c r="Y163" s="3" t="s">
        <v>858</v>
      </c>
      <c r="Z163" s="3">
        <v>243.58</v>
      </c>
      <c r="AA163" s="3">
        <v>12.179</v>
      </c>
      <c r="AB163" s="3" t="s">
        <v>66</v>
      </c>
      <c r="AC163" s="38"/>
      <c r="AD163" s="42"/>
      <c r="AE163" s="42" t="s">
        <v>884</v>
      </c>
      <c r="AF163" s="42" t="s">
        <v>882</v>
      </c>
      <c r="AG163" s="42" t="s">
        <v>885</v>
      </c>
      <c r="AH163" s="54"/>
      <c r="AI163" s="50" t="str">
        <f t="shared" si="57"/>
        <v>规格√</v>
      </c>
      <c r="AJ163" s="50" t="str">
        <f t="shared" si="58"/>
        <v>按中选价</v>
      </c>
      <c r="AK163" s="51">
        <f t="shared" si="59"/>
        <v>4.8</v>
      </c>
      <c r="AL163" s="50">
        <f t="shared" si="60"/>
        <v>2.5</v>
      </c>
      <c r="AM163" s="52" t="str">
        <f t="shared" si="61"/>
        <v>过评药，行梯度降价</v>
      </c>
      <c r="AN163" s="53">
        <f t="shared" si="62"/>
        <v>7.31</v>
      </c>
      <c r="AO163" s="53">
        <f t="shared" si="63"/>
        <v>4.8</v>
      </c>
      <c r="AP163" s="53">
        <f t="shared" si="64"/>
        <v>4.8</v>
      </c>
    </row>
    <row r="164" spans="1:42">
      <c r="A164" s="28">
        <v>13</v>
      </c>
      <c r="B164" s="28" t="s">
        <v>840</v>
      </c>
      <c r="C164" s="28" t="s">
        <v>841</v>
      </c>
      <c r="D164" s="28" t="s">
        <v>116</v>
      </c>
      <c r="E164" s="28" t="str">
        <f>LOOKUP(2,1/([1]中选结果表!$C$2:$C$85=D164),[1]中选结果表!$M$2:$M$85)</f>
        <v>胶囊剂</v>
      </c>
      <c r="F164" s="28" t="s">
        <v>874</v>
      </c>
      <c r="G164" s="28" t="str">
        <f>LOOKUP(2,1/([1]中选结果表!$D$2:$D$85=$F164),[1]中选结果表!$E$2:$E$85)</f>
        <v>110mg</v>
      </c>
      <c r="H164" s="28" t="str">
        <f>LOOKUP(2,1/([1]中选结果表!$D$2:$D$85=$F164),[1]中选结果表!$F$2:$F$85)</f>
        <v>30粒</v>
      </c>
      <c r="I164" s="28" t="s">
        <v>89</v>
      </c>
      <c r="J164" s="28" t="s">
        <v>400</v>
      </c>
      <c r="K164" s="28">
        <v>144</v>
      </c>
      <c r="L164" s="31">
        <v>4.8</v>
      </c>
      <c r="M164" s="28">
        <v>4</v>
      </c>
      <c r="N164" s="32">
        <v>0.8</v>
      </c>
      <c r="O164" s="33" t="s">
        <v>886</v>
      </c>
      <c r="P164" s="3" t="s">
        <v>840</v>
      </c>
      <c r="Q164" s="3" t="s">
        <v>116</v>
      </c>
      <c r="R164" s="3" t="s">
        <v>887</v>
      </c>
      <c r="S164" s="4" t="str">
        <f>LOOKUP(2,1/('[1] 集采未中选药品规格'!$A$2:$A$596=$R164),'[1] 集采未中选药品规格'!C$2:C$596)</f>
        <v>110mg</v>
      </c>
      <c r="T164" s="4" t="str">
        <f>LOOKUP(2,1/('[1] 集采未中选药品规格'!$A$2:$A$596=$R164),'[1] 集采未中选药品规格'!D$2:D$596)</f>
        <v>30粒</v>
      </c>
      <c r="U164" s="3" t="s">
        <v>89</v>
      </c>
      <c r="V164" s="38" t="s">
        <v>857</v>
      </c>
      <c r="W164" s="3" t="s">
        <v>858</v>
      </c>
      <c r="X164" s="38" t="s">
        <v>857</v>
      </c>
      <c r="Y164" s="3" t="s">
        <v>858</v>
      </c>
      <c r="Z164" s="3">
        <v>360</v>
      </c>
      <c r="AA164" s="3">
        <v>12</v>
      </c>
      <c r="AB164" s="3" t="s">
        <v>66</v>
      </c>
      <c r="AC164" s="38"/>
      <c r="AD164" s="42"/>
      <c r="AE164" s="42" t="s">
        <v>884</v>
      </c>
      <c r="AF164" s="42" t="s">
        <v>886</v>
      </c>
      <c r="AG164" s="42" t="s">
        <v>885</v>
      </c>
      <c r="AH164" s="54"/>
      <c r="AI164" s="50" t="str">
        <f t="shared" si="57"/>
        <v>规格√</v>
      </c>
      <c r="AJ164" s="50" t="str">
        <f t="shared" si="58"/>
        <v>按中选价</v>
      </c>
      <c r="AK164" s="51">
        <f t="shared" si="59"/>
        <v>4.8</v>
      </c>
      <c r="AL164" s="50">
        <f t="shared" si="60"/>
        <v>2.5</v>
      </c>
      <c r="AM164" s="52" t="str">
        <f t="shared" si="61"/>
        <v>过评药，行梯度降价</v>
      </c>
      <c r="AN164" s="53">
        <f t="shared" si="62"/>
        <v>7.2</v>
      </c>
      <c r="AO164" s="53">
        <f t="shared" si="63"/>
        <v>4.8</v>
      </c>
      <c r="AP164" s="53">
        <f t="shared" si="64"/>
        <v>4.8</v>
      </c>
    </row>
    <row r="165" spans="1:42">
      <c r="A165" s="28">
        <v>13</v>
      </c>
      <c r="B165" s="28" t="s">
        <v>840</v>
      </c>
      <c r="C165" s="28" t="s">
        <v>841</v>
      </c>
      <c r="D165" s="28" t="s">
        <v>116</v>
      </c>
      <c r="E165" s="28" t="str">
        <f>LOOKUP(2,1/([1]中选结果表!$C$2:$C$85=D165),[1]中选结果表!$M$2:$M$85)</f>
        <v>胶囊剂</v>
      </c>
      <c r="F165" s="28" t="s">
        <v>874</v>
      </c>
      <c r="G165" s="28" t="str">
        <f>LOOKUP(2,1/([1]中选结果表!$D$2:$D$85=$F165),[1]中选结果表!$E$2:$E$85)</f>
        <v>110mg</v>
      </c>
      <c r="H165" s="28" t="str">
        <f>LOOKUP(2,1/([1]中选结果表!$D$2:$D$85=$F165),[1]中选结果表!$F$2:$F$85)</f>
        <v>30粒</v>
      </c>
      <c r="I165" s="28" t="s">
        <v>89</v>
      </c>
      <c r="J165" s="28" t="s">
        <v>400</v>
      </c>
      <c r="K165" s="28">
        <v>144</v>
      </c>
      <c r="L165" s="31">
        <v>4.8</v>
      </c>
      <c r="M165" s="28">
        <v>4</v>
      </c>
      <c r="N165" s="32">
        <v>0.8</v>
      </c>
      <c r="O165" s="33" t="s">
        <v>888</v>
      </c>
      <c r="P165" s="3" t="s">
        <v>840</v>
      </c>
      <c r="Q165" s="3" t="s">
        <v>116</v>
      </c>
      <c r="R165" s="3" t="s">
        <v>889</v>
      </c>
      <c r="S165" s="4" t="str">
        <f>LOOKUP(2,1/('[1] 集采未中选药品规格'!$A$2:$A$596=$R165),'[1] 集采未中选药品规格'!C$2:C$596)</f>
        <v>110mg</v>
      </c>
      <c r="T165" s="4" t="str">
        <f>LOOKUP(2,1/('[1] 集采未中选药品规格'!$A$2:$A$596=$R165),'[1] 集采未中选药品规格'!D$2:D$596)</f>
        <v>30粒</v>
      </c>
      <c r="U165" s="3" t="s">
        <v>89</v>
      </c>
      <c r="V165" s="38" t="s">
        <v>863</v>
      </c>
      <c r="W165" s="3" t="s">
        <v>864</v>
      </c>
      <c r="X165" s="38" t="s">
        <v>863</v>
      </c>
      <c r="Y165" s="3" t="s">
        <v>864</v>
      </c>
      <c r="Z165" s="3">
        <v>413</v>
      </c>
      <c r="AA165" s="3">
        <v>13.766667</v>
      </c>
      <c r="AB165" s="3" t="s">
        <v>66</v>
      </c>
      <c r="AC165" s="38"/>
      <c r="AD165" s="42"/>
      <c r="AE165" s="42" t="s">
        <v>890</v>
      </c>
      <c r="AF165" s="42" t="s">
        <v>888</v>
      </c>
      <c r="AG165" s="42" t="s">
        <v>891</v>
      </c>
      <c r="AH165" s="54"/>
      <c r="AI165" s="50" t="str">
        <f t="shared" si="57"/>
        <v>规格√</v>
      </c>
      <c r="AJ165" s="50" t="str">
        <f t="shared" si="58"/>
        <v>按中选价</v>
      </c>
      <c r="AK165" s="51">
        <f t="shared" si="59"/>
        <v>4.8</v>
      </c>
      <c r="AL165" s="50">
        <f t="shared" si="60"/>
        <v>2.9</v>
      </c>
      <c r="AM165" s="52" t="str">
        <f t="shared" si="61"/>
        <v>过评药，行梯度降价</v>
      </c>
      <c r="AN165" s="53">
        <f t="shared" si="62"/>
        <v>8.27</v>
      </c>
      <c r="AO165" s="53">
        <f t="shared" si="63"/>
        <v>4.96</v>
      </c>
      <c r="AP165" s="53">
        <f t="shared" si="64"/>
        <v>4.8</v>
      </c>
    </row>
    <row r="166" spans="1:42">
      <c r="A166" s="28">
        <v>13</v>
      </c>
      <c r="B166" s="28" t="s">
        <v>840</v>
      </c>
      <c r="C166" s="28" t="s">
        <v>841</v>
      </c>
      <c r="D166" s="28" t="s">
        <v>116</v>
      </c>
      <c r="E166" s="28" t="str">
        <f>LOOKUP(2,1/([1]中选结果表!$C$2:$C$85=D166),[1]中选结果表!$M$2:$M$85)</f>
        <v>胶囊剂</v>
      </c>
      <c r="F166" s="28" t="s">
        <v>874</v>
      </c>
      <c r="G166" s="28" t="str">
        <f>LOOKUP(2,1/([1]中选结果表!$D$2:$D$85=$F166),[1]中选结果表!$E$2:$E$85)</f>
        <v>110mg</v>
      </c>
      <c r="H166" s="28" t="str">
        <f>LOOKUP(2,1/([1]中选结果表!$D$2:$D$85=$F166),[1]中选结果表!$F$2:$F$85)</f>
        <v>30粒</v>
      </c>
      <c r="I166" s="28" t="s">
        <v>89</v>
      </c>
      <c r="J166" s="28" t="s">
        <v>400</v>
      </c>
      <c r="K166" s="28">
        <v>144</v>
      </c>
      <c r="L166" s="31">
        <v>4.8</v>
      </c>
      <c r="M166" s="28">
        <v>4</v>
      </c>
      <c r="N166" s="32">
        <v>0.8</v>
      </c>
      <c r="O166" s="33" t="s">
        <v>892</v>
      </c>
      <c r="P166" s="3" t="s">
        <v>840</v>
      </c>
      <c r="Q166" s="3" t="s">
        <v>116</v>
      </c>
      <c r="R166" s="3" t="s">
        <v>893</v>
      </c>
      <c r="S166" s="4" t="str">
        <f>LOOKUP(2,1/('[1] 集采未中选药品规格'!$A$2:$A$596=$R166),'[1] 集采未中选药品规格'!C$2:C$596)</f>
        <v>110mg</v>
      </c>
      <c r="T166" s="4" t="str">
        <f>LOOKUP(2,1/('[1] 集采未中选药品规格'!$A$2:$A$596=$R166),'[1] 集采未中选药品规格'!D$2:D$596)</f>
        <v>30粒</v>
      </c>
      <c r="U166" s="3" t="s">
        <v>89</v>
      </c>
      <c r="V166" s="38" t="s">
        <v>869</v>
      </c>
      <c r="W166" s="3" t="s">
        <v>843</v>
      </c>
      <c r="X166" s="38" t="s">
        <v>869</v>
      </c>
      <c r="Y166" s="3" t="s">
        <v>843</v>
      </c>
      <c r="Z166" s="3">
        <v>403.79</v>
      </c>
      <c r="AA166" s="3">
        <v>13.459667</v>
      </c>
      <c r="AB166" s="3" t="s">
        <v>66</v>
      </c>
      <c r="AC166" s="38"/>
      <c r="AD166" s="42"/>
      <c r="AE166" s="42" t="s">
        <v>894</v>
      </c>
      <c r="AF166" s="42" t="s">
        <v>892</v>
      </c>
      <c r="AG166" s="42" t="s">
        <v>895</v>
      </c>
      <c r="AH166" s="54"/>
      <c r="AI166" s="50" t="str">
        <f t="shared" ref="AI166:AI196" si="65">IF(G166=S166,"规格√","规格×")</f>
        <v>规格√</v>
      </c>
      <c r="AJ166" s="50" t="str">
        <f t="shared" ref="AJ166:AJ196" si="66">CHOOSE(IF($AI166="规格√",1,2),"按中选价",IF($E166="注射剂","含量差比价","装量差比价"))</f>
        <v>按中选价</v>
      </c>
      <c r="AK166" s="51">
        <f t="shared" ref="AK166:AK196" si="67">ROUND(CHOOSE(IF($AI166="规格√",1,2),$L166,IF($E166="注射剂",$L166*POWER(1.7,LOG(LEFT($S166,LEN($S166)-2)/LEFT($G166,LEN($G166)-2),2)),$L166*POWER(1.9,LOG(LEFT($S166,LEN($S166)-2)/LEFT($G166,LEN($G166)-2),2)))),2)</f>
        <v>4.8</v>
      </c>
      <c r="AL166" s="50">
        <f t="shared" ref="AL166:AL196" si="68">ROUND($AA166/$AK166,1)</f>
        <v>2.8</v>
      </c>
      <c r="AM166" s="52" t="str">
        <f t="shared" ref="AM166:AM196" si="69">IF(OR($AC166="是",$AB166="是",$AD166="是"),CONCATENATE(IF($AC166="是","原研药",""),IF(COUNTA(AC166:AC166)&gt;=2,"、",""),IF($AB166="是","过评药",""),IF(AND(COUNTA(AC166:AD166)&gt;=2,AD166&lt;&gt;""),"、",""),IF($AD166="是","参比制剂",""),"，")&amp;IF($AL166&gt;=2,"行梯度降价","差比价与挂网价取低者"),"差比价与挂网价取低者")</f>
        <v>过评药，行梯度降价</v>
      </c>
      <c r="AN166" s="53">
        <f t="shared" ref="AN166:AN196" si="70">IF(Z166=0,"海南无挂网价（差比价为"&amp;AK166&amp;"）",ROUNDUP(IF(OR($AC166="是",$AB166="是",$AD166="是"),IF($AL166&gt;2,MAX($AA166*0.6,$AK166),MIN($AA166,$AK166)),MIN($AA166,$AK166)),2))</f>
        <v>8.08</v>
      </c>
      <c r="AO166" s="53">
        <f t="shared" ref="AO166:AO196" si="71">IF(Z166=0,"海南无挂网价（差比价为"&amp;AK166&amp;"）",ROUNDUP(IF(OR($AC166="是",$AB166="是",$AD166="是"),IF($AL166&gt;2,MAX($AA166*0.6*0.6,$AK166),MIN($AA166,$AK166)),MIN($AA166,$AK166)),2))</f>
        <v>4.8499999999999996</v>
      </c>
      <c r="AP166" s="53">
        <f t="shared" ref="AP166:AP196" si="72">IF(Z166=0,"海南无挂网价（差比价为"&amp;AK166&amp;"）",ROUNDUP(IF(OR($AC166="是",$AB166="是",$AD166="是"),IF($AL166&gt;2,MAX($AA166*0.6*0.6*0.8,$AK166),MIN($AA166,$AK166)),MIN($AA166,$AK166)),2))</f>
        <v>4.8</v>
      </c>
    </row>
    <row r="167" spans="1:42">
      <c r="A167" s="28">
        <v>13</v>
      </c>
      <c r="B167" s="28" t="s">
        <v>840</v>
      </c>
      <c r="C167" s="28" t="s">
        <v>841</v>
      </c>
      <c r="D167" s="28" t="s">
        <v>116</v>
      </c>
      <c r="E167" s="28" t="str">
        <f>LOOKUP(2,1/([1]中选结果表!$C$2:$C$85=D167),[1]中选结果表!$M$2:$M$85)</f>
        <v>胶囊剂</v>
      </c>
      <c r="F167" s="28" t="s">
        <v>874</v>
      </c>
      <c r="G167" s="28" t="str">
        <f>LOOKUP(2,1/([1]中选结果表!$D$2:$D$85=$F167),[1]中选结果表!$E$2:$E$85)</f>
        <v>110mg</v>
      </c>
      <c r="H167" s="28" t="str">
        <f>LOOKUP(2,1/([1]中选结果表!$D$2:$D$85=$F167),[1]中选结果表!$F$2:$F$85)</f>
        <v>30粒</v>
      </c>
      <c r="I167" s="28" t="s">
        <v>89</v>
      </c>
      <c r="J167" s="28" t="s">
        <v>400</v>
      </c>
      <c r="K167" s="28">
        <v>144</v>
      </c>
      <c r="L167" s="31">
        <v>4.8</v>
      </c>
      <c r="M167" s="28">
        <v>4</v>
      </c>
      <c r="N167" s="32">
        <v>0.8</v>
      </c>
      <c r="O167" s="33" t="s">
        <v>896</v>
      </c>
      <c r="P167" s="3" t="s">
        <v>840</v>
      </c>
      <c r="Q167" s="3" t="s">
        <v>116</v>
      </c>
      <c r="R167" s="3" t="s">
        <v>897</v>
      </c>
      <c r="S167" s="4" t="str">
        <f>LOOKUP(2,1/('[1] 集采未中选药品规格'!$A$2:$A$596=$R167),'[1] 集采未中选药品规格'!C$2:C$596)</f>
        <v>110mg</v>
      </c>
      <c r="T167" s="4" t="str">
        <f>LOOKUP(2,1/('[1] 集采未中选药品规格'!$A$2:$A$596=$R167),'[1] 集采未中选药品规格'!D$2:D$596)</f>
        <v>5粒</v>
      </c>
      <c r="U167" s="3" t="s">
        <v>89</v>
      </c>
      <c r="V167" s="38" t="s">
        <v>869</v>
      </c>
      <c r="W167" s="3" t="s">
        <v>843</v>
      </c>
      <c r="X167" s="38" t="s">
        <v>869</v>
      </c>
      <c r="Y167" s="3" t="s">
        <v>843</v>
      </c>
      <c r="Z167" s="3">
        <v>67.3</v>
      </c>
      <c r="AA167" s="3">
        <v>13.46</v>
      </c>
      <c r="AB167" s="3" t="s">
        <v>66</v>
      </c>
      <c r="AC167" s="38"/>
      <c r="AD167" s="42"/>
      <c r="AE167" s="42" t="s">
        <v>894</v>
      </c>
      <c r="AF167" s="42" t="s">
        <v>896</v>
      </c>
      <c r="AG167" s="42" t="s">
        <v>895</v>
      </c>
      <c r="AH167" s="54"/>
      <c r="AI167" s="50" t="str">
        <f t="shared" si="65"/>
        <v>规格√</v>
      </c>
      <c r="AJ167" s="50" t="str">
        <f t="shared" si="66"/>
        <v>按中选价</v>
      </c>
      <c r="AK167" s="51">
        <f t="shared" si="67"/>
        <v>4.8</v>
      </c>
      <c r="AL167" s="50">
        <f t="shared" si="68"/>
        <v>2.8</v>
      </c>
      <c r="AM167" s="52" t="str">
        <f t="shared" si="69"/>
        <v>过评药，行梯度降价</v>
      </c>
      <c r="AN167" s="53">
        <f t="shared" si="70"/>
        <v>8.08</v>
      </c>
      <c r="AO167" s="53">
        <f t="shared" si="71"/>
        <v>4.8499999999999996</v>
      </c>
      <c r="AP167" s="53">
        <f t="shared" si="72"/>
        <v>4.8</v>
      </c>
    </row>
    <row r="168" spans="1:42">
      <c r="A168" s="28">
        <v>14</v>
      </c>
      <c r="B168" s="28" t="s">
        <v>898</v>
      </c>
      <c r="C168" s="28" t="s">
        <v>899</v>
      </c>
      <c r="D168" s="28" t="s">
        <v>900</v>
      </c>
      <c r="E168" s="28" t="str">
        <f>LOOKUP(2,1/([1]中选结果表!$C$2:$C$85=D168),[1]中选结果表!$M$2:$M$85)</f>
        <v>缓释胶囊</v>
      </c>
      <c r="F168" s="28" t="s">
        <v>901</v>
      </c>
      <c r="G168" s="28" t="str">
        <f>LOOKUP(2,1/([1]中选结果表!$D$2:$D$85=$F168),[1]中选结果表!$E$2:$E$85)</f>
        <v>40mg</v>
      </c>
      <c r="H168" s="28" t="str">
        <f>LOOKUP(2,1/([1]中选结果表!$D$2:$D$85=$F168),[1]中选结果表!$F$2:$F$85)</f>
        <v>30粒</v>
      </c>
      <c r="I168" s="28" t="s">
        <v>89</v>
      </c>
      <c r="J168" s="28" t="s">
        <v>902</v>
      </c>
      <c r="K168" s="28">
        <v>24.6</v>
      </c>
      <c r="L168" s="31">
        <v>0.82</v>
      </c>
      <c r="M168" s="28">
        <v>5</v>
      </c>
      <c r="N168" s="32">
        <v>0.8</v>
      </c>
      <c r="O168" s="33" t="s">
        <v>903</v>
      </c>
      <c r="P168" s="3" t="s">
        <v>904</v>
      </c>
      <c r="Q168" s="3" t="s">
        <v>905</v>
      </c>
      <c r="R168" s="3" t="s">
        <v>906</v>
      </c>
      <c r="S168" s="4" t="str">
        <f>LOOKUP(2,1/('[1] 集采未中选药品规格'!$A$2:$A$596=$R168),'[1] 集采未中选药品规格'!C$2:C$596)</f>
        <v>40mg</v>
      </c>
      <c r="T168" s="4" t="str">
        <f>LOOKUP(2,1/('[1] 集采未中选药品规格'!$A$2:$A$596=$R168),'[1] 集采未中选药品规格'!D$2:D$596)</f>
        <v>20片</v>
      </c>
      <c r="U168" s="3" t="s">
        <v>89</v>
      </c>
      <c r="V168" s="38" t="s">
        <v>907</v>
      </c>
      <c r="W168" s="3" t="s">
        <v>908</v>
      </c>
      <c r="X168" s="38" t="s">
        <v>907</v>
      </c>
      <c r="Y168" s="3" t="s">
        <v>908</v>
      </c>
      <c r="Z168" s="3">
        <v>60</v>
      </c>
      <c r="AA168" s="3">
        <v>3</v>
      </c>
      <c r="AB168" s="3" t="s">
        <v>57</v>
      </c>
      <c r="AC168" s="38"/>
      <c r="AD168" s="42"/>
      <c r="AE168" s="42" t="s">
        <v>909</v>
      </c>
      <c r="AF168" s="42" t="s">
        <v>903</v>
      </c>
      <c r="AG168" s="42" t="s">
        <v>910</v>
      </c>
      <c r="AH168" s="54"/>
      <c r="AI168" s="50" t="str">
        <f t="shared" si="65"/>
        <v>规格√</v>
      </c>
      <c r="AJ168" s="50" t="str">
        <f t="shared" si="66"/>
        <v>按中选价</v>
      </c>
      <c r="AK168" s="51">
        <f t="shared" si="67"/>
        <v>0.82</v>
      </c>
      <c r="AL168" s="50">
        <f t="shared" si="68"/>
        <v>3.7</v>
      </c>
      <c r="AM168" s="52" t="str">
        <f t="shared" si="69"/>
        <v>差比价与挂网价取低者</v>
      </c>
      <c r="AN168" s="53">
        <f t="shared" si="70"/>
        <v>0.82</v>
      </c>
      <c r="AO168" s="53">
        <f t="shared" si="71"/>
        <v>0.82</v>
      </c>
      <c r="AP168" s="53">
        <f t="shared" si="72"/>
        <v>0.82</v>
      </c>
    </row>
    <row r="169" spans="1:42">
      <c r="A169" s="28">
        <v>14</v>
      </c>
      <c r="B169" s="28" t="s">
        <v>898</v>
      </c>
      <c r="C169" s="28" t="s">
        <v>899</v>
      </c>
      <c r="D169" s="28" t="s">
        <v>900</v>
      </c>
      <c r="E169" s="28" t="str">
        <f>LOOKUP(2,1/([1]中选结果表!$C$2:$C$85=D169),[1]中选结果表!$M$2:$M$85)</f>
        <v>缓释胶囊</v>
      </c>
      <c r="F169" s="28" t="s">
        <v>901</v>
      </c>
      <c r="G169" s="28" t="str">
        <f>LOOKUP(2,1/([1]中选结果表!$D$2:$D$85=$F169),[1]中选结果表!$E$2:$E$85)</f>
        <v>40mg</v>
      </c>
      <c r="H169" s="28" t="str">
        <f>LOOKUP(2,1/([1]中选结果表!$D$2:$D$85=$F169),[1]中选结果表!$F$2:$F$85)</f>
        <v>30粒</v>
      </c>
      <c r="I169" s="28" t="s">
        <v>89</v>
      </c>
      <c r="J169" s="28" t="s">
        <v>902</v>
      </c>
      <c r="K169" s="28">
        <v>24.6</v>
      </c>
      <c r="L169" s="31">
        <v>0.82</v>
      </c>
      <c r="M169" s="28">
        <v>5</v>
      </c>
      <c r="N169" s="32">
        <v>0.8</v>
      </c>
      <c r="O169" s="33" t="s">
        <v>911</v>
      </c>
      <c r="P169" s="3" t="s">
        <v>904</v>
      </c>
      <c r="Q169" s="3" t="s">
        <v>905</v>
      </c>
      <c r="R169" s="3" t="s">
        <v>906</v>
      </c>
      <c r="S169" s="4" t="str">
        <f>LOOKUP(2,1/('[1] 集采未中选药品规格'!$A$2:$A$596=$R169),'[1] 集采未中选药品规格'!C$2:C$596)</f>
        <v>40mg</v>
      </c>
      <c r="T169" s="4" t="str">
        <f>LOOKUP(2,1/('[1] 集采未中选药品规格'!$A$2:$A$596=$R169),'[1] 集采未中选药品规格'!D$2:D$596)</f>
        <v>20片</v>
      </c>
      <c r="U169" s="3" t="s">
        <v>89</v>
      </c>
      <c r="V169" s="38" t="s">
        <v>912</v>
      </c>
      <c r="W169" s="3" t="s">
        <v>913</v>
      </c>
      <c r="X169" s="38" t="s">
        <v>912</v>
      </c>
      <c r="Y169" s="3" t="s">
        <v>913</v>
      </c>
      <c r="Z169" s="3">
        <v>28.14</v>
      </c>
      <c r="AA169" s="3">
        <v>1.407</v>
      </c>
      <c r="AB169" s="3" t="s">
        <v>57</v>
      </c>
      <c r="AC169" s="38"/>
      <c r="AD169" s="42"/>
      <c r="AE169" s="42" t="s">
        <v>914</v>
      </c>
      <c r="AF169" s="42" t="s">
        <v>911</v>
      </c>
      <c r="AG169" s="42" t="s">
        <v>915</v>
      </c>
      <c r="AH169" s="54"/>
      <c r="AI169" s="50" t="str">
        <f t="shared" si="65"/>
        <v>规格√</v>
      </c>
      <c r="AJ169" s="50" t="str">
        <f t="shared" si="66"/>
        <v>按中选价</v>
      </c>
      <c r="AK169" s="51">
        <f t="shared" si="67"/>
        <v>0.82</v>
      </c>
      <c r="AL169" s="50">
        <f t="shared" si="68"/>
        <v>1.7</v>
      </c>
      <c r="AM169" s="52" t="str">
        <f t="shared" si="69"/>
        <v>差比价与挂网价取低者</v>
      </c>
      <c r="AN169" s="53">
        <f t="shared" si="70"/>
        <v>0.82</v>
      </c>
      <c r="AO169" s="53">
        <f t="shared" si="71"/>
        <v>0.82</v>
      </c>
      <c r="AP169" s="53">
        <f t="shared" si="72"/>
        <v>0.82</v>
      </c>
    </row>
    <row r="170" spans="1:42">
      <c r="A170" s="28">
        <v>14</v>
      </c>
      <c r="B170" s="28" t="s">
        <v>898</v>
      </c>
      <c r="C170" s="28" t="s">
        <v>899</v>
      </c>
      <c r="D170" s="28" t="s">
        <v>900</v>
      </c>
      <c r="E170" s="28" t="str">
        <f>LOOKUP(2,1/([1]中选结果表!$C$2:$C$85=D170),[1]中选结果表!$M$2:$M$85)</f>
        <v>缓释胶囊</v>
      </c>
      <c r="F170" s="28" t="s">
        <v>901</v>
      </c>
      <c r="G170" s="28" t="str">
        <f>LOOKUP(2,1/([1]中选结果表!$D$2:$D$85=$F170),[1]中选结果表!$E$2:$E$85)</f>
        <v>40mg</v>
      </c>
      <c r="H170" s="28" t="str">
        <f>LOOKUP(2,1/([1]中选结果表!$D$2:$D$85=$F170),[1]中选结果表!$F$2:$F$85)</f>
        <v>30粒</v>
      </c>
      <c r="I170" s="28" t="s">
        <v>89</v>
      </c>
      <c r="J170" s="28" t="s">
        <v>902</v>
      </c>
      <c r="K170" s="28">
        <v>24.6</v>
      </c>
      <c r="L170" s="31">
        <v>0.82</v>
      </c>
      <c r="M170" s="28">
        <v>5</v>
      </c>
      <c r="N170" s="32">
        <v>0.8</v>
      </c>
      <c r="O170" s="33" t="s">
        <v>916</v>
      </c>
      <c r="P170" s="3" t="s">
        <v>904</v>
      </c>
      <c r="Q170" s="3" t="s">
        <v>917</v>
      </c>
      <c r="R170" s="3" t="s">
        <v>918</v>
      </c>
      <c r="S170" s="4" t="str">
        <f>LOOKUP(2,1/('[1] 集采未中选药品规格'!$A$2:$A$596=$R170),'[1] 集采未中选药品规格'!C$2:C$596)</f>
        <v>40mg</v>
      </c>
      <c r="T170" s="4" t="str">
        <f>LOOKUP(2,1/('[1] 集采未中选药品规格'!$A$2:$A$596=$R170),'[1] 集采未中选药品规格'!D$2:D$596)</f>
        <v>14片</v>
      </c>
      <c r="U170" s="3" t="s">
        <v>89</v>
      </c>
      <c r="V170" s="38" t="s">
        <v>725</v>
      </c>
      <c r="W170" s="3" t="s">
        <v>690</v>
      </c>
      <c r="X170" s="38" t="s">
        <v>725</v>
      </c>
      <c r="Y170" s="3" t="s">
        <v>690</v>
      </c>
      <c r="Z170" s="3">
        <v>16.670000000000002</v>
      </c>
      <c r="AA170" s="3">
        <v>1.1907140000000001</v>
      </c>
      <c r="AB170" s="3" t="s">
        <v>57</v>
      </c>
      <c r="AC170" s="38"/>
      <c r="AD170" s="42"/>
      <c r="AE170" s="42" t="s">
        <v>919</v>
      </c>
      <c r="AF170" s="42" t="s">
        <v>916</v>
      </c>
      <c r="AG170" s="42" t="s">
        <v>920</v>
      </c>
      <c r="AH170" s="54"/>
      <c r="AI170" s="50" t="str">
        <f t="shared" si="65"/>
        <v>规格√</v>
      </c>
      <c r="AJ170" s="50" t="str">
        <f t="shared" si="66"/>
        <v>按中选价</v>
      </c>
      <c r="AK170" s="51">
        <f t="shared" si="67"/>
        <v>0.82</v>
      </c>
      <c r="AL170" s="50">
        <f t="shared" si="68"/>
        <v>1.5</v>
      </c>
      <c r="AM170" s="52" t="str">
        <f t="shared" si="69"/>
        <v>差比价与挂网价取低者</v>
      </c>
      <c r="AN170" s="53">
        <f t="shared" si="70"/>
        <v>0.82</v>
      </c>
      <c r="AO170" s="53">
        <f t="shared" si="71"/>
        <v>0.82</v>
      </c>
      <c r="AP170" s="53">
        <f t="shared" si="72"/>
        <v>0.82</v>
      </c>
    </row>
    <row r="171" spans="1:42">
      <c r="A171" s="28">
        <v>14</v>
      </c>
      <c r="B171" s="28" t="s">
        <v>898</v>
      </c>
      <c r="C171" s="28" t="s">
        <v>899</v>
      </c>
      <c r="D171" s="28" t="s">
        <v>900</v>
      </c>
      <c r="E171" s="28" t="str">
        <f>LOOKUP(2,1/([1]中选结果表!$C$2:$C$85=D171),[1]中选结果表!$M$2:$M$85)</f>
        <v>缓释胶囊</v>
      </c>
      <c r="F171" s="28" t="s">
        <v>901</v>
      </c>
      <c r="G171" s="28" t="str">
        <f>LOOKUP(2,1/([1]中选结果表!$D$2:$D$85=$F171),[1]中选结果表!$E$2:$E$85)</f>
        <v>40mg</v>
      </c>
      <c r="H171" s="28" t="str">
        <f>LOOKUP(2,1/([1]中选结果表!$D$2:$D$85=$F171),[1]中选结果表!$F$2:$F$85)</f>
        <v>30粒</v>
      </c>
      <c r="I171" s="28" t="s">
        <v>89</v>
      </c>
      <c r="J171" s="28" t="s">
        <v>902</v>
      </c>
      <c r="K171" s="28">
        <v>24.6</v>
      </c>
      <c r="L171" s="31">
        <v>0.82</v>
      </c>
      <c r="M171" s="28">
        <v>5</v>
      </c>
      <c r="N171" s="32">
        <v>0.8</v>
      </c>
      <c r="O171" s="33" t="s">
        <v>921</v>
      </c>
      <c r="P171" s="3" t="s">
        <v>922</v>
      </c>
      <c r="Q171" s="3" t="s">
        <v>900</v>
      </c>
      <c r="R171" s="3" t="s">
        <v>923</v>
      </c>
      <c r="S171" s="4" t="str">
        <f>LOOKUP(2,1/('[1] 集采未中选药品规格'!$A$2:$A$596=$R171),'[1] 集采未中选药品规格'!C$2:C$596)</f>
        <v>40mg</v>
      </c>
      <c r="T171" s="4" t="str">
        <f>LOOKUP(2,1/('[1] 集采未中选药品规格'!$A$2:$A$596=$R171),'[1] 集采未中选药品规格'!D$2:D$596)</f>
        <v>20粒</v>
      </c>
      <c r="U171" s="3" t="s">
        <v>89</v>
      </c>
      <c r="V171" s="38" t="s">
        <v>924</v>
      </c>
      <c r="W171" s="3" t="s">
        <v>925</v>
      </c>
      <c r="X171" s="38" t="s">
        <v>924</v>
      </c>
      <c r="Y171" s="3" t="s">
        <v>925</v>
      </c>
      <c r="Z171" s="3">
        <v>38.9</v>
      </c>
      <c r="AA171" s="3">
        <v>1.9450000000000001</v>
      </c>
      <c r="AB171" s="3" t="s">
        <v>57</v>
      </c>
      <c r="AC171" s="38"/>
      <c r="AD171" s="42"/>
      <c r="AE171" s="42" t="s">
        <v>926</v>
      </c>
      <c r="AF171" s="42" t="s">
        <v>921</v>
      </c>
      <c r="AG171" s="42" t="s">
        <v>927</v>
      </c>
      <c r="AH171" s="54"/>
      <c r="AI171" s="50" t="str">
        <f t="shared" si="65"/>
        <v>规格√</v>
      </c>
      <c r="AJ171" s="50" t="str">
        <f t="shared" si="66"/>
        <v>按中选价</v>
      </c>
      <c r="AK171" s="51">
        <f t="shared" si="67"/>
        <v>0.82</v>
      </c>
      <c r="AL171" s="50">
        <f t="shared" si="68"/>
        <v>2.4</v>
      </c>
      <c r="AM171" s="52" t="str">
        <f t="shared" si="69"/>
        <v>差比价与挂网价取低者</v>
      </c>
      <c r="AN171" s="53">
        <f t="shared" si="70"/>
        <v>0.82</v>
      </c>
      <c r="AO171" s="53">
        <f t="shared" si="71"/>
        <v>0.82</v>
      </c>
      <c r="AP171" s="53">
        <f t="shared" si="72"/>
        <v>0.82</v>
      </c>
    </row>
    <row r="172" spans="1:42">
      <c r="A172" s="28">
        <v>14</v>
      </c>
      <c r="B172" s="28" t="s">
        <v>898</v>
      </c>
      <c r="C172" s="28" t="s">
        <v>899</v>
      </c>
      <c r="D172" s="28" t="s">
        <v>900</v>
      </c>
      <c r="E172" s="28" t="str">
        <f>LOOKUP(2,1/([1]中选结果表!$C$2:$C$85=D172),[1]中选结果表!$M$2:$M$85)</f>
        <v>缓释胶囊</v>
      </c>
      <c r="F172" s="28" t="s">
        <v>901</v>
      </c>
      <c r="G172" s="28" t="str">
        <f>LOOKUP(2,1/([1]中选结果表!$D$2:$D$85=$F172),[1]中选结果表!$E$2:$E$85)</f>
        <v>40mg</v>
      </c>
      <c r="H172" s="28" t="str">
        <f>LOOKUP(2,1/([1]中选结果表!$D$2:$D$85=$F172),[1]中选结果表!$F$2:$F$85)</f>
        <v>30粒</v>
      </c>
      <c r="I172" s="28" t="s">
        <v>89</v>
      </c>
      <c r="J172" s="28" t="s">
        <v>902</v>
      </c>
      <c r="K172" s="28">
        <v>24.6</v>
      </c>
      <c r="L172" s="31">
        <v>0.82</v>
      </c>
      <c r="M172" s="28">
        <v>5</v>
      </c>
      <c r="N172" s="32">
        <v>0.8</v>
      </c>
      <c r="O172" s="33" t="s">
        <v>928</v>
      </c>
      <c r="P172" s="3" t="s">
        <v>929</v>
      </c>
      <c r="Q172" s="3" t="s">
        <v>900</v>
      </c>
      <c r="R172" s="3" t="s">
        <v>923</v>
      </c>
      <c r="S172" s="4" t="str">
        <f>LOOKUP(2,1/('[1] 集采未中选药品规格'!$A$2:$A$596=$R172),'[1] 集采未中选药品规格'!C$2:C$596)</f>
        <v>40mg</v>
      </c>
      <c r="T172" s="4" t="str">
        <f>LOOKUP(2,1/('[1] 集采未中选药品规格'!$A$2:$A$596=$R172),'[1] 集采未中选药品规格'!D$2:D$596)</f>
        <v>20粒</v>
      </c>
      <c r="U172" s="3" t="s">
        <v>89</v>
      </c>
      <c r="V172" s="38" t="s">
        <v>930</v>
      </c>
      <c r="W172" s="3" t="s">
        <v>902</v>
      </c>
      <c r="X172" s="38" t="s">
        <v>930</v>
      </c>
      <c r="Y172" s="3" t="s">
        <v>902</v>
      </c>
      <c r="Z172" s="3">
        <v>30</v>
      </c>
      <c r="AA172" s="3">
        <v>1.5</v>
      </c>
      <c r="AB172" s="3" t="s">
        <v>57</v>
      </c>
      <c r="AC172" s="38"/>
      <c r="AD172" s="42"/>
      <c r="AE172" s="42" t="s">
        <v>931</v>
      </c>
      <c r="AF172" s="42" t="s">
        <v>928</v>
      </c>
      <c r="AG172" s="42" t="s">
        <v>932</v>
      </c>
      <c r="AH172" s="54" t="s">
        <v>60</v>
      </c>
      <c r="AI172" s="50" t="str">
        <f t="shared" si="65"/>
        <v>规格√</v>
      </c>
      <c r="AJ172" s="50" t="str">
        <f t="shared" si="66"/>
        <v>按中选价</v>
      </c>
      <c r="AK172" s="51">
        <f t="shared" si="67"/>
        <v>0.82</v>
      </c>
      <c r="AL172" s="50">
        <f t="shared" si="68"/>
        <v>1.8</v>
      </c>
      <c r="AM172" s="52" t="str">
        <f t="shared" si="69"/>
        <v>差比价与挂网价取低者</v>
      </c>
      <c r="AN172" s="53">
        <f t="shared" si="70"/>
        <v>0.82</v>
      </c>
      <c r="AO172" s="53">
        <f t="shared" si="71"/>
        <v>0.82</v>
      </c>
      <c r="AP172" s="53">
        <f t="shared" si="72"/>
        <v>0.82</v>
      </c>
    </row>
    <row r="173" spans="1:42">
      <c r="A173" s="28">
        <v>14</v>
      </c>
      <c r="B173" s="28" t="s">
        <v>898</v>
      </c>
      <c r="C173" s="28" t="s">
        <v>899</v>
      </c>
      <c r="D173" s="28" t="s">
        <v>900</v>
      </c>
      <c r="E173" s="28" t="str">
        <f>LOOKUP(2,1/([1]中选结果表!$C$2:$C$85=D173),[1]中选结果表!$M$2:$M$85)</f>
        <v>缓释胶囊</v>
      </c>
      <c r="F173" s="28" t="s">
        <v>901</v>
      </c>
      <c r="G173" s="28" t="str">
        <f>LOOKUP(2,1/([1]中选结果表!$D$2:$D$85=$F173),[1]中选结果表!$E$2:$E$85)</f>
        <v>40mg</v>
      </c>
      <c r="H173" s="28" t="str">
        <f>LOOKUP(2,1/([1]中选结果表!$D$2:$D$85=$F173),[1]中选结果表!$F$2:$F$85)</f>
        <v>30粒</v>
      </c>
      <c r="I173" s="28" t="s">
        <v>89</v>
      </c>
      <c r="J173" s="28" t="s">
        <v>902</v>
      </c>
      <c r="K173" s="28">
        <v>24.6</v>
      </c>
      <c r="L173" s="31">
        <v>0.82</v>
      </c>
      <c r="M173" s="28">
        <v>5</v>
      </c>
      <c r="N173" s="32">
        <v>0.8</v>
      </c>
      <c r="O173" s="33" t="s">
        <v>933</v>
      </c>
      <c r="P173" s="3" t="s">
        <v>904</v>
      </c>
      <c r="Q173" s="3" t="s">
        <v>905</v>
      </c>
      <c r="R173" s="3" t="s">
        <v>934</v>
      </c>
      <c r="S173" s="4" t="str">
        <f>LOOKUP(2,1/('[1] 集采未中选药品规格'!$A$2:$A$596=$R173),'[1] 集采未中选药品规格'!C$2:C$596)</f>
        <v>40mg</v>
      </c>
      <c r="T173" s="4" t="str">
        <f>LOOKUP(2,1/('[1] 集采未中选药品规格'!$A$2:$A$596=$R173),'[1] 集采未中选药品规格'!D$2:D$596)</f>
        <v>24片</v>
      </c>
      <c r="U173" s="3" t="s">
        <v>89</v>
      </c>
      <c r="V173" s="38" t="s">
        <v>935</v>
      </c>
      <c r="W173" s="3" t="s">
        <v>936</v>
      </c>
      <c r="X173" s="38" t="s">
        <v>935</v>
      </c>
      <c r="Y173" s="3" t="s">
        <v>936</v>
      </c>
      <c r="Z173" s="3">
        <v>23.52</v>
      </c>
      <c r="AA173" s="3">
        <v>0.98</v>
      </c>
      <c r="AB173" s="3" t="s">
        <v>57</v>
      </c>
      <c r="AC173" s="38"/>
      <c r="AD173" s="42"/>
      <c r="AE173" s="42" t="s">
        <v>937</v>
      </c>
      <c r="AF173" s="42" t="s">
        <v>933</v>
      </c>
      <c r="AG173" s="42" t="s">
        <v>938</v>
      </c>
      <c r="AH173" s="54"/>
      <c r="AI173" s="50" t="str">
        <f t="shared" si="65"/>
        <v>规格√</v>
      </c>
      <c r="AJ173" s="50" t="str">
        <f t="shared" si="66"/>
        <v>按中选价</v>
      </c>
      <c r="AK173" s="51">
        <f t="shared" si="67"/>
        <v>0.82</v>
      </c>
      <c r="AL173" s="50">
        <f t="shared" si="68"/>
        <v>1.2</v>
      </c>
      <c r="AM173" s="52" t="str">
        <f t="shared" si="69"/>
        <v>差比价与挂网价取低者</v>
      </c>
      <c r="AN173" s="53">
        <f t="shared" si="70"/>
        <v>0.82</v>
      </c>
      <c r="AO173" s="53">
        <f t="shared" si="71"/>
        <v>0.82</v>
      </c>
      <c r="AP173" s="53">
        <f t="shared" si="72"/>
        <v>0.82</v>
      </c>
    </row>
    <row r="174" spans="1:42">
      <c r="A174" s="28">
        <v>14</v>
      </c>
      <c r="B174" s="28" t="s">
        <v>898</v>
      </c>
      <c r="C174" s="28" t="s">
        <v>899</v>
      </c>
      <c r="D174" s="28" t="s">
        <v>900</v>
      </c>
      <c r="E174" s="28" t="str">
        <f>LOOKUP(2,1/([1]中选结果表!$C$2:$C$85=D174),[1]中选结果表!$M$2:$M$85)</f>
        <v>缓释胶囊</v>
      </c>
      <c r="F174" s="28" t="s">
        <v>901</v>
      </c>
      <c r="G174" s="28" t="str">
        <f>LOOKUP(2,1/([1]中选结果表!$D$2:$D$85=$F174),[1]中选结果表!$E$2:$E$85)</f>
        <v>40mg</v>
      </c>
      <c r="H174" s="28" t="str">
        <f>LOOKUP(2,1/([1]中选结果表!$D$2:$D$85=$F174),[1]中选结果表!$F$2:$F$85)</f>
        <v>30粒</v>
      </c>
      <c r="I174" s="28" t="s">
        <v>89</v>
      </c>
      <c r="J174" s="28" t="s">
        <v>902</v>
      </c>
      <c r="K174" s="28">
        <v>24.6</v>
      </c>
      <c r="L174" s="31">
        <v>0.82</v>
      </c>
      <c r="M174" s="28">
        <v>5</v>
      </c>
      <c r="N174" s="32">
        <v>0.8</v>
      </c>
      <c r="O174" s="33" t="s">
        <v>939</v>
      </c>
      <c r="P174" s="3" t="s">
        <v>904</v>
      </c>
      <c r="Q174" s="3" t="s">
        <v>905</v>
      </c>
      <c r="R174" s="3" t="s">
        <v>934</v>
      </c>
      <c r="S174" s="4" t="str">
        <f>LOOKUP(2,1/('[1] 集采未中选药品规格'!$A$2:$A$596=$R174),'[1] 集采未中选药品规格'!C$2:C$596)</f>
        <v>40mg</v>
      </c>
      <c r="T174" s="4" t="str">
        <f>LOOKUP(2,1/('[1] 集采未中选药品规格'!$A$2:$A$596=$R174),'[1] 集采未中选药品规格'!D$2:D$596)</f>
        <v>24片</v>
      </c>
      <c r="U174" s="3" t="s">
        <v>89</v>
      </c>
      <c r="V174" s="38" t="s">
        <v>940</v>
      </c>
      <c r="W174" s="3" t="s">
        <v>941</v>
      </c>
      <c r="X174" s="38" t="s">
        <v>940</v>
      </c>
      <c r="Y174" s="3" t="s">
        <v>941</v>
      </c>
      <c r="Z174" s="3">
        <v>49.85</v>
      </c>
      <c r="AA174" s="3">
        <v>2.077083</v>
      </c>
      <c r="AB174" s="3" t="s">
        <v>66</v>
      </c>
      <c r="AC174" s="38"/>
      <c r="AD174" s="42"/>
      <c r="AE174" s="42" t="s">
        <v>942</v>
      </c>
      <c r="AF174" s="42" t="s">
        <v>939</v>
      </c>
      <c r="AG174" s="42" t="s">
        <v>943</v>
      </c>
      <c r="AH174" s="54"/>
      <c r="AI174" s="50" t="str">
        <f t="shared" si="65"/>
        <v>规格√</v>
      </c>
      <c r="AJ174" s="50" t="str">
        <f t="shared" si="66"/>
        <v>按中选价</v>
      </c>
      <c r="AK174" s="51">
        <f t="shared" si="67"/>
        <v>0.82</v>
      </c>
      <c r="AL174" s="50">
        <f t="shared" si="68"/>
        <v>2.5</v>
      </c>
      <c r="AM174" s="52" t="str">
        <f t="shared" si="69"/>
        <v>过评药，行梯度降价</v>
      </c>
      <c r="AN174" s="53">
        <f t="shared" si="70"/>
        <v>1.25</v>
      </c>
      <c r="AO174" s="53">
        <f t="shared" si="71"/>
        <v>0.82</v>
      </c>
      <c r="AP174" s="53">
        <f t="shared" si="72"/>
        <v>0.82</v>
      </c>
    </row>
    <row r="175" spans="1:42">
      <c r="A175" s="28">
        <v>14</v>
      </c>
      <c r="B175" s="28" t="s">
        <v>898</v>
      </c>
      <c r="C175" s="28" t="s">
        <v>899</v>
      </c>
      <c r="D175" s="28" t="s">
        <v>900</v>
      </c>
      <c r="E175" s="28" t="str">
        <f>LOOKUP(2,1/([1]中选结果表!$C$2:$C$85=D175),[1]中选结果表!$M$2:$M$85)</f>
        <v>缓释胶囊</v>
      </c>
      <c r="F175" s="28" t="s">
        <v>944</v>
      </c>
      <c r="G175" s="28" t="str">
        <f>LOOKUP(2,1/([1]中选结果表!$D$2:$D$85=$F175),[1]中选结果表!$E$2:$E$85)</f>
        <v>50mg</v>
      </c>
      <c r="H175" s="28" t="str">
        <f>LOOKUP(2,1/([1]中选结果表!$D$2:$D$85=$F175),[1]中选结果表!$F$2:$F$85)</f>
        <v>30粒</v>
      </c>
      <c r="I175" s="28" t="s">
        <v>89</v>
      </c>
      <c r="J175" s="28" t="s">
        <v>902</v>
      </c>
      <c r="K175" s="28">
        <v>29.18</v>
      </c>
      <c r="L175" s="31">
        <v>0.97260000000000002</v>
      </c>
      <c r="M175" s="28">
        <v>5</v>
      </c>
      <c r="N175" s="32">
        <v>0.8</v>
      </c>
      <c r="O175" s="33" t="s">
        <v>945</v>
      </c>
      <c r="P175" s="3" t="s">
        <v>946</v>
      </c>
      <c r="Q175" s="3" t="s">
        <v>905</v>
      </c>
      <c r="R175" s="3" t="s">
        <v>947</v>
      </c>
      <c r="S175" s="4" t="str">
        <f>LOOKUP(2,1/('[1] 集采未中选药品规格'!$A$2:$A$596=$R175),'[1] 集采未中选药品规格'!C$2:C$596)</f>
        <v>20mg</v>
      </c>
      <c r="T175" s="4" t="str">
        <f>LOOKUP(2,1/('[1] 集采未中选药品规格'!$A$2:$A$596=$R175),'[1] 集采未中选药品规格'!D$2:D$596)</f>
        <v>20片</v>
      </c>
      <c r="U175" s="3" t="s">
        <v>89</v>
      </c>
      <c r="V175" s="38" t="s">
        <v>948</v>
      </c>
      <c r="W175" s="3" t="s">
        <v>949</v>
      </c>
      <c r="X175" s="38" t="s">
        <v>948</v>
      </c>
      <c r="Y175" s="3" t="s">
        <v>949</v>
      </c>
      <c r="Z175" s="3">
        <v>12.75</v>
      </c>
      <c r="AA175" s="3">
        <v>0.63749999999999996</v>
      </c>
      <c r="AB175" s="3" t="s">
        <v>57</v>
      </c>
      <c r="AC175" s="38"/>
      <c r="AD175" s="42"/>
      <c r="AE175" s="42" t="s">
        <v>950</v>
      </c>
      <c r="AF175" s="42" t="s">
        <v>945</v>
      </c>
      <c r="AG175" s="42" t="s">
        <v>951</v>
      </c>
      <c r="AH175" s="54"/>
      <c r="AI175" s="50" t="str">
        <f t="shared" si="65"/>
        <v>规格×</v>
      </c>
      <c r="AJ175" s="50" t="str">
        <f t="shared" si="66"/>
        <v>装量差比价</v>
      </c>
      <c r="AK175" s="51">
        <f t="shared" si="67"/>
        <v>0.42</v>
      </c>
      <c r="AL175" s="50">
        <f t="shared" si="68"/>
        <v>1.5</v>
      </c>
      <c r="AM175" s="52" t="str">
        <f t="shared" si="69"/>
        <v>差比价与挂网价取低者</v>
      </c>
      <c r="AN175" s="53">
        <f t="shared" si="70"/>
        <v>0.42</v>
      </c>
      <c r="AO175" s="53">
        <f t="shared" si="71"/>
        <v>0.42</v>
      </c>
      <c r="AP175" s="53">
        <f t="shared" si="72"/>
        <v>0.42</v>
      </c>
    </row>
    <row r="176" spans="1:42">
      <c r="A176" s="28">
        <v>14</v>
      </c>
      <c r="B176" s="28" t="s">
        <v>898</v>
      </c>
      <c r="C176" s="28" t="s">
        <v>899</v>
      </c>
      <c r="D176" s="28" t="s">
        <v>900</v>
      </c>
      <c r="E176" s="28" t="str">
        <f>LOOKUP(2,1/([1]中选结果表!$C$2:$C$85=D176),[1]中选结果表!$M$2:$M$85)</f>
        <v>缓释胶囊</v>
      </c>
      <c r="F176" s="28" t="s">
        <v>944</v>
      </c>
      <c r="G176" s="28" t="str">
        <f>LOOKUP(2,1/([1]中选结果表!$D$2:$D$85=$F176),[1]中选结果表!$E$2:$E$85)</f>
        <v>50mg</v>
      </c>
      <c r="H176" s="28" t="str">
        <f>LOOKUP(2,1/([1]中选结果表!$D$2:$D$85=$F176),[1]中选结果表!$F$2:$F$85)</f>
        <v>30粒</v>
      </c>
      <c r="I176" s="28" t="s">
        <v>89</v>
      </c>
      <c r="J176" s="28" t="s">
        <v>902</v>
      </c>
      <c r="K176" s="28">
        <v>29.18</v>
      </c>
      <c r="L176" s="31">
        <v>0.97260000000000002</v>
      </c>
      <c r="M176" s="28">
        <v>5</v>
      </c>
      <c r="N176" s="32">
        <v>0.8</v>
      </c>
      <c r="O176" s="33" t="s">
        <v>952</v>
      </c>
      <c r="P176" s="3" t="s">
        <v>946</v>
      </c>
      <c r="Q176" s="3" t="s">
        <v>905</v>
      </c>
      <c r="R176" s="3" t="s">
        <v>953</v>
      </c>
      <c r="S176" s="4" t="str">
        <f>LOOKUP(2,1/('[1] 集采未中选药品规格'!$A$2:$A$596=$R176),'[1] 集采未中选药品规格'!C$2:C$596)</f>
        <v>20mg</v>
      </c>
      <c r="T176" s="4" t="str">
        <f>LOOKUP(2,1/('[1] 集采未中选药品规格'!$A$2:$A$596=$R176),'[1] 集采未中选药品规格'!D$2:D$596)</f>
        <v>30片</v>
      </c>
      <c r="U176" s="3" t="s">
        <v>89</v>
      </c>
      <c r="V176" s="38" t="s">
        <v>954</v>
      </c>
      <c r="W176" s="3" t="s">
        <v>955</v>
      </c>
      <c r="X176" s="38" t="s">
        <v>954</v>
      </c>
      <c r="Y176" s="3" t="s">
        <v>955</v>
      </c>
      <c r="Z176" s="3">
        <v>36</v>
      </c>
      <c r="AA176" s="3">
        <v>1.2</v>
      </c>
      <c r="AB176" s="3" t="s">
        <v>57</v>
      </c>
      <c r="AC176" s="38"/>
      <c r="AD176" s="42"/>
      <c r="AE176" s="42" t="s">
        <v>956</v>
      </c>
      <c r="AF176" s="42" t="s">
        <v>952</v>
      </c>
      <c r="AG176" s="42" t="s">
        <v>957</v>
      </c>
      <c r="AH176" s="54"/>
      <c r="AI176" s="50" t="str">
        <f t="shared" si="65"/>
        <v>规格×</v>
      </c>
      <c r="AJ176" s="50" t="str">
        <f t="shared" si="66"/>
        <v>装量差比价</v>
      </c>
      <c r="AK176" s="51">
        <f t="shared" si="67"/>
        <v>0.42</v>
      </c>
      <c r="AL176" s="50">
        <f t="shared" si="68"/>
        <v>2.9</v>
      </c>
      <c r="AM176" s="52" t="str">
        <f t="shared" si="69"/>
        <v>差比价与挂网价取低者</v>
      </c>
      <c r="AN176" s="53">
        <f t="shared" si="70"/>
        <v>0.42</v>
      </c>
      <c r="AO176" s="53">
        <f t="shared" si="71"/>
        <v>0.42</v>
      </c>
      <c r="AP176" s="53">
        <f t="shared" si="72"/>
        <v>0.42</v>
      </c>
    </row>
    <row r="177" spans="1:42">
      <c r="A177" s="28">
        <v>14</v>
      </c>
      <c r="B177" s="28" t="s">
        <v>898</v>
      </c>
      <c r="C177" s="28" t="s">
        <v>899</v>
      </c>
      <c r="D177" s="28" t="s">
        <v>900</v>
      </c>
      <c r="E177" s="28" t="str">
        <f>LOOKUP(2,1/([1]中选结果表!$C$2:$C$85=D177),[1]中选结果表!$M$2:$M$85)</f>
        <v>缓释胶囊</v>
      </c>
      <c r="F177" s="28" t="s">
        <v>944</v>
      </c>
      <c r="G177" s="28" t="str">
        <f>LOOKUP(2,1/([1]中选结果表!$D$2:$D$85=$F177),[1]中选结果表!$E$2:$E$85)</f>
        <v>50mg</v>
      </c>
      <c r="H177" s="28" t="str">
        <f>LOOKUP(2,1/([1]中选结果表!$D$2:$D$85=$F177),[1]中选结果表!$F$2:$F$85)</f>
        <v>30粒</v>
      </c>
      <c r="I177" s="28" t="s">
        <v>89</v>
      </c>
      <c r="J177" s="28" t="s">
        <v>902</v>
      </c>
      <c r="K177" s="28">
        <v>29.18</v>
      </c>
      <c r="L177" s="31">
        <v>0.97260000000000002</v>
      </c>
      <c r="M177" s="28">
        <v>5</v>
      </c>
      <c r="N177" s="32">
        <v>0.8</v>
      </c>
      <c r="O177" s="33" t="s">
        <v>958</v>
      </c>
      <c r="P177" s="3" t="s">
        <v>946</v>
      </c>
      <c r="Q177" s="3" t="s">
        <v>905</v>
      </c>
      <c r="R177" s="3" t="s">
        <v>959</v>
      </c>
      <c r="S177" s="4" t="str">
        <f>LOOKUP(2,1/('[1] 集采未中选药品规格'!$A$2:$A$596=$R177),'[1] 集采未中选药品规格'!C$2:C$596)</f>
        <v>20mg</v>
      </c>
      <c r="T177" s="4" t="str">
        <f>LOOKUP(2,1/('[1] 集采未中选药品规格'!$A$2:$A$596=$R177),'[1] 集采未中选药品规格'!D$2:D$596)</f>
        <v>30片</v>
      </c>
      <c r="U177" s="3" t="s">
        <v>47</v>
      </c>
      <c r="V177" s="38" t="s">
        <v>960</v>
      </c>
      <c r="W177" s="3" t="s">
        <v>961</v>
      </c>
      <c r="X177" s="38" t="s">
        <v>960</v>
      </c>
      <c r="Y177" s="3" t="s">
        <v>961</v>
      </c>
      <c r="Z177" s="3">
        <v>35.4</v>
      </c>
      <c r="AA177" s="3">
        <v>1.18</v>
      </c>
      <c r="AB177" s="3" t="s">
        <v>57</v>
      </c>
      <c r="AC177" s="38"/>
      <c r="AD177" s="42"/>
      <c r="AE177" s="42" t="s">
        <v>962</v>
      </c>
      <c r="AF177" s="42" t="s">
        <v>958</v>
      </c>
      <c r="AG177" s="42" t="s">
        <v>963</v>
      </c>
      <c r="AH177" s="54"/>
      <c r="AI177" s="50" t="str">
        <f t="shared" si="65"/>
        <v>规格×</v>
      </c>
      <c r="AJ177" s="50" t="str">
        <f t="shared" si="66"/>
        <v>装量差比价</v>
      </c>
      <c r="AK177" s="51">
        <f t="shared" si="67"/>
        <v>0.42</v>
      </c>
      <c r="AL177" s="50">
        <f t="shared" si="68"/>
        <v>2.8</v>
      </c>
      <c r="AM177" s="52" t="str">
        <f t="shared" si="69"/>
        <v>差比价与挂网价取低者</v>
      </c>
      <c r="AN177" s="53">
        <f t="shared" si="70"/>
        <v>0.42</v>
      </c>
      <c r="AO177" s="53">
        <f t="shared" si="71"/>
        <v>0.42</v>
      </c>
      <c r="AP177" s="53">
        <f t="shared" si="72"/>
        <v>0.42</v>
      </c>
    </row>
    <row r="178" spans="1:42">
      <c r="A178" s="28">
        <v>14</v>
      </c>
      <c r="B178" s="28" t="s">
        <v>898</v>
      </c>
      <c r="C178" s="28" t="s">
        <v>899</v>
      </c>
      <c r="D178" s="28" t="s">
        <v>900</v>
      </c>
      <c r="E178" s="28" t="str">
        <f>LOOKUP(2,1/([1]中选结果表!$C$2:$C$85=D178),[1]中选结果表!$M$2:$M$85)</f>
        <v>缓释胶囊</v>
      </c>
      <c r="F178" s="28" t="s">
        <v>944</v>
      </c>
      <c r="G178" s="28" t="str">
        <f>LOOKUP(2,1/([1]中选结果表!$D$2:$D$85=$F178),[1]中选结果表!$E$2:$E$85)</f>
        <v>50mg</v>
      </c>
      <c r="H178" s="28" t="str">
        <f>LOOKUP(2,1/([1]中选结果表!$D$2:$D$85=$F178),[1]中选结果表!$F$2:$F$85)</f>
        <v>30粒</v>
      </c>
      <c r="I178" s="28" t="s">
        <v>89</v>
      </c>
      <c r="J178" s="28" t="s">
        <v>902</v>
      </c>
      <c r="K178" s="28">
        <v>29.18</v>
      </c>
      <c r="L178" s="31">
        <v>0.97260000000000002</v>
      </c>
      <c r="M178" s="28">
        <v>5</v>
      </c>
      <c r="N178" s="32">
        <v>0.8</v>
      </c>
      <c r="O178" s="33" t="s">
        <v>964</v>
      </c>
      <c r="P178" s="3" t="s">
        <v>904</v>
      </c>
      <c r="Q178" s="3" t="s">
        <v>905</v>
      </c>
      <c r="R178" s="3" t="s">
        <v>965</v>
      </c>
      <c r="S178" s="4" t="str">
        <f>LOOKUP(2,1/('[1] 集采未中选药品规格'!$A$2:$A$596=$R178),'[1] 集采未中选药品规格'!C$2:C$596)</f>
        <v>50mg</v>
      </c>
      <c r="T178" s="4" t="str">
        <f>LOOKUP(2,1/('[1] 集采未中选药品规格'!$A$2:$A$596=$R178),'[1] 集采未中选药品规格'!D$2:D$596)</f>
        <v>24片</v>
      </c>
      <c r="U178" s="3" t="s">
        <v>89</v>
      </c>
      <c r="V178" s="38" t="s">
        <v>966</v>
      </c>
      <c r="W178" s="3" t="s">
        <v>967</v>
      </c>
      <c r="X178" s="38" t="s">
        <v>966</v>
      </c>
      <c r="Y178" s="3" t="s">
        <v>967</v>
      </c>
      <c r="Z178" s="3">
        <v>36.24</v>
      </c>
      <c r="AA178" s="3">
        <v>1.51</v>
      </c>
      <c r="AB178" s="3" t="s">
        <v>57</v>
      </c>
      <c r="AC178" s="38"/>
      <c r="AD178" s="42"/>
      <c r="AE178" s="42" t="s">
        <v>968</v>
      </c>
      <c r="AF178" s="42" t="s">
        <v>964</v>
      </c>
      <c r="AG178" s="42" t="s">
        <v>969</v>
      </c>
      <c r="AH178" s="54"/>
      <c r="AI178" s="50" t="str">
        <f t="shared" si="65"/>
        <v>规格√</v>
      </c>
      <c r="AJ178" s="50" t="str">
        <f t="shared" si="66"/>
        <v>按中选价</v>
      </c>
      <c r="AK178" s="51">
        <f t="shared" si="67"/>
        <v>0.97</v>
      </c>
      <c r="AL178" s="50">
        <f t="shared" si="68"/>
        <v>1.6</v>
      </c>
      <c r="AM178" s="52" t="str">
        <f t="shared" si="69"/>
        <v>差比价与挂网价取低者</v>
      </c>
      <c r="AN178" s="53">
        <f t="shared" si="70"/>
        <v>0.97</v>
      </c>
      <c r="AO178" s="53">
        <f t="shared" si="71"/>
        <v>0.97</v>
      </c>
      <c r="AP178" s="53">
        <f t="shared" si="72"/>
        <v>0.97</v>
      </c>
    </row>
    <row r="179" spans="1:42">
      <c r="A179" s="28">
        <v>14</v>
      </c>
      <c r="B179" s="28" t="s">
        <v>898</v>
      </c>
      <c r="C179" s="28" t="s">
        <v>899</v>
      </c>
      <c r="D179" s="28" t="s">
        <v>900</v>
      </c>
      <c r="E179" s="28" t="str">
        <f>LOOKUP(2,1/([1]中选结果表!$C$2:$C$85=D179),[1]中选结果表!$M$2:$M$85)</f>
        <v>缓释胶囊</v>
      </c>
      <c r="F179" s="28" t="s">
        <v>944</v>
      </c>
      <c r="G179" s="28" t="str">
        <f>LOOKUP(2,1/([1]中选结果表!$D$2:$D$85=$F179),[1]中选结果表!$E$2:$E$85)</f>
        <v>50mg</v>
      </c>
      <c r="H179" s="28" t="str">
        <f>LOOKUP(2,1/([1]中选结果表!$D$2:$D$85=$F179),[1]中选结果表!$F$2:$F$85)</f>
        <v>30粒</v>
      </c>
      <c r="I179" s="28" t="s">
        <v>89</v>
      </c>
      <c r="J179" s="28" t="s">
        <v>902</v>
      </c>
      <c r="K179" s="28">
        <v>29.18</v>
      </c>
      <c r="L179" s="31">
        <v>0.97260000000000002</v>
      </c>
      <c r="M179" s="28">
        <v>5</v>
      </c>
      <c r="N179" s="32">
        <v>0.8</v>
      </c>
      <c r="O179" s="33" t="s">
        <v>970</v>
      </c>
      <c r="P179" s="3" t="s">
        <v>904</v>
      </c>
      <c r="Q179" s="3" t="s">
        <v>905</v>
      </c>
      <c r="R179" s="3" t="s">
        <v>971</v>
      </c>
      <c r="S179" s="4" t="str">
        <f>LOOKUP(2,1/('[1] 集采未中选药品规格'!$A$2:$A$596=$R179),'[1] 集采未中选药品规格'!C$2:C$596)</f>
        <v>60mg</v>
      </c>
      <c r="T179" s="4" t="str">
        <f>LOOKUP(2,1/('[1] 集采未中选药品规格'!$A$2:$A$596=$R179),'[1] 集采未中选药品规格'!D$2:D$596)</f>
        <v>14片</v>
      </c>
      <c r="U179" s="3" t="s">
        <v>89</v>
      </c>
      <c r="V179" s="38" t="s">
        <v>342</v>
      </c>
      <c r="W179" s="3" t="s">
        <v>220</v>
      </c>
      <c r="X179" s="38" t="s">
        <v>342</v>
      </c>
      <c r="Y179" s="3" t="s">
        <v>220</v>
      </c>
      <c r="Z179" s="3">
        <v>23.8</v>
      </c>
      <c r="AA179" s="3">
        <v>1.7</v>
      </c>
      <c r="AB179" s="3" t="s">
        <v>57</v>
      </c>
      <c r="AC179" s="38"/>
      <c r="AD179" s="42"/>
      <c r="AE179" s="42" t="s">
        <v>972</v>
      </c>
      <c r="AF179" s="42" t="s">
        <v>970</v>
      </c>
      <c r="AG179" s="42" t="s">
        <v>973</v>
      </c>
      <c r="AH179" s="54"/>
      <c r="AI179" s="50" t="str">
        <f t="shared" si="65"/>
        <v>规格×</v>
      </c>
      <c r="AJ179" s="50" t="str">
        <f t="shared" si="66"/>
        <v>装量差比价</v>
      </c>
      <c r="AK179" s="51">
        <f t="shared" si="67"/>
        <v>1.1499999999999999</v>
      </c>
      <c r="AL179" s="50">
        <f t="shared" si="68"/>
        <v>1.5</v>
      </c>
      <c r="AM179" s="52" t="str">
        <f t="shared" si="69"/>
        <v>差比价与挂网价取低者</v>
      </c>
      <c r="AN179" s="53">
        <f t="shared" si="70"/>
        <v>1.1499999999999999</v>
      </c>
      <c r="AO179" s="53">
        <f t="shared" si="71"/>
        <v>1.1499999999999999</v>
      </c>
      <c r="AP179" s="53">
        <f t="shared" si="72"/>
        <v>1.1499999999999999</v>
      </c>
    </row>
    <row r="180" spans="1:42">
      <c r="A180" s="28">
        <v>14</v>
      </c>
      <c r="B180" s="28" t="s">
        <v>898</v>
      </c>
      <c r="C180" s="28" t="s">
        <v>899</v>
      </c>
      <c r="D180" s="28" t="s">
        <v>900</v>
      </c>
      <c r="E180" s="28" t="str">
        <f>LOOKUP(2,1/([1]中选结果表!$C$2:$C$85=D180),[1]中选结果表!$M$2:$M$85)</f>
        <v>缓释胶囊</v>
      </c>
      <c r="F180" s="28" t="s">
        <v>944</v>
      </c>
      <c r="G180" s="28" t="str">
        <f>LOOKUP(2,1/([1]中选结果表!$D$2:$D$85=$F180),[1]中选结果表!$E$2:$E$85)</f>
        <v>50mg</v>
      </c>
      <c r="H180" s="28" t="str">
        <f>LOOKUP(2,1/([1]中选结果表!$D$2:$D$85=$F180),[1]中选结果表!$F$2:$F$85)</f>
        <v>30粒</v>
      </c>
      <c r="I180" s="28" t="s">
        <v>89</v>
      </c>
      <c r="J180" s="28" t="s">
        <v>902</v>
      </c>
      <c r="K180" s="28">
        <v>29.18</v>
      </c>
      <c r="L180" s="31">
        <v>0.97260000000000002</v>
      </c>
      <c r="M180" s="28">
        <v>5</v>
      </c>
      <c r="N180" s="32">
        <v>0.8</v>
      </c>
      <c r="O180" s="33" t="s">
        <v>974</v>
      </c>
      <c r="P180" s="3" t="s">
        <v>904</v>
      </c>
      <c r="Q180" s="3" t="s">
        <v>905</v>
      </c>
      <c r="R180" s="3" t="s">
        <v>975</v>
      </c>
      <c r="S180" s="4" t="str">
        <f>LOOKUP(2,1/('[1] 集采未中选药品规格'!$A$2:$A$596=$R180),'[1] 集采未中选药品规格'!C$2:C$596)</f>
        <v>60mg</v>
      </c>
      <c r="T180" s="4" t="str">
        <f>LOOKUP(2,1/('[1] 集采未中选药品规格'!$A$2:$A$596=$R180),'[1] 集采未中选药品规格'!D$2:D$596)</f>
        <v>10片</v>
      </c>
      <c r="U180" s="3" t="s">
        <v>89</v>
      </c>
      <c r="V180" s="38" t="s">
        <v>976</v>
      </c>
      <c r="W180" s="3" t="s">
        <v>977</v>
      </c>
      <c r="X180" s="38" t="s">
        <v>976</v>
      </c>
      <c r="Y180" s="3" t="s">
        <v>977</v>
      </c>
      <c r="Z180" s="3">
        <v>17.899999999999999</v>
      </c>
      <c r="AA180" s="3">
        <v>1.79</v>
      </c>
      <c r="AB180" s="3" t="s">
        <v>57</v>
      </c>
      <c r="AC180" s="38"/>
      <c r="AD180" s="42"/>
      <c r="AE180" s="42" t="s">
        <v>978</v>
      </c>
      <c r="AF180" s="42" t="s">
        <v>974</v>
      </c>
      <c r="AG180" s="42" t="s">
        <v>979</v>
      </c>
      <c r="AH180" s="54"/>
      <c r="AI180" s="50" t="str">
        <f t="shared" si="65"/>
        <v>规格×</v>
      </c>
      <c r="AJ180" s="50" t="str">
        <f t="shared" si="66"/>
        <v>装量差比价</v>
      </c>
      <c r="AK180" s="51">
        <f t="shared" si="67"/>
        <v>1.1499999999999999</v>
      </c>
      <c r="AL180" s="50">
        <f t="shared" si="68"/>
        <v>1.6</v>
      </c>
      <c r="AM180" s="52" t="str">
        <f t="shared" si="69"/>
        <v>差比价与挂网价取低者</v>
      </c>
      <c r="AN180" s="53">
        <f t="shared" si="70"/>
        <v>1.1499999999999999</v>
      </c>
      <c r="AO180" s="53">
        <f t="shared" si="71"/>
        <v>1.1499999999999999</v>
      </c>
      <c r="AP180" s="53">
        <f t="shared" si="72"/>
        <v>1.1499999999999999</v>
      </c>
    </row>
    <row r="181" spans="1:42">
      <c r="A181" s="28">
        <v>14</v>
      </c>
      <c r="B181" s="28" t="s">
        <v>898</v>
      </c>
      <c r="C181" s="28" t="s">
        <v>899</v>
      </c>
      <c r="D181" s="28" t="s">
        <v>900</v>
      </c>
      <c r="E181" s="28" t="str">
        <f>LOOKUP(2,1/([1]中选结果表!$C$2:$C$85=D181),[1]中选结果表!$M$2:$M$85)</f>
        <v>缓释胶囊</v>
      </c>
      <c r="F181" s="28" t="s">
        <v>944</v>
      </c>
      <c r="G181" s="28" t="str">
        <f>LOOKUP(2,1/([1]中选结果表!$D$2:$D$85=$F181),[1]中选结果表!$E$2:$E$85)</f>
        <v>50mg</v>
      </c>
      <c r="H181" s="28" t="str">
        <f>LOOKUP(2,1/([1]中选结果表!$D$2:$D$85=$F181),[1]中选结果表!$F$2:$F$85)</f>
        <v>30粒</v>
      </c>
      <c r="I181" s="28" t="s">
        <v>89</v>
      </c>
      <c r="J181" s="28" t="s">
        <v>902</v>
      </c>
      <c r="K181" s="28">
        <v>29.18</v>
      </c>
      <c r="L181" s="31">
        <v>0.97260000000000002</v>
      </c>
      <c r="M181" s="28">
        <v>5</v>
      </c>
      <c r="N181" s="32">
        <v>0.8</v>
      </c>
      <c r="O181" s="33" t="s">
        <v>980</v>
      </c>
      <c r="P181" s="3" t="s">
        <v>929</v>
      </c>
      <c r="Q181" s="3" t="s">
        <v>900</v>
      </c>
      <c r="R181" s="3" t="s">
        <v>981</v>
      </c>
      <c r="S181" s="4" t="str">
        <f>LOOKUP(2,1/('[1] 集采未中选药品规格'!$A$2:$A$596=$R181),'[1] 集采未中选药品规格'!C$2:C$596)</f>
        <v>50mg</v>
      </c>
      <c r="T181" s="4" t="str">
        <f>LOOKUP(2,1/('[1] 集采未中选药品规格'!$A$2:$A$596=$R181),'[1] 集采未中选药品规格'!D$2:D$596)</f>
        <v>20粒</v>
      </c>
      <c r="U181" s="3" t="s">
        <v>89</v>
      </c>
      <c r="V181" s="38" t="s">
        <v>930</v>
      </c>
      <c r="W181" s="3" t="s">
        <v>902</v>
      </c>
      <c r="X181" s="38" t="s">
        <v>930</v>
      </c>
      <c r="Y181" s="3" t="s">
        <v>902</v>
      </c>
      <c r="Z181" s="3">
        <v>39.6</v>
      </c>
      <c r="AA181" s="3">
        <v>1.98</v>
      </c>
      <c r="AB181" s="3" t="s">
        <v>57</v>
      </c>
      <c r="AC181" s="38"/>
      <c r="AD181" s="42"/>
      <c r="AE181" s="42" t="s">
        <v>982</v>
      </c>
      <c r="AF181" s="42" t="s">
        <v>980</v>
      </c>
      <c r="AG181" s="42" t="s">
        <v>983</v>
      </c>
      <c r="AH181" s="54" t="s">
        <v>60</v>
      </c>
      <c r="AI181" s="50" t="str">
        <f t="shared" si="65"/>
        <v>规格√</v>
      </c>
      <c r="AJ181" s="50" t="str">
        <f t="shared" si="66"/>
        <v>按中选价</v>
      </c>
      <c r="AK181" s="51">
        <f t="shared" si="67"/>
        <v>0.97</v>
      </c>
      <c r="AL181" s="50">
        <f t="shared" si="68"/>
        <v>2</v>
      </c>
      <c r="AM181" s="52" t="str">
        <f t="shared" si="69"/>
        <v>差比价与挂网价取低者</v>
      </c>
      <c r="AN181" s="53">
        <f t="shared" si="70"/>
        <v>0.97</v>
      </c>
      <c r="AO181" s="53">
        <f t="shared" si="71"/>
        <v>0.97</v>
      </c>
      <c r="AP181" s="53">
        <f t="shared" si="72"/>
        <v>0.97</v>
      </c>
    </row>
    <row r="182" spans="1:42">
      <c r="A182" s="28">
        <v>14</v>
      </c>
      <c r="B182" s="28" t="s">
        <v>898</v>
      </c>
      <c r="C182" s="28" t="s">
        <v>899</v>
      </c>
      <c r="D182" s="28" t="s">
        <v>900</v>
      </c>
      <c r="E182" s="28" t="str">
        <f>LOOKUP(2,1/([1]中选结果表!$C$2:$C$85=D182),[1]中选结果表!$M$2:$M$85)</f>
        <v>缓释胶囊</v>
      </c>
      <c r="F182" s="28" t="s">
        <v>944</v>
      </c>
      <c r="G182" s="28" t="str">
        <f>LOOKUP(2,1/([1]中选结果表!$D$2:$D$85=$F182),[1]中选结果表!$E$2:$E$85)</f>
        <v>50mg</v>
      </c>
      <c r="H182" s="28" t="str">
        <f>LOOKUP(2,1/([1]中选结果表!$D$2:$D$85=$F182),[1]中选结果表!$F$2:$F$85)</f>
        <v>30粒</v>
      </c>
      <c r="I182" s="28" t="s">
        <v>89</v>
      </c>
      <c r="J182" s="28" t="s">
        <v>902</v>
      </c>
      <c r="K182" s="28">
        <v>29.18</v>
      </c>
      <c r="L182" s="31">
        <v>0.97260000000000002</v>
      </c>
      <c r="M182" s="28">
        <v>5</v>
      </c>
      <c r="N182" s="32">
        <v>0.8</v>
      </c>
      <c r="O182" s="33" t="s">
        <v>984</v>
      </c>
      <c r="P182" s="3" t="s">
        <v>985</v>
      </c>
      <c r="Q182" s="3" t="s">
        <v>986</v>
      </c>
      <c r="R182" s="3" t="s">
        <v>981</v>
      </c>
      <c r="S182" s="4" t="str">
        <f>LOOKUP(2,1/('[1] 集采未中选药品规格'!$A$2:$A$596=$R182),'[1] 集采未中选药品规格'!C$2:C$596)</f>
        <v>50mg</v>
      </c>
      <c r="T182" s="4" t="str">
        <f>LOOKUP(2,1/('[1] 集采未中选药品规格'!$A$2:$A$596=$R182),'[1] 集采未中选药品规格'!D$2:D$596)</f>
        <v>20粒</v>
      </c>
      <c r="U182" s="3" t="s">
        <v>89</v>
      </c>
      <c r="V182" s="38" t="s">
        <v>987</v>
      </c>
      <c r="W182" s="3" t="s">
        <v>988</v>
      </c>
      <c r="X182" s="38" t="s">
        <v>987</v>
      </c>
      <c r="Y182" s="3" t="s">
        <v>988</v>
      </c>
      <c r="Z182" s="3">
        <v>30.9</v>
      </c>
      <c r="AA182" s="3">
        <v>1.5449999999999999</v>
      </c>
      <c r="AB182" s="3" t="s">
        <v>57</v>
      </c>
      <c r="AC182" s="38"/>
      <c r="AD182" s="42"/>
      <c r="AE182" s="42" t="s">
        <v>989</v>
      </c>
      <c r="AF182" s="42" t="s">
        <v>984</v>
      </c>
      <c r="AG182" s="42" t="s">
        <v>990</v>
      </c>
      <c r="AH182" s="54"/>
      <c r="AI182" s="50" t="str">
        <f t="shared" si="65"/>
        <v>规格√</v>
      </c>
      <c r="AJ182" s="50" t="str">
        <f t="shared" si="66"/>
        <v>按中选价</v>
      </c>
      <c r="AK182" s="51">
        <f t="shared" si="67"/>
        <v>0.97</v>
      </c>
      <c r="AL182" s="50">
        <f t="shared" si="68"/>
        <v>1.6</v>
      </c>
      <c r="AM182" s="52" t="str">
        <f t="shared" si="69"/>
        <v>差比价与挂网价取低者</v>
      </c>
      <c r="AN182" s="53">
        <f t="shared" si="70"/>
        <v>0.97</v>
      </c>
      <c r="AO182" s="53">
        <f t="shared" si="71"/>
        <v>0.97</v>
      </c>
      <c r="AP182" s="53">
        <f t="shared" si="72"/>
        <v>0.97</v>
      </c>
    </row>
    <row r="183" spans="1:42">
      <c r="A183" s="29">
        <v>14</v>
      </c>
      <c r="B183" s="29" t="s">
        <v>898</v>
      </c>
      <c r="C183" s="29" t="s">
        <v>899</v>
      </c>
      <c r="D183" s="29" t="s">
        <v>900</v>
      </c>
      <c r="E183" s="29" t="str">
        <f>LOOKUP(2,1/([1]中选结果表!$C$2:$C$85=D183),[1]中选结果表!$M$2:$M$85)</f>
        <v>缓释胶囊</v>
      </c>
      <c r="F183" s="29" t="s">
        <v>944</v>
      </c>
      <c r="G183" s="29" t="str">
        <f>LOOKUP(2,1/([1]中选结果表!$D$2:$D$85=$F183),[1]中选结果表!$E$2:$E$85)</f>
        <v>50mg</v>
      </c>
      <c r="H183" s="29" t="str">
        <f>LOOKUP(2,1/([1]中选结果表!$D$2:$D$85=$F183),[1]中选结果表!$F$2:$F$85)</f>
        <v>30粒</v>
      </c>
      <c r="I183" s="29" t="s">
        <v>89</v>
      </c>
      <c r="J183" s="29" t="s">
        <v>902</v>
      </c>
      <c r="K183" s="29">
        <v>29.18</v>
      </c>
      <c r="L183" s="34">
        <v>0.97260000000000002</v>
      </c>
      <c r="M183" s="29">
        <v>5</v>
      </c>
      <c r="N183" s="35">
        <v>0.8</v>
      </c>
      <c r="O183" s="36" t="s">
        <v>991</v>
      </c>
      <c r="P183" s="29" t="s">
        <v>992</v>
      </c>
      <c r="Q183" s="29" t="s">
        <v>993</v>
      </c>
      <c r="R183" s="29" t="s">
        <v>994</v>
      </c>
      <c r="S183" s="39" t="str">
        <f>LOOKUP(2,1/('[1] 集采未中选药品规格'!$A$2:$A$596=$R183),'[1] 集采未中选药品规格'!C$2:C$596)</f>
        <v>50mg</v>
      </c>
      <c r="T183" s="39" t="str">
        <f>LOOKUP(2,1/('[1] 集采未中选药品规格'!$A$2:$A$596=$R183),'[1] 集采未中选药品规格'!D$2:D$596)</f>
        <v>10粒</v>
      </c>
      <c r="U183" s="29" t="s">
        <v>89</v>
      </c>
      <c r="V183" s="40" t="s">
        <v>995</v>
      </c>
      <c r="W183" s="29" t="s">
        <v>996</v>
      </c>
      <c r="X183" s="40" t="s">
        <v>995</v>
      </c>
      <c r="Y183" s="29" t="s">
        <v>996</v>
      </c>
      <c r="Z183" s="29">
        <v>33.299999999999997</v>
      </c>
      <c r="AA183" s="29">
        <v>3.33</v>
      </c>
      <c r="AB183" s="29" t="s">
        <v>57</v>
      </c>
      <c r="AC183" s="43" t="s">
        <v>66</v>
      </c>
      <c r="AD183" s="44"/>
      <c r="AE183" s="44" t="s">
        <v>997</v>
      </c>
      <c r="AF183" s="44" t="s">
        <v>991</v>
      </c>
      <c r="AG183" s="44" t="s">
        <v>998</v>
      </c>
      <c r="AH183" s="55"/>
      <c r="AI183" s="50" t="str">
        <f t="shared" si="65"/>
        <v>规格√</v>
      </c>
      <c r="AJ183" s="50" t="str">
        <f t="shared" si="66"/>
        <v>按中选价</v>
      </c>
      <c r="AK183" s="51">
        <f t="shared" si="67"/>
        <v>0.97</v>
      </c>
      <c r="AL183" s="50">
        <f t="shared" si="68"/>
        <v>3.4</v>
      </c>
      <c r="AM183" s="52" t="str">
        <f t="shared" si="69"/>
        <v>原研药，行梯度降价</v>
      </c>
      <c r="AN183" s="53">
        <f t="shared" si="70"/>
        <v>2</v>
      </c>
      <c r="AO183" s="53">
        <f t="shared" si="71"/>
        <v>1.2</v>
      </c>
      <c r="AP183" s="53">
        <f t="shared" si="72"/>
        <v>0.97</v>
      </c>
    </row>
    <row r="184" spans="1:42">
      <c r="A184" s="28">
        <v>14</v>
      </c>
      <c r="B184" s="28" t="s">
        <v>898</v>
      </c>
      <c r="C184" s="28" t="s">
        <v>899</v>
      </c>
      <c r="D184" s="28" t="s">
        <v>900</v>
      </c>
      <c r="E184" s="28" t="str">
        <f>LOOKUP(2,1/([1]中选结果表!$C$2:$C$85=D184),[1]中选结果表!$M$2:$M$85)</f>
        <v>缓释胶囊</v>
      </c>
      <c r="F184" s="28" t="s">
        <v>944</v>
      </c>
      <c r="G184" s="28" t="str">
        <f>LOOKUP(2,1/([1]中选结果表!$D$2:$D$85=$F184),[1]中选结果表!$E$2:$E$85)</f>
        <v>50mg</v>
      </c>
      <c r="H184" s="28" t="str">
        <f>LOOKUP(2,1/([1]中选结果表!$D$2:$D$85=$F184),[1]中选结果表!$F$2:$F$85)</f>
        <v>30粒</v>
      </c>
      <c r="I184" s="28" t="s">
        <v>89</v>
      </c>
      <c r="J184" s="28" t="s">
        <v>902</v>
      </c>
      <c r="K184" s="28">
        <v>29.18</v>
      </c>
      <c r="L184" s="31">
        <v>0.97260000000000002</v>
      </c>
      <c r="M184" s="28">
        <v>5</v>
      </c>
      <c r="N184" s="32">
        <v>0.8</v>
      </c>
      <c r="O184" s="33" t="s">
        <v>999</v>
      </c>
      <c r="P184" s="3" t="s">
        <v>904</v>
      </c>
      <c r="Q184" s="3" t="s">
        <v>905</v>
      </c>
      <c r="R184" s="3" t="s">
        <v>1000</v>
      </c>
      <c r="S184" s="4" t="str">
        <f>LOOKUP(2,1/('[1] 集采未中选药品规格'!$A$2:$A$596=$R184),'[1] 集采未中选药品规格'!C$2:C$596)</f>
        <v>30mg</v>
      </c>
      <c r="T184" s="4" t="str">
        <f>LOOKUP(2,1/('[1] 集采未中选药品规格'!$A$2:$A$596=$R184),'[1] 集采未中选药品规格'!D$2:D$596)</f>
        <v>21片</v>
      </c>
      <c r="U184" s="3" t="s">
        <v>89</v>
      </c>
      <c r="V184" s="38" t="s">
        <v>1001</v>
      </c>
      <c r="W184" s="3" t="s">
        <v>1002</v>
      </c>
      <c r="X184" s="38" t="s">
        <v>1001</v>
      </c>
      <c r="Y184" s="3" t="s">
        <v>1002</v>
      </c>
      <c r="Z184" s="3">
        <v>27.72</v>
      </c>
      <c r="AA184" s="3">
        <v>1.32</v>
      </c>
      <c r="AB184" s="3" t="s">
        <v>57</v>
      </c>
      <c r="AC184" s="38"/>
      <c r="AD184" s="42"/>
      <c r="AE184" s="42" t="s">
        <v>1003</v>
      </c>
      <c r="AF184" s="42" t="s">
        <v>999</v>
      </c>
      <c r="AG184" s="42" t="s">
        <v>1004</v>
      </c>
      <c r="AH184" s="54"/>
      <c r="AI184" s="50" t="str">
        <f t="shared" si="65"/>
        <v>规格×</v>
      </c>
      <c r="AJ184" s="50" t="str">
        <f t="shared" si="66"/>
        <v>装量差比价</v>
      </c>
      <c r="AK184" s="51">
        <f t="shared" si="67"/>
        <v>0.61</v>
      </c>
      <c r="AL184" s="50">
        <f t="shared" si="68"/>
        <v>2.2000000000000002</v>
      </c>
      <c r="AM184" s="52" t="str">
        <f t="shared" si="69"/>
        <v>差比价与挂网价取低者</v>
      </c>
      <c r="AN184" s="53">
        <f t="shared" si="70"/>
        <v>0.61</v>
      </c>
      <c r="AO184" s="53">
        <f t="shared" si="71"/>
        <v>0.61</v>
      </c>
      <c r="AP184" s="53">
        <f t="shared" si="72"/>
        <v>0.61</v>
      </c>
    </row>
    <row r="185" spans="1:42">
      <c r="A185" s="29">
        <v>14</v>
      </c>
      <c r="B185" s="29" t="s">
        <v>898</v>
      </c>
      <c r="C185" s="29" t="s">
        <v>899</v>
      </c>
      <c r="D185" s="29" t="s">
        <v>900</v>
      </c>
      <c r="E185" s="29" t="str">
        <f>LOOKUP(2,1/([1]中选结果表!$C$2:$C$85=D185),[1]中选结果表!$M$2:$M$85)</f>
        <v>缓释胶囊</v>
      </c>
      <c r="F185" s="29" t="s">
        <v>944</v>
      </c>
      <c r="G185" s="29" t="str">
        <f>LOOKUP(2,1/([1]中选结果表!$D$2:$D$85=$F185),[1]中选结果表!$E$2:$E$85)</f>
        <v>50mg</v>
      </c>
      <c r="H185" s="29" t="str">
        <f>LOOKUP(2,1/([1]中选结果表!$D$2:$D$85=$F185),[1]中选结果表!$F$2:$F$85)</f>
        <v>30粒</v>
      </c>
      <c r="I185" s="29" t="s">
        <v>89</v>
      </c>
      <c r="J185" s="29" t="s">
        <v>902</v>
      </c>
      <c r="K185" s="29">
        <v>29.18</v>
      </c>
      <c r="L185" s="34">
        <v>0.97260000000000002</v>
      </c>
      <c r="M185" s="29">
        <v>5</v>
      </c>
      <c r="N185" s="35">
        <v>0.8</v>
      </c>
      <c r="O185" s="36" t="s">
        <v>1005</v>
      </c>
      <c r="P185" s="29" t="s">
        <v>904</v>
      </c>
      <c r="Q185" s="29" t="s">
        <v>582</v>
      </c>
      <c r="R185" s="29" t="s">
        <v>1006</v>
      </c>
      <c r="S185" s="39" t="str">
        <f>LOOKUP(2,1/('[1] 集采未中选药品规格'!$A$2:$A$596=$R185),'[1] 集采未中选药品规格'!C$2:C$596)</f>
        <v>30mg</v>
      </c>
      <c r="T185" s="39" t="str">
        <f>LOOKUP(2,1/('[1] 集采未中选药品规格'!$A$2:$A$596=$R185),'[1] 集采未中选药品规格'!D$2:D$596)</f>
        <v>7片</v>
      </c>
      <c r="U185" s="29" t="s">
        <v>89</v>
      </c>
      <c r="V185" s="40" t="s">
        <v>381</v>
      </c>
      <c r="W185" s="29" t="s">
        <v>382</v>
      </c>
      <c r="X185" s="40" t="s">
        <v>381</v>
      </c>
      <c r="Y185" s="29" t="s">
        <v>382</v>
      </c>
      <c r="Z185" s="29">
        <v>12.43</v>
      </c>
      <c r="AA185" s="29">
        <v>1.775714</v>
      </c>
      <c r="AB185" s="29" t="s">
        <v>57</v>
      </c>
      <c r="AC185" s="43" t="s">
        <v>66</v>
      </c>
      <c r="AD185" s="44"/>
      <c r="AE185" s="44" t="s">
        <v>1007</v>
      </c>
      <c r="AF185" s="44" t="s">
        <v>1005</v>
      </c>
      <c r="AG185" s="44" t="s">
        <v>1008</v>
      </c>
      <c r="AH185" s="55"/>
      <c r="AI185" s="50" t="str">
        <f t="shared" si="65"/>
        <v>规格×</v>
      </c>
      <c r="AJ185" s="50" t="str">
        <f t="shared" si="66"/>
        <v>装量差比价</v>
      </c>
      <c r="AK185" s="51">
        <f t="shared" si="67"/>
        <v>0.61</v>
      </c>
      <c r="AL185" s="50">
        <f t="shared" si="68"/>
        <v>2.9</v>
      </c>
      <c r="AM185" s="52" t="str">
        <f t="shared" si="69"/>
        <v>原研药，行梯度降价</v>
      </c>
      <c r="AN185" s="53">
        <f t="shared" si="70"/>
        <v>1.07</v>
      </c>
      <c r="AO185" s="53">
        <f t="shared" si="71"/>
        <v>0.64</v>
      </c>
      <c r="AP185" s="53">
        <f t="shared" si="72"/>
        <v>0.61</v>
      </c>
    </row>
    <row r="186" spans="1:42">
      <c r="A186" s="28">
        <v>14</v>
      </c>
      <c r="B186" s="28" t="s">
        <v>898</v>
      </c>
      <c r="C186" s="28" t="s">
        <v>899</v>
      </c>
      <c r="D186" s="28" t="s">
        <v>900</v>
      </c>
      <c r="E186" s="28" t="str">
        <f>LOOKUP(2,1/([1]中选结果表!$C$2:$C$85=D186),[1]中选结果表!$M$2:$M$85)</f>
        <v>缓释胶囊</v>
      </c>
      <c r="F186" s="28" t="s">
        <v>944</v>
      </c>
      <c r="G186" s="28" t="str">
        <f>LOOKUP(2,1/([1]中选结果表!$D$2:$D$85=$F186),[1]中选结果表!$E$2:$E$85)</f>
        <v>50mg</v>
      </c>
      <c r="H186" s="28" t="str">
        <f>LOOKUP(2,1/([1]中选结果表!$D$2:$D$85=$F186),[1]中选结果表!$F$2:$F$85)</f>
        <v>30粒</v>
      </c>
      <c r="I186" s="28" t="s">
        <v>89</v>
      </c>
      <c r="J186" s="28" t="s">
        <v>902</v>
      </c>
      <c r="K186" s="28">
        <v>29.18</v>
      </c>
      <c r="L186" s="31">
        <v>0.97260000000000002</v>
      </c>
      <c r="M186" s="28">
        <v>5</v>
      </c>
      <c r="N186" s="32">
        <v>0.8</v>
      </c>
      <c r="O186" s="33" t="s">
        <v>1009</v>
      </c>
      <c r="P186" s="3" t="s">
        <v>904</v>
      </c>
      <c r="Q186" s="3" t="s">
        <v>124</v>
      </c>
      <c r="R186" s="3" t="s">
        <v>1010</v>
      </c>
      <c r="S186" s="4" t="str">
        <f>LOOKUP(2,1/('[1] 集采未中选药品规格'!$A$2:$A$596=$R186),'[1] 集采未中选药品规格'!C$2:C$596)</f>
        <v>30mg</v>
      </c>
      <c r="T186" s="4" t="str">
        <f>LOOKUP(2,1/('[1] 集采未中选药品规格'!$A$2:$A$596=$R186),'[1] 集采未中选药品规格'!D$2:D$596)</f>
        <v>24片</v>
      </c>
      <c r="U186" s="3" t="s">
        <v>89</v>
      </c>
      <c r="V186" s="38" t="s">
        <v>1011</v>
      </c>
      <c r="W186" s="3" t="s">
        <v>1012</v>
      </c>
      <c r="X186" s="38" t="s">
        <v>1011</v>
      </c>
      <c r="Y186" s="3" t="s">
        <v>1012</v>
      </c>
      <c r="Z186" s="3">
        <v>17.28</v>
      </c>
      <c r="AA186" s="3">
        <v>0.72</v>
      </c>
      <c r="AB186" s="3" t="s">
        <v>66</v>
      </c>
      <c r="AC186" s="38"/>
      <c r="AD186" s="42"/>
      <c r="AE186" s="42" t="s">
        <v>1013</v>
      </c>
      <c r="AF186" s="42" t="s">
        <v>1009</v>
      </c>
      <c r="AG186" s="42" t="s">
        <v>1014</v>
      </c>
      <c r="AH186" s="54"/>
      <c r="AI186" s="50" t="str">
        <f t="shared" si="65"/>
        <v>规格×</v>
      </c>
      <c r="AJ186" s="50" t="str">
        <f t="shared" si="66"/>
        <v>装量差比价</v>
      </c>
      <c r="AK186" s="51">
        <f t="shared" si="67"/>
        <v>0.61</v>
      </c>
      <c r="AL186" s="50">
        <f t="shared" si="68"/>
        <v>1.2</v>
      </c>
      <c r="AM186" s="52" t="str">
        <f t="shared" si="69"/>
        <v>过评药，差比价与挂网价取低者</v>
      </c>
      <c r="AN186" s="53">
        <f t="shared" si="70"/>
        <v>0.61</v>
      </c>
      <c r="AO186" s="53">
        <f t="shared" si="71"/>
        <v>0.61</v>
      </c>
      <c r="AP186" s="53">
        <f t="shared" si="72"/>
        <v>0.61</v>
      </c>
    </row>
    <row r="187" spans="1:42">
      <c r="A187" s="28">
        <v>14</v>
      </c>
      <c r="B187" s="28" t="s">
        <v>898</v>
      </c>
      <c r="C187" s="28" t="s">
        <v>899</v>
      </c>
      <c r="D187" s="28" t="s">
        <v>900</v>
      </c>
      <c r="E187" s="28" t="str">
        <f>LOOKUP(2,1/([1]中选结果表!$C$2:$C$85=D187),[1]中选结果表!$M$2:$M$85)</f>
        <v>缓释胶囊</v>
      </c>
      <c r="F187" s="28" t="s">
        <v>944</v>
      </c>
      <c r="G187" s="28" t="str">
        <f>LOOKUP(2,1/([1]中选结果表!$D$2:$D$85=$F187),[1]中选结果表!$E$2:$E$85)</f>
        <v>50mg</v>
      </c>
      <c r="H187" s="28" t="str">
        <f>LOOKUP(2,1/([1]中选结果表!$D$2:$D$85=$F187),[1]中选结果表!$F$2:$F$85)</f>
        <v>30粒</v>
      </c>
      <c r="I187" s="28" t="s">
        <v>89</v>
      </c>
      <c r="J187" s="28" t="s">
        <v>902</v>
      </c>
      <c r="K187" s="28">
        <v>29.18</v>
      </c>
      <c r="L187" s="31">
        <v>0.97260000000000002</v>
      </c>
      <c r="M187" s="28">
        <v>5</v>
      </c>
      <c r="N187" s="32">
        <v>0.8</v>
      </c>
      <c r="O187" s="33" t="s">
        <v>1015</v>
      </c>
      <c r="P187" s="3" t="s">
        <v>1016</v>
      </c>
      <c r="Q187" s="3" t="s">
        <v>124</v>
      </c>
      <c r="R187" s="3" t="s">
        <v>1017</v>
      </c>
      <c r="S187" s="4" t="str">
        <f>LOOKUP(2,1/('[1] 集采未中选药品规格'!$A$2:$A$596=$R187),'[1] 集采未中选药品规格'!C$2:C$596)</f>
        <v>60mg+75mg</v>
      </c>
      <c r="T187" s="4" t="str">
        <f>LOOKUP(2,1/('[1] 集采未中选药品规格'!$A$2:$A$596=$R187),'[1] 集采未中选药品规格'!D$2:D$596)</f>
        <v>12片</v>
      </c>
      <c r="U187" s="3" t="s">
        <v>89</v>
      </c>
      <c r="V187" s="38" t="s">
        <v>1011</v>
      </c>
      <c r="W187" s="3" t="s">
        <v>1012</v>
      </c>
      <c r="X187" s="38" t="s">
        <v>1011</v>
      </c>
      <c r="Y187" s="3" t="s">
        <v>1012</v>
      </c>
      <c r="Z187" s="3">
        <v>25.37</v>
      </c>
      <c r="AA187" s="3">
        <v>2.1141670000000001</v>
      </c>
      <c r="AB187" s="3" t="s">
        <v>57</v>
      </c>
      <c r="AC187" s="38"/>
      <c r="AD187" s="42"/>
      <c r="AE187" s="42" t="s">
        <v>1018</v>
      </c>
      <c r="AF187" s="42" t="s">
        <v>1015</v>
      </c>
      <c r="AG187" s="42" t="s">
        <v>1019</v>
      </c>
      <c r="AH187" s="54"/>
      <c r="AI187" s="50" t="str">
        <f t="shared" si="65"/>
        <v>规格×</v>
      </c>
      <c r="AJ187" s="50" t="str">
        <f t="shared" si="66"/>
        <v>装量差比价</v>
      </c>
      <c r="AK187" s="51" t="e">
        <f t="shared" si="67"/>
        <v>#VALUE!</v>
      </c>
      <c r="AL187" s="50" t="e">
        <f t="shared" si="68"/>
        <v>#VALUE!</v>
      </c>
      <c r="AM187" s="52" t="str">
        <f t="shared" si="69"/>
        <v>差比价与挂网价取低者</v>
      </c>
      <c r="AN187" s="53" t="e">
        <f t="shared" si="70"/>
        <v>#VALUE!</v>
      </c>
      <c r="AO187" s="53" t="e">
        <f t="shared" si="71"/>
        <v>#VALUE!</v>
      </c>
      <c r="AP187" s="53" t="e">
        <f t="shared" si="72"/>
        <v>#VALUE!</v>
      </c>
    </row>
    <row r="188" spans="1:42">
      <c r="A188" s="28">
        <v>14</v>
      </c>
      <c r="B188" s="28" t="s">
        <v>898</v>
      </c>
      <c r="C188" s="28" t="s">
        <v>899</v>
      </c>
      <c r="D188" s="28" t="s">
        <v>900</v>
      </c>
      <c r="E188" s="28" t="str">
        <f>LOOKUP(2,1/([1]中选结果表!$C$2:$C$85=D188),[1]中选结果表!$M$2:$M$85)</f>
        <v>缓释胶囊</v>
      </c>
      <c r="F188" s="28" t="s">
        <v>944</v>
      </c>
      <c r="G188" s="28" t="str">
        <f>LOOKUP(2,1/([1]中选结果表!$D$2:$D$85=$F188),[1]中选结果表!$E$2:$E$85)</f>
        <v>50mg</v>
      </c>
      <c r="H188" s="28" t="str">
        <f>LOOKUP(2,1/([1]中选结果表!$D$2:$D$85=$F188),[1]中选结果表!$F$2:$F$85)</f>
        <v>30粒</v>
      </c>
      <c r="I188" s="28" t="s">
        <v>89</v>
      </c>
      <c r="J188" s="28" t="s">
        <v>902</v>
      </c>
      <c r="K188" s="28">
        <v>29.18</v>
      </c>
      <c r="L188" s="31">
        <v>0.97260000000000002</v>
      </c>
      <c r="M188" s="28">
        <v>5</v>
      </c>
      <c r="N188" s="32">
        <v>0.8</v>
      </c>
      <c r="O188" s="33" t="s">
        <v>1020</v>
      </c>
      <c r="P188" s="3" t="s">
        <v>1016</v>
      </c>
      <c r="Q188" s="3" t="s">
        <v>905</v>
      </c>
      <c r="R188" s="3" t="s">
        <v>1021</v>
      </c>
      <c r="S188" s="4" t="str">
        <f>LOOKUP(2,1/('[1] 集采未中选药品规格'!$A$2:$A$596=$R188),'[1] 集采未中选药品规格'!C$2:C$596)</f>
        <v>60mg+75mg</v>
      </c>
      <c r="T188" s="4" t="str">
        <f>LOOKUP(2,1/('[1] 集采未中选药品规格'!$A$2:$A$596=$R188),'[1] 集采未中选药品规格'!D$2:D$596)</f>
        <v>10片</v>
      </c>
      <c r="U188" s="3" t="s">
        <v>89</v>
      </c>
      <c r="V188" s="38" t="s">
        <v>1022</v>
      </c>
      <c r="W188" s="3" t="s">
        <v>1023</v>
      </c>
      <c r="X188" s="38" t="s">
        <v>1022</v>
      </c>
      <c r="Y188" s="3" t="s">
        <v>1023</v>
      </c>
      <c r="Z188" s="3">
        <v>19.95</v>
      </c>
      <c r="AA188" s="3">
        <v>1.9950000000000001</v>
      </c>
      <c r="AB188" s="3" t="s">
        <v>57</v>
      </c>
      <c r="AC188" s="38"/>
      <c r="AD188" s="42"/>
      <c r="AE188" s="42" t="s">
        <v>1024</v>
      </c>
      <c r="AF188" s="42" t="s">
        <v>1020</v>
      </c>
      <c r="AG188" s="42" t="s">
        <v>1025</v>
      </c>
      <c r="AH188" s="54"/>
      <c r="AI188" s="50" t="str">
        <f t="shared" si="65"/>
        <v>规格×</v>
      </c>
      <c r="AJ188" s="50" t="str">
        <f t="shared" si="66"/>
        <v>装量差比价</v>
      </c>
      <c r="AK188" s="51" t="e">
        <f t="shared" si="67"/>
        <v>#VALUE!</v>
      </c>
      <c r="AL188" s="50" t="e">
        <f t="shared" si="68"/>
        <v>#VALUE!</v>
      </c>
      <c r="AM188" s="52" t="str">
        <f t="shared" si="69"/>
        <v>差比价与挂网价取低者</v>
      </c>
      <c r="AN188" s="53" t="e">
        <f t="shared" si="70"/>
        <v>#VALUE!</v>
      </c>
      <c r="AO188" s="53" t="e">
        <f t="shared" si="71"/>
        <v>#VALUE!</v>
      </c>
      <c r="AP188" s="53" t="e">
        <f t="shared" si="72"/>
        <v>#VALUE!</v>
      </c>
    </row>
    <row r="189" spans="1:42">
      <c r="A189" s="28">
        <v>14</v>
      </c>
      <c r="B189" s="28" t="s">
        <v>898</v>
      </c>
      <c r="C189" s="28" t="s">
        <v>899</v>
      </c>
      <c r="D189" s="28" t="s">
        <v>900</v>
      </c>
      <c r="E189" s="28" t="str">
        <f>LOOKUP(2,1/([1]中选结果表!$C$2:$C$85=D189),[1]中选结果表!$M$2:$M$85)</f>
        <v>缓释胶囊</v>
      </c>
      <c r="F189" s="28" t="s">
        <v>944</v>
      </c>
      <c r="G189" s="28" t="str">
        <f>LOOKUP(2,1/([1]中选结果表!$D$2:$D$85=$F189),[1]中选结果表!$E$2:$E$85)</f>
        <v>50mg</v>
      </c>
      <c r="H189" s="28" t="str">
        <f>LOOKUP(2,1/([1]中选结果表!$D$2:$D$85=$F189),[1]中选结果表!$F$2:$F$85)</f>
        <v>30粒</v>
      </c>
      <c r="I189" s="28" t="s">
        <v>89</v>
      </c>
      <c r="J189" s="28" t="s">
        <v>902</v>
      </c>
      <c r="K189" s="28">
        <v>29.18</v>
      </c>
      <c r="L189" s="31">
        <v>0.97260000000000002</v>
      </c>
      <c r="M189" s="28">
        <v>5</v>
      </c>
      <c r="N189" s="32">
        <v>0.8</v>
      </c>
      <c r="O189" s="33" t="s">
        <v>1026</v>
      </c>
      <c r="P189" s="3" t="s">
        <v>904</v>
      </c>
      <c r="Q189" s="3" t="s">
        <v>905</v>
      </c>
      <c r="R189" s="3" t="s">
        <v>1027</v>
      </c>
      <c r="S189" s="4" t="str">
        <f>LOOKUP(2,1/('[1] 集采未中选药品规格'!$A$2:$A$596=$R189),'[1] 集采未中选药品规格'!C$2:C$596)</f>
        <v>50mg</v>
      </c>
      <c r="T189" s="4" t="str">
        <f>LOOKUP(2,1/('[1] 集采未中选药品规格'!$A$2:$A$596=$R189),'[1] 集采未中选药品规格'!D$2:D$596)</f>
        <v>14片</v>
      </c>
      <c r="U189" s="3" t="s">
        <v>89</v>
      </c>
      <c r="V189" s="38" t="s">
        <v>966</v>
      </c>
      <c r="W189" s="3" t="s">
        <v>967</v>
      </c>
      <c r="X189" s="38" t="s">
        <v>966</v>
      </c>
      <c r="Y189" s="3" t="s">
        <v>967</v>
      </c>
      <c r="Z189" s="3">
        <v>21.56</v>
      </c>
      <c r="AA189" s="3">
        <v>1.54</v>
      </c>
      <c r="AB189" s="3" t="s">
        <v>57</v>
      </c>
      <c r="AC189" s="38"/>
      <c r="AD189" s="42"/>
      <c r="AE189" s="42" t="s">
        <v>968</v>
      </c>
      <c r="AF189" s="42" t="s">
        <v>1026</v>
      </c>
      <c r="AG189" s="42" t="s">
        <v>969</v>
      </c>
      <c r="AH189" s="54"/>
      <c r="AI189" s="50" t="str">
        <f t="shared" si="65"/>
        <v>规格√</v>
      </c>
      <c r="AJ189" s="50" t="str">
        <f t="shared" si="66"/>
        <v>按中选价</v>
      </c>
      <c r="AK189" s="51">
        <f t="shared" si="67"/>
        <v>0.97</v>
      </c>
      <c r="AL189" s="50">
        <f t="shared" si="68"/>
        <v>1.6</v>
      </c>
      <c r="AM189" s="52" t="str">
        <f t="shared" si="69"/>
        <v>差比价与挂网价取低者</v>
      </c>
      <c r="AN189" s="53">
        <f t="shared" si="70"/>
        <v>0.97</v>
      </c>
      <c r="AO189" s="53">
        <f t="shared" si="71"/>
        <v>0.97</v>
      </c>
      <c r="AP189" s="53">
        <f t="shared" si="72"/>
        <v>0.97</v>
      </c>
    </row>
    <row r="190" spans="1:42">
      <c r="A190" s="29">
        <v>14</v>
      </c>
      <c r="B190" s="29" t="s">
        <v>898</v>
      </c>
      <c r="C190" s="29" t="s">
        <v>899</v>
      </c>
      <c r="D190" s="29" t="s">
        <v>900</v>
      </c>
      <c r="E190" s="29" t="str">
        <f>LOOKUP(2,1/([1]中选结果表!$C$2:$C$85=D190),[1]中选结果表!$M$2:$M$85)</f>
        <v>缓释胶囊</v>
      </c>
      <c r="F190" s="29" t="s">
        <v>944</v>
      </c>
      <c r="G190" s="29" t="str">
        <f>LOOKUP(2,1/([1]中选结果表!$D$2:$D$85=$F190),[1]中选结果表!$E$2:$E$85)</f>
        <v>50mg</v>
      </c>
      <c r="H190" s="29" t="str">
        <f>LOOKUP(2,1/([1]中选结果表!$D$2:$D$85=$F190),[1]中选结果表!$F$2:$F$85)</f>
        <v>30粒</v>
      </c>
      <c r="I190" s="29" t="s">
        <v>89</v>
      </c>
      <c r="J190" s="29" t="s">
        <v>902</v>
      </c>
      <c r="K190" s="29">
        <v>29.18</v>
      </c>
      <c r="L190" s="34">
        <v>0.97260000000000002</v>
      </c>
      <c r="M190" s="29">
        <v>5</v>
      </c>
      <c r="N190" s="35">
        <v>0.8</v>
      </c>
      <c r="O190" s="36" t="s">
        <v>1028</v>
      </c>
      <c r="P190" s="29" t="s">
        <v>992</v>
      </c>
      <c r="Q190" s="29" t="s">
        <v>993</v>
      </c>
      <c r="R190" s="29" t="s">
        <v>981</v>
      </c>
      <c r="S190" s="39" t="str">
        <f>LOOKUP(2,1/('[1] 集采未中选药品规格'!$A$2:$A$596=$R190),'[1] 集采未中选药品规格'!C$2:C$596)</f>
        <v>50mg</v>
      </c>
      <c r="T190" s="39" t="str">
        <f>LOOKUP(2,1/('[1] 集采未中选药品规格'!$A$2:$A$596=$R190),'[1] 集采未中选药品规格'!D$2:D$596)</f>
        <v>20粒</v>
      </c>
      <c r="U190" s="29" t="s">
        <v>89</v>
      </c>
      <c r="V190" s="40" t="s">
        <v>995</v>
      </c>
      <c r="W190" s="29" t="s">
        <v>996</v>
      </c>
      <c r="X190" s="40" t="s">
        <v>995</v>
      </c>
      <c r="Y190" s="29" t="s">
        <v>996</v>
      </c>
      <c r="Z190" s="29">
        <v>64.94</v>
      </c>
      <c r="AA190" s="29">
        <v>3.2469999999999999</v>
      </c>
      <c r="AB190" s="29" t="s">
        <v>57</v>
      </c>
      <c r="AC190" s="43" t="s">
        <v>66</v>
      </c>
      <c r="AD190" s="44"/>
      <c r="AE190" s="44" t="s">
        <v>997</v>
      </c>
      <c r="AF190" s="44" t="s">
        <v>1028</v>
      </c>
      <c r="AG190" s="44" t="s">
        <v>998</v>
      </c>
      <c r="AH190" s="55"/>
      <c r="AI190" s="50" t="str">
        <f t="shared" si="65"/>
        <v>规格√</v>
      </c>
      <c r="AJ190" s="50" t="str">
        <f t="shared" si="66"/>
        <v>按中选价</v>
      </c>
      <c r="AK190" s="51">
        <f t="shared" si="67"/>
        <v>0.97</v>
      </c>
      <c r="AL190" s="50">
        <f t="shared" si="68"/>
        <v>3.3</v>
      </c>
      <c r="AM190" s="52" t="str">
        <f t="shared" si="69"/>
        <v>原研药，行梯度降价</v>
      </c>
      <c r="AN190" s="53">
        <f t="shared" si="70"/>
        <v>1.95</v>
      </c>
      <c r="AO190" s="53">
        <f t="shared" si="71"/>
        <v>1.17</v>
      </c>
      <c r="AP190" s="53">
        <f t="shared" si="72"/>
        <v>0.97</v>
      </c>
    </row>
    <row r="191" spans="1:42">
      <c r="A191" s="28">
        <v>14</v>
      </c>
      <c r="B191" s="28" t="s">
        <v>898</v>
      </c>
      <c r="C191" s="28" t="s">
        <v>899</v>
      </c>
      <c r="D191" s="28" t="s">
        <v>900</v>
      </c>
      <c r="E191" s="28" t="str">
        <f>LOOKUP(2,1/([1]中选结果表!$C$2:$C$85=D191),[1]中选结果表!$M$2:$M$85)</f>
        <v>缓释胶囊</v>
      </c>
      <c r="F191" s="28" t="s">
        <v>944</v>
      </c>
      <c r="G191" s="28" t="str">
        <f>LOOKUP(2,1/([1]中选结果表!$D$2:$D$85=$F191),[1]中选结果表!$E$2:$E$85)</f>
        <v>50mg</v>
      </c>
      <c r="H191" s="28" t="str">
        <f>LOOKUP(2,1/([1]中选结果表!$D$2:$D$85=$F191),[1]中选结果表!$F$2:$F$85)</f>
        <v>30粒</v>
      </c>
      <c r="I191" s="28" t="s">
        <v>89</v>
      </c>
      <c r="J191" s="28" t="s">
        <v>902</v>
      </c>
      <c r="K191" s="28">
        <v>29.18</v>
      </c>
      <c r="L191" s="31">
        <v>0.97260000000000002</v>
      </c>
      <c r="M191" s="28">
        <v>5</v>
      </c>
      <c r="N191" s="32">
        <v>0.8</v>
      </c>
      <c r="O191" s="33" t="s">
        <v>1029</v>
      </c>
      <c r="P191" s="3" t="s">
        <v>1030</v>
      </c>
      <c r="Q191" s="3" t="s">
        <v>900</v>
      </c>
      <c r="R191" s="3" t="s">
        <v>1031</v>
      </c>
      <c r="S191" s="4" t="str">
        <f>LOOKUP(2,1/('[1] 集采未中选药品规格'!$A$2:$A$596=$R191),'[1] 集采未中选药品规格'!C$2:C$596)</f>
        <v>20mg</v>
      </c>
      <c r="T191" s="4" t="str">
        <f>LOOKUP(2,1/('[1] 集采未中选药品规格'!$A$2:$A$596=$R191),'[1] 集采未中选药品规格'!D$2:D$596)</f>
        <v>40粒</v>
      </c>
      <c r="U191" s="3" t="s">
        <v>89</v>
      </c>
      <c r="V191" s="38" t="s">
        <v>924</v>
      </c>
      <c r="W191" s="3" t="s">
        <v>925</v>
      </c>
      <c r="X191" s="38" t="s">
        <v>924</v>
      </c>
      <c r="Y191" s="3" t="s">
        <v>925</v>
      </c>
      <c r="Z191" s="3">
        <v>39.6</v>
      </c>
      <c r="AA191" s="3">
        <v>0.99</v>
      </c>
      <c r="AB191" s="3" t="s">
        <v>57</v>
      </c>
      <c r="AC191" s="38"/>
      <c r="AD191" s="42"/>
      <c r="AE191" s="42" t="s">
        <v>1032</v>
      </c>
      <c r="AF191" s="42" t="s">
        <v>1029</v>
      </c>
      <c r="AG191" s="42" t="s">
        <v>1033</v>
      </c>
      <c r="AH191" s="54"/>
      <c r="AI191" s="50" t="str">
        <f t="shared" si="65"/>
        <v>规格×</v>
      </c>
      <c r="AJ191" s="50" t="str">
        <f t="shared" si="66"/>
        <v>装量差比价</v>
      </c>
      <c r="AK191" s="51">
        <f t="shared" si="67"/>
        <v>0.42</v>
      </c>
      <c r="AL191" s="50">
        <f t="shared" si="68"/>
        <v>2.4</v>
      </c>
      <c r="AM191" s="52" t="str">
        <f t="shared" si="69"/>
        <v>差比价与挂网价取低者</v>
      </c>
      <c r="AN191" s="53">
        <f t="shared" si="70"/>
        <v>0.42</v>
      </c>
      <c r="AO191" s="53">
        <f t="shared" si="71"/>
        <v>0.42</v>
      </c>
      <c r="AP191" s="53">
        <f t="shared" si="72"/>
        <v>0.42</v>
      </c>
    </row>
    <row r="192" spans="1:42">
      <c r="A192" s="29">
        <v>14</v>
      </c>
      <c r="B192" s="29" t="s">
        <v>898</v>
      </c>
      <c r="C192" s="29" t="s">
        <v>899</v>
      </c>
      <c r="D192" s="29" t="s">
        <v>900</v>
      </c>
      <c r="E192" s="29" t="str">
        <f>LOOKUP(2,1/([1]中选结果表!$C$2:$C$85=D192),[1]中选结果表!$M$2:$M$85)</f>
        <v>缓释胶囊</v>
      </c>
      <c r="F192" s="29" t="s">
        <v>944</v>
      </c>
      <c r="G192" s="29" t="str">
        <f>LOOKUP(2,1/([1]中选结果表!$D$2:$D$85=$F192),[1]中选结果表!$E$2:$E$85)</f>
        <v>50mg</v>
      </c>
      <c r="H192" s="29" t="str">
        <f>LOOKUP(2,1/([1]中选结果表!$D$2:$D$85=$F192),[1]中选结果表!$F$2:$F$85)</f>
        <v>30粒</v>
      </c>
      <c r="I192" s="29" t="s">
        <v>89</v>
      </c>
      <c r="J192" s="29" t="s">
        <v>902</v>
      </c>
      <c r="K192" s="29">
        <v>29.18</v>
      </c>
      <c r="L192" s="34">
        <v>0.97260000000000002</v>
      </c>
      <c r="M192" s="29">
        <v>5</v>
      </c>
      <c r="N192" s="35">
        <v>0.8</v>
      </c>
      <c r="O192" s="36" t="s">
        <v>1034</v>
      </c>
      <c r="P192" s="29" t="s">
        <v>904</v>
      </c>
      <c r="Q192" s="29" t="s">
        <v>582</v>
      </c>
      <c r="R192" s="29" t="s">
        <v>1035</v>
      </c>
      <c r="S192" s="39" t="str">
        <f>LOOKUP(2,1/('[1] 集采未中选药品规格'!$A$2:$A$596=$R192),'[1] 集采未中选药品规格'!C$2:C$596)</f>
        <v>60mg</v>
      </c>
      <c r="T192" s="39" t="str">
        <f>LOOKUP(2,1/('[1] 集采未中选药品规格'!$A$2:$A$596=$R192),'[1] 集采未中选药品规格'!D$2:D$596)</f>
        <v>7片</v>
      </c>
      <c r="U192" s="29" t="s">
        <v>89</v>
      </c>
      <c r="V192" s="40" t="s">
        <v>381</v>
      </c>
      <c r="W192" s="29" t="s">
        <v>382</v>
      </c>
      <c r="X192" s="40" t="s">
        <v>381</v>
      </c>
      <c r="Y192" s="29" t="s">
        <v>382</v>
      </c>
      <c r="Z192" s="29">
        <v>20.89</v>
      </c>
      <c r="AA192" s="29">
        <v>2.984286</v>
      </c>
      <c r="AB192" s="29" t="s">
        <v>57</v>
      </c>
      <c r="AC192" s="43" t="s">
        <v>66</v>
      </c>
      <c r="AD192" s="44"/>
      <c r="AE192" s="44" t="s">
        <v>1036</v>
      </c>
      <c r="AF192" s="44" t="s">
        <v>1034</v>
      </c>
      <c r="AG192" s="44" t="s">
        <v>1037</v>
      </c>
      <c r="AH192" s="55"/>
      <c r="AI192" s="50" t="str">
        <f t="shared" si="65"/>
        <v>规格×</v>
      </c>
      <c r="AJ192" s="50" t="str">
        <f t="shared" si="66"/>
        <v>装量差比价</v>
      </c>
      <c r="AK192" s="51">
        <f t="shared" si="67"/>
        <v>1.1499999999999999</v>
      </c>
      <c r="AL192" s="50">
        <f t="shared" si="68"/>
        <v>2.6</v>
      </c>
      <c r="AM192" s="52" t="str">
        <f t="shared" si="69"/>
        <v>原研药，行梯度降价</v>
      </c>
      <c r="AN192" s="53">
        <f t="shared" si="70"/>
        <v>1.8</v>
      </c>
      <c r="AO192" s="53">
        <f t="shared" si="71"/>
        <v>1.1499999999999999</v>
      </c>
      <c r="AP192" s="53">
        <f t="shared" si="72"/>
        <v>1.1499999999999999</v>
      </c>
    </row>
    <row r="193" spans="1:42">
      <c r="A193" s="28">
        <v>14</v>
      </c>
      <c r="B193" s="28" t="s">
        <v>898</v>
      </c>
      <c r="C193" s="28" t="s">
        <v>899</v>
      </c>
      <c r="D193" s="28" t="s">
        <v>900</v>
      </c>
      <c r="E193" s="28" t="str">
        <f>LOOKUP(2,1/([1]中选结果表!$C$2:$C$85=D193),[1]中选结果表!$M$2:$M$85)</f>
        <v>缓释胶囊</v>
      </c>
      <c r="F193" s="28" t="s">
        <v>944</v>
      </c>
      <c r="G193" s="28" t="str">
        <f>LOOKUP(2,1/([1]中选结果表!$D$2:$D$85=$F193),[1]中选结果表!$E$2:$E$85)</f>
        <v>50mg</v>
      </c>
      <c r="H193" s="28" t="str">
        <f>LOOKUP(2,1/([1]中选结果表!$D$2:$D$85=$F193),[1]中选结果表!$F$2:$F$85)</f>
        <v>30粒</v>
      </c>
      <c r="I193" s="28" t="s">
        <v>89</v>
      </c>
      <c r="J193" s="28" t="s">
        <v>902</v>
      </c>
      <c r="K193" s="28">
        <v>29.18</v>
      </c>
      <c r="L193" s="31">
        <v>0.97260000000000002</v>
      </c>
      <c r="M193" s="28">
        <v>5</v>
      </c>
      <c r="N193" s="32">
        <v>0.8</v>
      </c>
      <c r="O193" s="33" t="s">
        <v>1038</v>
      </c>
      <c r="P193" s="3" t="s">
        <v>929</v>
      </c>
      <c r="Q193" s="3" t="s">
        <v>900</v>
      </c>
      <c r="R193" s="3" t="s">
        <v>1039</v>
      </c>
      <c r="S193" s="4" t="str">
        <f>LOOKUP(2,1/('[1] 集采未中选药品规格'!$A$2:$A$596=$R193),'[1] 集采未中选药品规格'!C$2:C$596)</f>
        <v>50mg</v>
      </c>
      <c r="T193" s="4" t="str">
        <f>LOOKUP(2,1/('[1] 集采未中选药品规格'!$A$2:$A$596=$R193),'[1] 集采未中选药品规格'!D$2:D$596)</f>
        <v>24粒</v>
      </c>
      <c r="U193" s="3" t="s">
        <v>89</v>
      </c>
      <c r="V193" s="38" t="s">
        <v>1040</v>
      </c>
      <c r="W193" s="3" t="s">
        <v>1041</v>
      </c>
      <c r="X193" s="38" t="s">
        <v>1040</v>
      </c>
      <c r="Y193" s="3" t="s">
        <v>1041</v>
      </c>
      <c r="Z193" s="3">
        <v>75.599999999999994</v>
      </c>
      <c r="AA193" s="3">
        <v>3.15</v>
      </c>
      <c r="AB193" s="3" t="s">
        <v>66</v>
      </c>
      <c r="AC193" s="38"/>
      <c r="AD193" s="42"/>
      <c r="AE193" s="42" t="s">
        <v>1042</v>
      </c>
      <c r="AF193" s="42" t="s">
        <v>1038</v>
      </c>
      <c r="AG193" s="42" t="s">
        <v>1043</v>
      </c>
      <c r="AH193" s="54"/>
      <c r="AI193" s="50" t="str">
        <f t="shared" si="65"/>
        <v>规格√</v>
      </c>
      <c r="AJ193" s="50" t="str">
        <f t="shared" si="66"/>
        <v>按中选价</v>
      </c>
      <c r="AK193" s="51">
        <f t="shared" si="67"/>
        <v>0.97</v>
      </c>
      <c r="AL193" s="50">
        <f t="shared" si="68"/>
        <v>3.2</v>
      </c>
      <c r="AM193" s="52" t="str">
        <f t="shared" si="69"/>
        <v>过评药，行梯度降价</v>
      </c>
      <c r="AN193" s="53">
        <f t="shared" si="70"/>
        <v>1.89</v>
      </c>
      <c r="AO193" s="53">
        <f t="shared" si="71"/>
        <v>1.1399999999999999</v>
      </c>
      <c r="AP193" s="53">
        <f t="shared" si="72"/>
        <v>0.97</v>
      </c>
    </row>
    <row r="194" spans="1:42">
      <c r="A194" s="28">
        <v>15</v>
      </c>
      <c r="B194" s="28" t="s">
        <v>1044</v>
      </c>
      <c r="C194" s="28" t="s">
        <v>1045</v>
      </c>
      <c r="D194" s="28" t="s">
        <v>374</v>
      </c>
      <c r="E194" s="28" t="str">
        <f>LOOKUP(2,1/([1]中选结果表!$C$2:$C$85=D194),[1]中选结果表!$M$2:$M$85)</f>
        <v>注射剂</v>
      </c>
      <c r="F194" s="28" t="s">
        <v>1046</v>
      </c>
      <c r="G194" s="28" t="str">
        <f>LOOKUP(2,1/([1]中选结果表!$D$2:$D$85=$F194),[1]中选结果表!$E$2:$E$85)</f>
        <v>25mg</v>
      </c>
      <c r="H194" s="28" t="str">
        <f>LOOKUP(2,1/([1]中选结果表!$D$2:$D$85=$F194),[1]中选结果表!$F$2:$F$85)</f>
        <v>1瓶</v>
      </c>
      <c r="I194" s="28" t="s">
        <v>89</v>
      </c>
      <c r="J194" s="28" t="s">
        <v>406</v>
      </c>
      <c r="K194" s="28">
        <v>200</v>
      </c>
      <c r="L194" s="31">
        <v>200</v>
      </c>
      <c r="M194" s="28">
        <v>4</v>
      </c>
      <c r="N194" s="32">
        <v>0.8</v>
      </c>
      <c r="O194" s="33" t="s">
        <v>1047</v>
      </c>
      <c r="P194" s="3" t="s">
        <v>1044</v>
      </c>
      <c r="Q194" s="3" t="s">
        <v>51</v>
      </c>
      <c r="R194" s="3" t="s">
        <v>1048</v>
      </c>
      <c r="S194" s="4" t="str">
        <f>LOOKUP(2,1/('[1] 集采未中选药品规格'!$A$2:$A$596=$R194),'[1] 集采未中选药品规格'!C$2:C$596)</f>
        <v>25mg</v>
      </c>
      <c r="T194" s="4" t="str">
        <f>LOOKUP(2,1/('[1] 集采未中选药品规格'!$A$2:$A$596=$R194),'[1] 集采未中选药品规格'!D$2:D$596)</f>
        <v>1瓶</v>
      </c>
      <c r="U194" s="3" t="s">
        <v>89</v>
      </c>
      <c r="V194" s="38" t="s">
        <v>405</v>
      </c>
      <c r="W194" s="3" t="s">
        <v>406</v>
      </c>
      <c r="X194" s="38" t="s">
        <v>405</v>
      </c>
      <c r="Y194" s="3" t="s">
        <v>406</v>
      </c>
      <c r="Z194" s="3">
        <v>1650</v>
      </c>
      <c r="AA194" s="3">
        <v>1650</v>
      </c>
      <c r="AB194" s="3" t="s">
        <v>57</v>
      </c>
      <c r="AC194" s="38"/>
      <c r="AD194" s="42"/>
      <c r="AE194" s="42" t="s">
        <v>1049</v>
      </c>
      <c r="AF194" s="42" t="s">
        <v>1047</v>
      </c>
      <c r="AG194" s="42" t="s">
        <v>1050</v>
      </c>
      <c r="AH194" s="54" t="s">
        <v>60</v>
      </c>
      <c r="AI194" s="50" t="str">
        <f t="shared" si="65"/>
        <v>规格√</v>
      </c>
      <c r="AJ194" s="50" t="str">
        <f t="shared" si="66"/>
        <v>按中选价</v>
      </c>
      <c r="AK194" s="51">
        <f t="shared" si="67"/>
        <v>200</v>
      </c>
      <c r="AL194" s="50">
        <f t="shared" si="68"/>
        <v>8.3000000000000007</v>
      </c>
      <c r="AM194" s="52" t="str">
        <f t="shared" si="69"/>
        <v>差比价与挂网价取低者</v>
      </c>
      <c r="AN194" s="53">
        <f t="shared" si="70"/>
        <v>200</v>
      </c>
      <c r="AO194" s="53">
        <f t="shared" si="71"/>
        <v>200</v>
      </c>
      <c r="AP194" s="53">
        <f t="shared" si="72"/>
        <v>200</v>
      </c>
    </row>
    <row r="195" spans="1:42">
      <c r="A195" s="28">
        <v>15</v>
      </c>
      <c r="B195" s="28" t="s">
        <v>1044</v>
      </c>
      <c r="C195" s="28" t="s">
        <v>1045</v>
      </c>
      <c r="D195" s="28" t="s">
        <v>374</v>
      </c>
      <c r="E195" s="28" t="str">
        <f>LOOKUP(2,1/([1]中选结果表!$C$2:$C$85=D195),[1]中选结果表!$M$2:$M$85)</f>
        <v>注射剂</v>
      </c>
      <c r="F195" s="28" t="s">
        <v>1046</v>
      </c>
      <c r="G195" s="28" t="str">
        <f>LOOKUP(2,1/([1]中选结果表!$D$2:$D$85=$F195),[1]中选结果表!$E$2:$E$85)</f>
        <v>25mg</v>
      </c>
      <c r="H195" s="28" t="str">
        <f>LOOKUP(2,1/([1]中选结果表!$D$2:$D$85=$F195),[1]中选结果表!$F$2:$F$85)</f>
        <v>1瓶</v>
      </c>
      <c r="I195" s="28" t="s">
        <v>89</v>
      </c>
      <c r="J195" s="28" t="s">
        <v>406</v>
      </c>
      <c r="K195" s="28">
        <v>200</v>
      </c>
      <c r="L195" s="31">
        <v>200</v>
      </c>
      <c r="M195" s="28">
        <v>4</v>
      </c>
      <c r="N195" s="32">
        <v>0.8</v>
      </c>
      <c r="O195" s="33" t="s">
        <v>1051</v>
      </c>
      <c r="P195" s="3" t="s">
        <v>1044</v>
      </c>
      <c r="Q195" s="3" t="s">
        <v>51</v>
      </c>
      <c r="R195" s="3" t="s">
        <v>1052</v>
      </c>
      <c r="S195" s="4" t="str">
        <f>LOOKUP(2,1/('[1] 集采未中选药品规格'!$A$2:$A$596=$R195),'[1] 集采未中选药品规格'!C$2:C$596)</f>
        <v>25mg</v>
      </c>
      <c r="T195" s="4" t="str">
        <f>LOOKUP(2,1/('[1] 集采未中选药品规格'!$A$2:$A$596=$R195),'[1] 集采未中选药品规格'!D$2:D$596)</f>
        <v>1支</v>
      </c>
      <c r="U195" s="3" t="s">
        <v>512</v>
      </c>
      <c r="V195" s="38" t="s">
        <v>648</v>
      </c>
      <c r="W195" s="3" t="s">
        <v>649</v>
      </c>
      <c r="X195" s="38" t="s">
        <v>648</v>
      </c>
      <c r="Y195" s="3" t="s">
        <v>649</v>
      </c>
      <c r="Z195" s="3">
        <v>2009.46</v>
      </c>
      <c r="AA195" s="3">
        <v>2009.46</v>
      </c>
      <c r="AB195" s="3" t="s">
        <v>57</v>
      </c>
      <c r="AC195" s="38"/>
      <c r="AD195" s="42"/>
      <c r="AE195" s="42" t="s">
        <v>1053</v>
      </c>
      <c r="AF195" s="42" t="s">
        <v>1051</v>
      </c>
      <c r="AG195" s="42" t="s">
        <v>1054</v>
      </c>
      <c r="AH195" s="54"/>
      <c r="AI195" s="50" t="str">
        <f t="shared" si="65"/>
        <v>规格√</v>
      </c>
      <c r="AJ195" s="50" t="str">
        <f t="shared" si="66"/>
        <v>按中选价</v>
      </c>
      <c r="AK195" s="51">
        <f t="shared" si="67"/>
        <v>200</v>
      </c>
      <c r="AL195" s="50">
        <f t="shared" si="68"/>
        <v>10</v>
      </c>
      <c r="AM195" s="52" t="str">
        <f t="shared" si="69"/>
        <v>差比价与挂网价取低者</v>
      </c>
      <c r="AN195" s="53">
        <f t="shared" si="70"/>
        <v>200</v>
      </c>
      <c r="AO195" s="53">
        <f t="shared" si="71"/>
        <v>200</v>
      </c>
      <c r="AP195" s="53">
        <f t="shared" si="72"/>
        <v>200</v>
      </c>
    </row>
    <row r="196" spans="1:42">
      <c r="A196" s="28">
        <v>15</v>
      </c>
      <c r="B196" s="28" t="s">
        <v>1044</v>
      </c>
      <c r="C196" s="28" t="s">
        <v>1045</v>
      </c>
      <c r="D196" s="28" t="s">
        <v>374</v>
      </c>
      <c r="E196" s="28" t="str">
        <f>LOOKUP(2,1/([1]中选结果表!$C$2:$C$85=D196),[1]中选结果表!$M$2:$M$85)</f>
        <v>注射剂</v>
      </c>
      <c r="F196" s="28" t="s">
        <v>1046</v>
      </c>
      <c r="G196" s="28" t="str">
        <f>LOOKUP(2,1/([1]中选结果表!$D$2:$D$85=$F196),[1]中选结果表!$E$2:$E$85)</f>
        <v>25mg</v>
      </c>
      <c r="H196" s="28" t="str">
        <f>LOOKUP(2,1/([1]中选结果表!$D$2:$D$85=$F196),[1]中选结果表!$F$2:$F$85)</f>
        <v>1瓶</v>
      </c>
      <c r="I196" s="28" t="s">
        <v>89</v>
      </c>
      <c r="J196" s="28" t="s">
        <v>406</v>
      </c>
      <c r="K196" s="28">
        <v>200</v>
      </c>
      <c r="L196" s="31">
        <v>200</v>
      </c>
      <c r="M196" s="28">
        <v>4</v>
      </c>
      <c r="N196" s="32">
        <v>0.8</v>
      </c>
      <c r="O196" s="33" t="s">
        <v>1055</v>
      </c>
      <c r="P196" s="3" t="s">
        <v>1044</v>
      </c>
      <c r="Q196" s="3" t="s">
        <v>51</v>
      </c>
      <c r="R196" s="3" t="s">
        <v>1046</v>
      </c>
      <c r="S196" s="4" t="str">
        <f>LOOKUP(2,1/('[1] 集采未中选药品规格'!$A$2:$A$596=$R196),'[1] 集采未中选药品规格'!C$2:C$596)</f>
        <v>25mg</v>
      </c>
      <c r="T196" s="4" t="str">
        <f>LOOKUP(2,1/('[1] 集采未中选药品规格'!$A$2:$A$596=$R196),'[1] 集采未中选药品规格'!D$2:D$596)</f>
        <v>1瓶</v>
      </c>
      <c r="U196" s="3" t="s">
        <v>89</v>
      </c>
      <c r="V196" s="38" t="s">
        <v>399</v>
      </c>
      <c r="W196" s="3" t="s">
        <v>400</v>
      </c>
      <c r="X196" s="38" t="s">
        <v>399</v>
      </c>
      <c r="Y196" s="3" t="s">
        <v>400</v>
      </c>
      <c r="Z196" s="3">
        <v>2021</v>
      </c>
      <c r="AA196" s="3">
        <v>2021</v>
      </c>
      <c r="AB196" s="3" t="s">
        <v>57</v>
      </c>
      <c r="AC196" s="38"/>
      <c r="AD196" s="42"/>
      <c r="AE196" s="42" t="s">
        <v>1056</v>
      </c>
      <c r="AF196" s="42" t="s">
        <v>1055</v>
      </c>
      <c r="AG196" s="42" t="s">
        <v>1057</v>
      </c>
      <c r="AH196" s="54"/>
      <c r="AI196" s="50" t="str">
        <f t="shared" si="65"/>
        <v>规格√</v>
      </c>
      <c r="AJ196" s="50" t="str">
        <f t="shared" si="66"/>
        <v>按中选价</v>
      </c>
      <c r="AK196" s="51">
        <f t="shared" si="67"/>
        <v>200</v>
      </c>
      <c r="AL196" s="50">
        <f t="shared" si="68"/>
        <v>10.1</v>
      </c>
      <c r="AM196" s="52" t="str">
        <f t="shared" si="69"/>
        <v>差比价与挂网价取低者</v>
      </c>
      <c r="AN196" s="53">
        <f t="shared" si="70"/>
        <v>200</v>
      </c>
      <c r="AO196" s="53">
        <f t="shared" si="71"/>
        <v>200</v>
      </c>
      <c r="AP196" s="53">
        <f t="shared" si="72"/>
        <v>200</v>
      </c>
    </row>
    <row r="197" spans="1:42">
      <c r="A197" s="28">
        <v>15</v>
      </c>
      <c r="B197" s="28" t="s">
        <v>1044</v>
      </c>
      <c r="C197" s="28" t="s">
        <v>1045</v>
      </c>
      <c r="D197" s="28" t="s">
        <v>374</v>
      </c>
      <c r="E197" s="28" t="str">
        <f>LOOKUP(2,1/([1]中选结果表!$C$2:$C$85=D197),[1]中选结果表!$M$2:$M$85)</f>
        <v>注射剂</v>
      </c>
      <c r="F197" s="28" t="s">
        <v>608</v>
      </c>
      <c r="G197" s="28" t="str">
        <f>LOOKUP(2,1/([1]中选结果表!$D$2:$D$85=$F197),[1]中选结果表!$E$2:$E$85)</f>
        <v>50mg</v>
      </c>
      <c r="H197" s="28" t="str">
        <f>LOOKUP(2,1/([1]中选结果表!$D$2:$D$85=$F197),[1]中选结果表!$F$2:$F$85)</f>
        <v>1瓶</v>
      </c>
      <c r="I197" s="28" t="s">
        <v>89</v>
      </c>
      <c r="J197" s="28" t="s">
        <v>406</v>
      </c>
      <c r="K197" s="28">
        <v>340</v>
      </c>
      <c r="L197" s="31">
        <v>340</v>
      </c>
      <c r="M197" s="28">
        <v>4</v>
      </c>
      <c r="N197" s="32">
        <v>0.8</v>
      </c>
      <c r="O197" s="33" t="s">
        <v>1058</v>
      </c>
      <c r="P197" s="3" t="s">
        <v>1044</v>
      </c>
      <c r="Q197" s="3" t="s">
        <v>51</v>
      </c>
      <c r="R197" s="3" t="s">
        <v>608</v>
      </c>
      <c r="S197" s="4" t="str">
        <f>LOOKUP(2,1/('[1] 集采未中选药品规格'!$A$2:$A$596=$R197),'[1] 集采未中选药品规格'!C$2:C$596)</f>
        <v>50mg</v>
      </c>
      <c r="T197" s="4" t="str">
        <f>LOOKUP(2,1/('[1] 集采未中选药品规格'!$A$2:$A$596=$R197),'[1] 集采未中选药品规格'!D$2:D$596)</f>
        <v>1瓶</v>
      </c>
      <c r="U197" s="3" t="s">
        <v>89</v>
      </c>
      <c r="V197" s="38" t="s">
        <v>1059</v>
      </c>
      <c r="W197" s="3" t="s">
        <v>1060</v>
      </c>
      <c r="X197" s="38" t="s">
        <v>1059</v>
      </c>
      <c r="Y197" s="3" t="s">
        <v>1061</v>
      </c>
      <c r="Z197" s="3">
        <v>4986</v>
      </c>
      <c r="AA197" s="3">
        <v>4986</v>
      </c>
      <c r="AB197" s="3" t="s">
        <v>57</v>
      </c>
      <c r="AC197" s="38"/>
      <c r="AD197" s="42"/>
      <c r="AE197" s="42" t="s">
        <v>1062</v>
      </c>
      <c r="AF197" s="42" t="s">
        <v>1058</v>
      </c>
      <c r="AG197" s="42" t="s">
        <v>1063</v>
      </c>
      <c r="AH197" s="54"/>
      <c r="AI197" s="50" t="str">
        <f t="shared" ref="AI197" si="73">IF(G197=S197,"规格√","规格×")</f>
        <v>规格√</v>
      </c>
      <c r="AJ197" s="50" t="str">
        <f t="shared" ref="AJ197" si="74">CHOOSE(IF($AI197="规格√",1,2),"按中选价",IF($E197="注射剂","含量差比价","装量差比价"))</f>
        <v>按中选价</v>
      </c>
      <c r="AK197" s="51">
        <f t="shared" ref="AK197" si="75">ROUND(CHOOSE(IF($AI197="规格√",1,2),$L197,IF($E197="注射剂",$L197*POWER(1.7,LOG(LEFT($S197,LEN($S197)-2)/LEFT($G197,LEN($G197)-2),2)),$L197*POWER(1.9,LOG(LEFT($S197,LEN($S197)-2)/LEFT($G197,LEN($G197)-2),2)))),2)</f>
        <v>340</v>
      </c>
      <c r="AL197" s="50">
        <f t="shared" ref="AL197" si="76">ROUND($AA197/$AK197,1)</f>
        <v>14.7</v>
      </c>
      <c r="AM197" s="52" t="str">
        <f t="shared" ref="AM197" si="77">IF(OR($AC197="是",$AB197="是",$AD197="是"),CONCATENATE(IF($AC197="是","原研药",""),IF(COUNTA(AC197:AC197)&gt;=2,"、",""),IF($AB197="是","过评药",""),IF(AND(COUNTA(AC197:AD197)&gt;=2,AD197&lt;&gt;""),"、",""),IF($AD197="是","参比制剂",""),"，")&amp;IF($AL197&gt;=2,"行梯度降价","差比价与挂网价取低者"),"差比价与挂网价取低者")</f>
        <v>差比价与挂网价取低者</v>
      </c>
      <c r="AN197" s="53">
        <f t="shared" ref="AN197" si="78">IF(Z197=0,"海南无挂网价（差比价为"&amp;AK197&amp;"）",ROUNDUP(IF(OR($AC197="是",$AB197="是",$AD197="是"),IF($AL197&gt;2,MAX($AA197*0.6,$AK197),MIN($AA197,$AK197)),MIN($AA197,$AK197)),2))</f>
        <v>340</v>
      </c>
      <c r="AO197" s="53">
        <f t="shared" ref="AO197" si="79">IF(Z197=0,"海南无挂网价（差比价为"&amp;AK197&amp;"）",ROUNDUP(IF(OR($AC197="是",$AB197="是",$AD197="是"),IF($AL197&gt;2,MAX($AA197*0.6*0.6,$AK197),MIN($AA197,$AK197)),MIN($AA197,$AK197)),2))</f>
        <v>340</v>
      </c>
      <c r="AP197" s="53">
        <f t="shared" ref="AP197" si="80">IF(Z197=0,"海南无挂网价（差比价为"&amp;AK197&amp;"）",ROUNDUP(IF(OR($AC197="是",$AB197="是",$AD197="是"),IF($AL197&gt;2,MAX($AA197*0.6*0.6*0.8,$AK197),MIN($AA197,$AK197)),MIN($AA197,$AK197)),2))</f>
        <v>340</v>
      </c>
    </row>
    <row r="198" spans="1:42">
      <c r="A198" s="28">
        <v>15</v>
      </c>
      <c r="B198" s="28" t="s">
        <v>1044</v>
      </c>
      <c r="C198" s="28" t="s">
        <v>1045</v>
      </c>
      <c r="D198" s="28" t="s">
        <v>374</v>
      </c>
      <c r="E198" s="28" t="str">
        <f>LOOKUP(2,1/([1]中选结果表!$C$2:$C$85=D198),[1]中选结果表!$M$2:$M$85)</f>
        <v>注射剂</v>
      </c>
      <c r="F198" s="28" t="s">
        <v>608</v>
      </c>
      <c r="G198" s="28" t="str">
        <f>LOOKUP(2,1/([1]中选结果表!$D$2:$D$85=$F198),[1]中选结果表!$E$2:$E$85)</f>
        <v>50mg</v>
      </c>
      <c r="H198" s="28" t="str">
        <f>LOOKUP(2,1/([1]中选结果表!$D$2:$D$85=$F198),[1]中选结果表!$F$2:$F$85)</f>
        <v>1瓶</v>
      </c>
      <c r="I198" s="28" t="s">
        <v>89</v>
      </c>
      <c r="J198" s="28" t="s">
        <v>406</v>
      </c>
      <c r="K198" s="28">
        <v>340</v>
      </c>
      <c r="L198" s="31">
        <v>340</v>
      </c>
      <c r="M198" s="28">
        <v>4</v>
      </c>
      <c r="N198" s="32">
        <v>0.8</v>
      </c>
      <c r="O198" s="33" t="s">
        <v>1064</v>
      </c>
      <c r="P198" s="3" t="s">
        <v>1044</v>
      </c>
      <c r="Q198" s="3" t="s">
        <v>51</v>
      </c>
      <c r="R198" s="3" t="s">
        <v>1065</v>
      </c>
      <c r="S198" s="4" t="str">
        <f>LOOKUP(2,1/('[1] 集采未中选药品规格'!$A$2:$A$596=$R198),'[1] 集采未中选药品规格'!C$2:C$596)</f>
        <v>50mg</v>
      </c>
      <c r="T198" s="4" t="str">
        <f>LOOKUP(2,1/('[1] 集采未中选药品规格'!$A$2:$A$596=$R198),'[1] 集采未中选药品规格'!D$2:D$596)</f>
        <v>1支</v>
      </c>
      <c r="U198" s="3" t="s">
        <v>512</v>
      </c>
      <c r="V198" s="38" t="s">
        <v>648</v>
      </c>
      <c r="W198" s="3" t="s">
        <v>649</v>
      </c>
      <c r="X198" s="38" t="s">
        <v>648</v>
      </c>
      <c r="Y198" s="3" t="s">
        <v>649</v>
      </c>
      <c r="Z198" s="3">
        <v>2069.9899999999998</v>
      </c>
      <c r="AA198" s="3">
        <v>2069.9899999999998</v>
      </c>
      <c r="AB198" s="3" t="s">
        <v>57</v>
      </c>
      <c r="AC198" s="38"/>
      <c r="AD198" s="42"/>
      <c r="AE198" s="42" t="s">
        <v>1066</v>
      </c>
      <c r="AF198" s="42" t="s">
        <v>1064</v>
      </c>
      <c r="AG198" s="42" t="s">
        <v>1067</v>
      </c>
      <c r="AH198" s="54"/>
      <c r="AI198" s="50" t="str">
        <f t="shared" ref="AI198:AI229" si="81">IF(G198=S198,"规格√","规格×")</f>
        <v>规格√</v>
      </c>
      <c r="AJ198" s="50" t="str">
        <f t="shared" ref="AJ198:AJ229" si="82">CHOOSE(IF($AI198="规格√",1,2),"按中选价",IF($E198="注射剂","含量差比价","装量差比价"))</f>
        <v>按中选价</v>
      </c>
      <c r="AK198" s="51">
        <f t="shared" ref="AK198:AK229" si="83">ROUND(CHOOSE(IF($AI198="规格√",1,2),$L198,IF($E198="注射剂",$L198*POWER(1.7,LOG(LEFT($S198,LEN($S198)-2)/LEFT($G198,LEN($G198)-2),2)),$L198*POWER(1.9,LOG(LEFT($S198,LEN($S198)-2)/LEFT($G198,LEN($G198)-2),2)))),2)</f>
        <v>340</v>
      </c>
      <c r="AL198" s="50">
        <f t="shared" ref="AL198:AL229" si="84">ROUND($AA198/$AK198,1)</f>
        <v>6.1</v>
      </c>
      <c r="AM198" s="52" t="str">
        <f t="shared" ref="AM198:AM229" si="85">IF(OR($AC198="是",$AB198="是",$AD198="是"),CONCATENATE(IF($AC198="是","原研药",""),IF(COUNTA(AC198:AC198)&gt;=2,"、",""),IF($AB198="是","过评药",""),IF(AND(COUNTA(AC198:AD198)&gt;=2,AD198&lt;&gt;""),"、",""),IF($AD198="是","参比制剂",""),"，")&amp;IF($AL198&gt;=2,"行梯度降价","差比价与挂网价取低者"),"差比价与挂网价取低者")</f>
        <v>差比价与挂网价取低者</v>
      </c>
      <c r="AN198" s="53">
        <f t="shared" ref="AN198:AN229" si="86">IF(Z198=0,"海南无挂网价（差比价为"&amp;AK198&amp;"）",ROUNDUP(IF(OR($AC198="是",$AB198="是",$AD198="是"),IF($AL198&gt;2,MAX($AA198*0.6,$AK198),MIN($AA198,$AK198)),MIN($AA198,$AK198)),2))</f>
        <v>340</v>
      </c>
      <c r="AO198" s="53">
        <f t="shared" ref="AO198:AO229" si="87">IF(Z198=0,"海南无挂网价（差比价为"&amp;AK198&amp;"）",ROUNDUP(IF(OR($AC198="是",$AB198="是",$AD198="是"),IF($AL198&gt;2,MAX($AA198*0.6*0.6,$AK198),MIN($AA198,$AK198)),MIN($AA198,$AK198)),2))</f>
        <v>340</v>
      </c>
      <c r="AP198" s="53">
        <f t="shared" ref="AP198:AP229" si="88">IF(Z198=0,"海南无挂网价（差比价为"&amp;AK198&amp;"）",ROUNDUP(IF(OR($AC198="是",$AB198="是",$AD198="是"),IF($AL198&gt;2,MAX($AA198*0.6*0.6*0.8,$AK198),MIN($AA198,$AK198)),MIN($AA198,$AK198)),2))</f>
        <v>340</v>
      </c>
    </row>
    <row r="199" spans="1:42">
      <c r="A199" s="28">
        <v>15</v>
      </c>
      <c r="B199" s="28" t="s">
        <v>1044</v>
      </c>
      <c r="C199" s="28" t="s">
        <v>1045</v>
      </c>
      <c r="D199" s="28" t="s">
        <v>374</v>
      </c>
      <c r="E199" s="28" t="str">
        <f>LOOKUP(2,1/([1]中选结果表!$C$2:$C$85=D199),[1]中选结果表!$M$2:$M$85)</f>
        <v>注射剂</v>
      </c>
      <c r="F199" s="28" t="s">
        <v>608</v>
      </c>
      <c r="G199" s="28" t="str">
        <f>LOOKUP(2,1/([1]中选结果表!$D$2:$D$85=$F199),[1]中选结果表!$E$2:$E$85)</f>
        <v>50mg</v>
      </c>
      <c r="H199" s="28" t="str">
        <f>LOOKUP(2,1/([1]中选结果表!$D$2:$D$85=$F199),[1]中选结果表!$F$2:$F$85)</f>
        <v>1瓶</v>
      </c>
      <c r="I199" s="28" t="s">
        <v>89</v>
      </c>
      <c r="J199" s="28" t="s">
        <v>406</v>
      </c>
      <c r="K199" s="28">
        <v>340</v>
      </c>
      <c r="L199" s="31">
        <v>340</v>
      </c>
      <c r="M199" s="28">
        <v>4</v>
      </c>
      <c r="N199" s="32">
        <v>0.8</v>
      </c>
      <c r="O199" s="33" t="s">
        <v>1068</v>
      </c>
      <c r="P199" s="3" t="s">
        <v>1044</v>
      </c>
      <c r="Q199" s="3" t="s">
        <v>51</v>
      </c>
      <c r="R199" s="3" t="s">
        <v>608</v>
      </c>
      <c r="S199" s="4" t="str">
        <f>LOOKUP(2,1/('[1] 集采未中选药品规格'!$A$2:$A$596=$R199),'[1] 集采未中选药品规格'!C$2:C$596)</f>
        <v>50mg</v>
      </c>
      <c r="T199" s="4" t="str">
        <f>LOOKUP(2,1/('[1] 集采未中选药品规格'!$A$2:$A$596=$R199),'[1] 集采未中选药品规格'!D$2:D$596)</f>
        <v>1瓶</v>
      </c>
      <c r="U199" s="3" t="s">
        <v>89</v>
      </c>
      <c r="V199" s="38" t="s">
        <v>405</v>
      </c>
      <c r="W199" s="3" t="s">
        <v>406</v>
      </c>
      <c r="X199" s="38" t="s">
        <v>405</v>
      </c>
      <c r="Y199" s="3" t="s">
        <v>406</v>
      </c>
      <c r="Z199" s="3">
        <v>2765</v>
      </c>
      <c r="AA199" s="3">
        <v>2765</v>
      </c>
      <c r="AB199" s="3" t="s">
        <v>57</v>
      </c>
      <c r="AC199" s="38"/>
      <c r="AD199" s="42"/>
      <c r="AE199" s="42" t="s">
        <v>1069</v>
      </c>
      <c r="AF199" s="42" t="s">
        <v>1068</v>
      </c>
      <c r="AG199" s="42" t="s">
        <v>1070</v>
      </c>
      <c r="AH199" s="54" t="s">
        <v>60</v>
      </c>
      <c r="AI199" s="50" t="str">
        <f t="shared" si="81"/>
        <v>规格√</v>
      </c>
      <c r="AJ199" s="50" t="str">
        <f t="shared" si="82"/>
        <v>按中选价</v>
      </c>
      <c r="AK199" s="51">
        <f t="shared" si="83"/>
        <v>340</v>
      </c>
      <c r="AL199" s="50">
        <f t="shared" si="84"/>
        <v>8.1</v>
      </c>
      <c r="AM199" s="52" t="str">
        <f t="shared" si="85"/>
        <v>差比价与挂网价取低者</v>
      </c>
      <c r="AN199" s="53">
        <f t="shared" si="86"/>
        <v>340</v>
      </c>
      <c r="AO199" s="53">
        <f t="shared" si="87"/>
        <v>340</v>
      </c>
      <c r="AP199" s="53">
        <f t="shared" si="88"/>
        <v>340</v>
      </c>
    </row>
    <row r="200" spans="1:42">
      <c r="A200" s="28">
        <v>15</v>
      </c>
      <c r="B200" s="28" t="s">
        <v>1044</v>
      </c>
      <c r="C200" s="28" t="s">
        <v>1045</v>
      </c>
      <c r="D200" s="28" t="s">
        <v>374</v>
      </c>
      <c r="E200" s="28" t="str">
        <f>LOOKUP(2,1/([1]中选结果表!$C$2:$C$85=D200),[1]中选结果表!$M$2:$M$85)</f>
        <v>注射剂</v>
      </c>
      <c r="F200" s="28" t="s">
        <v>608</v>
      </c>
      <c r="G200" s="28" t="str">
        <f>LOOKUP(2,1/([1]中选结果表!$D$2:$D$85=$F200),[1]中选结果表!$E$2:$E$85)</f>
        <v>50mg</v>
      </c>
      <c r="H200" s="28" t="str">
        <f>LOOKUP(2,1/([1]中选结果表!$D$2:$D$85=$F200),[1]中选结果表!$F$2:$F$85)</f>
        <v>1瓶</v>
      </c>
      <c r="I200" s="28" t="s">
        <v>89</v>
      </c>
      <c r="J200" s="28" t="s">
        <v>406</v>
      </c>
      <c r="K200" s="28">
        <v>340</v>
      </c>
      <c r="L200" s="31">
        <v>340</v>
      </c>
      <c r="M200" s="28">
        <v>4</v>
      </c>
      <c r="N200" s="32">
        <v>0.8</v>
      </c>
      <c r="O200" s="33" t="s">
        <v>1071</v>
      </c>
      <c r="P200" s="3" t="s">
        <v>1044</v>
      </c>
      <c r="Q200" s="3" t="s">
        <v>51</v>
      </c>
      <c r="R200" s="3" t="s">
        <v>1072</v>
      </c>
      <c r="S200" s="4" t="str">
        <f>LOOKUP(2,1/('[1] 集采未中选药品规格'!$A$2:$A$596=$R200),'[1] 集采未中选药品规格'!C$2:C$596)</f>
        <v>10mg</v>
      </c>
      <c r="T200" s="4" t="str">
        <f>LOOKUP(2,1/('[1] 集采未中选药品规格'!$A$2:$A$596=$R200),'[1] 集采未中选药品规格'!D$2:D$596)</f>
        <v>1支</v>
      </c>
      <c r="U200" s="3" t="s">
        <v>512</v>
      </c>
      <c r="V200" s="38" t="s">
        <v>648</v>
      </c>
      <c r="W200" s="3" t="s">
        <v>649</v>
      </c>
      <c r="X200" s="38" t="s">
        <v>648</v>
      </c>
      <c r="Y200" s="3" t="s">
        <v>649</v>
      </c>
      <c r="Z200" s="3">
        <v>1123.43</v>
      </c>
      <c r="AA200" s="3">
        <v>1123.43</v>
      </c>
      <c r="AB200" s="3" t="s">
        <v>57</v>
      </c>
      <c r="AC200" s="38"/>
      <c r="AD200" s="42"/>
      <c r="AE200" s="42" t="s">
        <v>1073</v>
      </c>
      <c r="AF200" s="42" t="s">
        <v>1071</v>
      </c>
      <c r="AG200" s="42" t="s">
        <v>1074</v>
      </c>
      <c r="AH200" s="54"/>
      <c r="AI200" s="50" t="str">
        <f t="shared" si="81"/>
        <v>规格×</v>
      </c>
      <c r="AJ200" s="50" t="str">
        <f t="shared" si="82"/>
        <v>含量差比价</v>
      </c>
      <c r="AK200" s="51">
        <f t="shared" si="83"/>
        <v>99.17</v>
      </c>
      <c r="AL200" s="50">
        <f t="shared" si="84"/>
        <v>11.3</v>
      </c>
      <c r="AM200" s="52" t="str">
        <f t="shared" si="85"/>
        <v>差比价与挂网价取低者</v>
      </c>
      <c r="AN200" s="53">
        <f t="shared" si="86"/>
        <v>99.17</v>
      </c>
      <c r="AO200" s="53">
        <f t="shared" si="87"/>
        <v>99.17</v>
      </c>
      <c r="AP200" s="53">
        <f t="shared" si="88"/>
        <v>99.17</v>
      </c>
    </row>
    <row r="201" spans="1:42">
      <c r="A201" s="28">
        <v>15</v>
      </c>
      <c r="B201" s="28" t="s">
        <v>1044</v>
      </c>
      <c r="C201" s="28" t="s">
        <v>1045</v>
      </c>
      <c r="D201" s="28" t="s">
        <v>374</v>
      </c>
      <c r="E201" s="28" t="str">
        <f>LOOKUP(2,1/([1]中选结果表!$C$2:$C$85=D201),[1]中选结果表!$M$2:$M$85)</f>
        <v>注射剂</v>
      </c>
      <c r="F201" s="28" t="s">
        <v>608</v>
      </c>
      <c r="G201" s="28" t="str">
        <f>LOOKUP(2,1/([1]中选结果表!$D$2:$D$85=$F201),[1]中选结果表!$E$2:$E$85)</f>
        <v>50mg</v>
      </c>
      <c r="H201" s="28" t="str">
        <f>LOOKUP(2,1/([1]中选结果表!$D$2:$D$85=$F201),[1]中选结果表!$F$2:$F$85)</f>
        <v>1瓶</v>
      </c>
      <c r="I201" s="28" t="s">
        <v>89</v>
      </c>
      <c r="J201" s="28" t="s">
        <v>406</v>
      </c>
      <c r="K201" s="28">
        <v>340</v>
      </c>
      <c r="L201" s="31">
        <v>340</v>
      </c>
      <c r="M201" s="28">
        <v>4</v>
      </c>
      <c r="N201" s="32">
        <v>0.8</v>
      </c>
      <c r="O201" s="33" t="s">
        <v>1075</v>
      </c>
      <c r="P201" s="3" t="s">
        <v>1044</v>
      </c>
      <c r="Q201" s="3" t="s">
        <v>51</v>
      </c>
      <c r="R201" s="3" t="s">
        <v>621</v>
      </c>
      <c r="S201" s="4" t="str">
        <f>LOOKUP(2,1/('[1] 集采未中选药品规格'!$A$2:$A$596=$R201),'[1] 集采未中选药品规格'!C$2:C$596)</f>
        <v>50mg</v>
      </c>
      <c r="T201" s="4" t="str">
        <f>LOOKUP(2,1/('[1] 集采未中选药品规格'!$A$2:$A$596=$R201),'[1] 集采未中选药品规格'!D$2:D$596)</f>
        <v>1支</v>
      </c>
      <c r="U201" s="3" t="s">
        <v>89</v>
      </c>
      <c r="V201" s="38" t="s">
        <v>1076</v>
      </c>
      <c r="W201" s="3" t="s">
        <v>1077</v>
      </c>
      <c r="X201" s="38" t="s">
        <v>1076</v>
      </c>
      <c r="Y201" s="3" t="s">
        <v>1077</v>
      </c>
      <c r="Z201" s="3">
        <v>3800</v>
      </c>
      <c r="AA201" s="3">
        <v>3800</v>
      </c>
      <c r="AB201" s="3" t="s">
        <v>57</v>
      </c>
      <c r="AC201" s="38"/>
      <c r="AD201" s="42"/>
      <c r="AE201" s="42" t="s">
        <v>1078</v>
      </c>
      <c r="AF201" s="42" t="s">
        <v>1075</v>
      </c>
      <c r="AG201" s="42" t="s">
        <v>1079</v>
      </c>
      <c r="AH201" s="54"/>
      <c r="AI201" s="50" t="str">
        <f t="shared" si="81"/>
        <v>规格√</v>
      </c>
      <c r="AJ201" s="50" t="str">
        <f t="shared" si="82"/>
        <v>按中选价</v>
      </c>
      <c r="AK201" s="51">
        <f t="shared" si="83"/>
        <v>340</v>
      </c>
      <c r="AL201" s="50">
        <f t="shared" si="84"/>
        <v>11.2</v>
      </c>
      <c r="AM201" s="52" t="str">
        <f t="shared" si="85"/>
        <v>差比价与挂网价取低者</v>
      </c>
      <c r="AN201" s="53">
        <f t="shared" si="86"/>
        <v>340</v>
      </c>
      <c r="AO201" s="53">
        <f t="shared" si="87"/>
        <v>340</v>
      </c>
      <c r="AP201" s="53">
        <f t="shared" si="88"/>
        <v>340</v>
      </c>
    </row>
    <row r="202" spans="1:42">
      <c r="A202" s="28">
        <v>15</v>
      </c>
      <c r="B202" s="28" t="s">
        <v>1044</v>
      </c>
      <c r="C202" s="28" t="s">
        <v>1045</v>
      </c>
      <c r="D202" s="28" t="s">
        <v>374</v>
      </c>
      <c r="E202" s="28" t="str">
        <f>LOOKUP(2,1/([1]中选结果表!$C$2:$C$85=D202),[1]中选结果表!$M$2:$M$85)</f>
        <v>注射剂</v>
      </c>
      <c r="F202" s="28" t="s">
        <v>608</v>
      </c>
      <c r="G202" s="28" t="str">
        <f>LOOKUP(2,1/([1]中选结果表!$D$2:$D$85=$F202),[1]中选结果表!$E$2:$E$85)</f>
        <v>50mg</v>
      </c>
      <c r="H202" s="28" t="str">
        <f>LOOKUP(2,1/([1]中选结果表!$D$2:$D$85=$F202),[1]中选结果表!$F$2:$F$85)</f>
        <v>1瓶</v>
      </c>
      <c r="I202" s="28" t="s">
        <v>89</v>
      </c>
      <c r="J202" s="28" t="s">
        <v>406</v>
      </c>
      <c r="K202" s="28">
        <v>340</v>
      </c>
      <c r="L202" s="31">
        <v>340</v>
      </c>
      <c r="M202" s="28">
        <v>4</v>
      </c>
      <c r="N202" s="32">
        <v>0.8</v>
      </c>
      <c r="O202" s="33" t="s">
        <v>1080</v>
      </c>
      <c r="P202" s="3" t="s">
        <v>1044</v>
      </c>
      <c r="Q202" s="3" t="s">
        <v>51</v>
      </c>
      <c r="R202" s="3" t="s">
        <v>1081</v>
      </c>
      <c r="S202" s="4" t="str">
        <f>LOOKUP(2,1/('[1] 集采未中选药品规格'!$A$2:$A$596=$R202),'[1] 集采未中选药品规格'!C$2:C$596)</f>
        <v>10mg</v>
      </c>
      <c r="T202" s="4" t="str">
        <f>LOOKUP(2,1/('[1] 集采未中选药品规格'!$A$2:$A$596=$R202),'[1] 集采未中选药品规格'!D$2:D$596)</f>
        <v>1瓶</v>
      </c>
      <c r="U202" s="3" t="s">
        <v>89</v>
      </c>
      <c r="V202" s="38" t="s">
        <v>857</v>
      </c>
      <c r="W202" s="3" t="s">
        <v>858</v>
      </c>
      <c r="X202" s="38" t="s">
        <v>857</v>
      </c>
      <c r="Y202" s="3" t="s">
        <v>858</v>
      </c>
      <c r="Z202" s="3">
        <v>1090</v>
      </c>
      <c r="AA202" s="3">
        <v>1090</v>
      </c>
      <c r="AB202" s="3" t="s">
        <v>57</v>
      </c>
      <c r="AC202" s="38"/>
      <c r="AD202" s="42"/>
      <c r="AE202" s="42" t="s">
        <v>1082</v>
      </c>
      <c r="AF202" s="42" t="s">
        <v>1080</v>
      </c>
      <c r="AG202" s="42" t="s">
        <v>1083</v>
      </c>
      <c r="AH202" s="54"/>
      <c r="AI202" s="50" t="str">
        <f t="shared" si="81"/>
        <v>规格×</v>
      </c>
      <c r="AJ202" s="50" t="str">
        <f t="shared" si="82"/>
        <v>含量差比价</v>
      </c>
      <c r="AK202" s="51">
        <f t="shared" si="83"/>
        <v>99.17</v>
      </c>
      <c r="AL202" s="50">
        <f t="shared" si="84"/>
        <v>11</v>
      </c>
      <c r="AM202" s="52" t="str">
        <f t="shared" si="85"/>
        <v>差比价与挂网价取低者</v>
      </c>
      <c r="AN202" s="53">
        <f t="shared" si="86"/>
        <v>99.17</v>
      </c>
      <c r="AO202" s="53">
        <f t="shared" si="87"/>
        <v>99.17</v>
      </c>
      <c r="AP202" s="53">
        <f t="shared" si="88"/>
        <v>99.17</v>
      </c>
    </row>
    <row r="203" spans="1:42">
      <c r="A203" s="28">
        <v>15</v>
      </c>
      <c r="B203" s="28" t="s">
        <v>1044</v>
      </c>
      <c r="C203" s="28" t="s">
        <v>1045</v>
      </c>
      <c r="D203" s="28" t="s">
        <v>374</v>
      </c>
      <c r="E203" s="28" t="str">
        <f>LOOKUP(2,1/([1]中选结果表!$C$2:$C$85=D203),[1]中选结果表!$M$2:$M$85)</f>
        <v>注射剂</v>
      </c>
      <c r="F203" s="28" t="s">
        <v>608</v>
      </c>
      <c r="G203" s="28" t="str">
        <f>LOOKUP(2,1/([1]中选结果表!$D$2:$D$85=$F203),[1]中选结果表!$E$2:$E$85)</f>
        <v>50mg</v>
      </c>
      <c r="H203" s="28" t="str">
        <f>LOOKUP(2,1/([1]中选结果表!$D$2:$D$85=$F203),[1]中选结果表!$F$2:$F$85)</f>
        <v>1瓶</v>
      </c>
      <c r="I203" s="28" t="s">
        <v>89</v>
      </c>
      <c r="J203" s="28" t="s">
        <v>406</v>
      </c>
      <c r="K203" s="28">
        <v>340</v>
      </c>
      <c r="L203" s="31">
        <v>340</v>
      </c>
      <c r="M203" s="28">
        <v>4</v>
      </c>
      <c r="N203" s="32">
        <v>0.8</v>
      </c>
      <c r="O203" s="33" t="s">
        <v>1084</v>
      </c>
      <c r="P203" s="3" t="s">
        <v>1044</v>
      </c>
      <c r="Q203" s="3" t="s">
        <v>51</v>
      </c>
      <c r="R203" s="3" t="s">
        <v>608</v>
      </c>
      <c r="S203" s="4" t="str">
        <f>LOOKUP(2,1/('[1] 集采未中选药品规格'!$A$2:$A$596=$R203),'[1] 集采未中选药品规格'!C$2:C$596)</f>
        <v>50mg</v>
      </c>
      <c r="T203" s="4" t="str">
        <f>LOOKUP(2,1/('[1] 集采未中选药品规格'!$A$2:$A$596=$R203),'[1] 集采未中选药品规格'!D$2:D$596)</f>
        <v>1瓶</v>
      </c>
      <c r="U203" s="3" t="s">
        <v>89</v>
      </c>
      <c r="V203" s="38" t="s">
        <v>857</v>
      </c>
      <c r="W203" s="3" t="s">
        <v>858</v>
      </c>
      <c r="X203" s="38" t="s">
        <v>857</v>
      </c>
      <c r="Y203" s="3" t="s">
        <v>858</v>
      </c>
      <c r="Z203" s="3">
        <v>3868.61</v>
      </c>
      <c r="AA203" s="3">
        <v>3868.61</v>
      </c>
      <c r="AB203" s="3" t="s">
        <v>57</v>
      </c>
      <c r="AC203" s="38"/>
      <c r="AD203" s="42"/>
      <c r="AE203" s="42" t="s">
        <v>1085</v>
      </c>
      <c r="AF203" s="42" t="s">
        <v>1084</v>
      </c>
      <c r="AG203" s="42" t="s">
        <v>1086</v>
      </c>
      <c r="AH203" s="54"/>
      <c r="AI203" s="50" t="str">
        <f t="shared" si="81"/>
        <v>规格√</v>
      </c>
      <c r="AJ203" s="50" t="str">
        <f t="shared" si="82"/>
        <v>按中选价</v>
      </c>
      <c r="AK203" s="51">
        <f t="shared" si="83"/>
        <v>340</v>
      </c>
      <c r="AL203" s="50">
        <f t="shared" si="84"/>
        <v>11.4</v>
      </c>
      <c r="AM203" s="52" t="str">
        <f t="shared" si="85"/>
        <v>差比价与挂网价取低者</v>
      </c>
      <c r="AN203" s="53">
        <f t="shared" si="86"/>
        <v>340</v>
      </c>
      <c r="AO203" s="53">
        <f t="shared" si="87"/>
        <v>340</v>
      </c>
      <c r="AP203" s="53">
        <f t="shared" si="88"/>
        <v>340</v>
      </c>
    </row>
    <row r="204" spans="1:42">
      <c r="A204" s="28">
        <v>15</v>
      </c>
      <c r="B204" s="28" t="s">
        <v>1044</v>
      </c>
      <c r="C204" s="28" t="s">
        <v>1045</v>
      </c>
      <c r="D204" s="28" t="s">
        <v>374</v>
      </c>
      <c r="E204" s="28" t="str">
        <f>LOOKUP(2,1/([1]中选结果表!$C$2:$C$85=D204),[1]中选结果表!$M$2:$M$85)</f>
        <v>注射剂</v>
      </c>
      <c r="F204" s="28" t="s">
        <v>608</v>
      </c>
      <c r="G204" s="28" t="str">
        <f>LOOKUP(2,1/([1]中选结果表!$D$2:$D$85=$F204),[1]中选结果表!$E$2:$E$85)</f>
        <v>50mg</v>
      </c>
      <c r="H204" s="28" t="str">
        <f>LOOKUP(2,1/([1]中选结果表!$D$2:$D$85=$F204),[1]中选结果表!$F$2:$F$85)</f>
        <v>1瓶</v>
      </c>
      <c r="I204" s="28" t="s">
        <v>89</v>
      </c>
      <c r="J204" s="28" t="s">
        <v>406</v>
      </c>
      <c r="K204" s="28">
        <v>340</v>
      </c>
      <c r="L204" s="31">
        <v>340</v>
      </c>
      <c r="M204" s="28">
        <v>4</v>
      </c>
      <c r="N204" s="32">
        <v>0.8</v>
      </c>
      <c r="O204" s="33" t="s">
        <v>1087</v>
      </c>
      <c r="P204" s="3" t="s">
        <v>1044</v>
      </c>
      <c r="Q204" s="3" t="s">
        <v>484</v>
      </c>
      <c r="R204" s="3" t="s">
        <v>608</v>
      </c>
      <c r="S204" s="4" t="str">
        <f>LOOKUP(2,1/('[1] 集采未中选药品规格'!$A$2:$A$596=$R204),'[1] 集采未中选药品规格'!C$2:C$596)</f>
        <v>50mg</v>
      </c>
      <c r="T204" s="4" t="str">
        <f>LOOKUP(2,1/('[1] 集采未中选药品规格'!$A$2:$A$596=$R204),'[1] 集采未中选药品规格'!D$2:D$596)</f>
        <v>1瓶</v>
      </c>
      <c r="U204" s="3" t="s">
        <v>89</v>
      </c>
      <c r="V204" s="38" t="s">
        <v>552</v>
      </c>
      <c r="W204" s="3" t="s">
        <v>553</v>
      </c>
      <c r="X204" s="38" t="s">
        <v>552</v>
      </c>
      <c r="Y204" s="3" t="s">
        <v>553</v>
      </c>
      <c r="Z204" s="3">
        <v>4950</v>
      </c>
      <c r="AA204" s="3">
        <v>4950</v>
      </c>
      <c r="AB204" s="3" t="s">
        <v>57</v>
      </c>
      <c r="AC204" s="38"/>
      <c r="AD204" s="42"/>
      <c r="AE204" s="42" t="s">
        <v>1088</v>
      </c>
      <c r="AF204" s="42" t="s">
        <v>1087</v>
      </c>
      <c r="AG204" s="42" t="s">
        <v>1089</v>
      </c>
      <c r="AH204" s="54"/>
      <c r="AI204" s="50" t="str">
        <f t="shared" si="81"/>
        <v>规格√</v>
      </c>
      <c r="AJ204" s="50" t="str">
        <f t="shared" si="82"/>
        <v>按中选价</v>
      </c>
      <c r="AK204" s="51">
        <f t="shared" si="83"/>
        <v>340</v>
      </c>
      <c r="AL204" s="50">
        <f t="shared" si="84"/>
        <v>14.6</v>
      </c>
      <c r="AM204" s="52" t="str">
        <f t="shared" si="85"/>
        <v>差比价与挂网价取低者</v>
      </c>
      <c r="AN204" s="53">
        <f t="shared" si="86"/>
        <v>340</v>
      </c>
      <c r="AO204" s="53">
        <f t="shared" si="87"/>
        <v>340</v>
      </c>
      <c r="AP204" s="53">
        <f t="shared" si="88"/>
        <v>340</v>
      </c>
    </row>
    <row r="205" spans="1:42">
      <c r="A205" s="28">
        <v>15</v>
      </c>
      <c r="B205" s="28" t="s">
        <v>1044</v>
      </c>
      <c r="C205" s="28" t="s">
        <v>1045</v>
      </c>
      <c r="D205" s="28" t="s">
        <v>374</v>
      </c>
      <c r="E205" s="28" t="str">
        <f>LOOKUP(2,1/([1]中选结果表!$C$2:$C$85=D205),[1]中选结果表!$M$2:$M$85)</f>
        <v>注射剂</v>
      </c>
      <c r="F205" s="28" t="s">
        <v>608</v>
      </c>
      <c r="G205" s="28" t="str">
        <f>LOOKUP(2,1/([1]中选结果表!$D$2:$D$85=$F205),[1]中选结果表!$E$2:$E$85)</f>
        <v>50mg</v>
      </c>
      <c r="H205" s="28" t="str">
        <f>LOOKUP(2,1/([1]中选结果表!$D$2:$D$85=$F205),[1]中选结果表!$F$2:$F$85)</f>
        <v>1瓶</v>
      </c>
      <c r="I205" s="28" t="s">
        <v>89</v>
      </c>
      <c r="J205" s="28" t="s">
        <v>406</v>
      </c>
      <c r="K205" s="28">
        <v>340</v>
      </c>
      <c r="L205" s="31">
        <v>340</v>
      </c>
      <c r="M205" s="28">
        <v>4</v>
      </c>
      <c r="N205" s="32">
        <v>0.8</v>
      </c>
      <c r="O205" s="33" t="s">
        <v>1090</v>
      </c>
      <c r="P205" s="3" t="s">
        <v>1044</v>
      </c>
      <c r="Q205" s="3" t="s">
        <v>484</v>
      </c>
      <c r="R205" s="3" t="s">
        <v>1091</v>
      </c>
      <c r="S205" s="4" t="str">
        <f>LOOKUP(2,1/('[1] 集采未中选药品规格'!$A$2:$A$596=$R205),'[1] 集采未中选药品规格'!C$2:C$596)</f>
        <v>50mg</v>
      </c>
      <c r="T205" s="4" t="str">
        <f>LOOKUP(2,1/('[1] 集采未中选药品规格'!$A$2:$A$596=$R205),'[1] 集采未中选药品规格'!D$2:D$596)</f>
        <v>1瓶</v>
      </c>
      <c r="U205" s="3" t="s">
        <v>47</v>
      </c>
      <c r="V205" s="38" t="s">
        <v>1092</v>
      </c>
      <c r="W205" s="3" t="s">
        <v>1093</v>
      </c>
      <c r="X205" s="38" t="s">
        <v>1092</v>
      </c>
      <c r="Y205" s="3" t="s">
        <v>1093</v>
      </c>
      <c r="Z205" s="3">
        <v>5300</v>
      </c>
      <c r="AA205" s="3">
        <v>5300</v>
      </c>
      <c r="AB205" s="3" t="s">
        <v>57</v>
      </c>
      <c r="AC205" s="38"/>
      <c r="AD205" s="42"/>
      <c r="AE205" s="42" t="s">
        <v>1094</v>
      </c>
      <c r="AF205" s="42" t="s">
        <v>1090</v>
      </c>
      <c r="AG205" s="42" t="s">
        <v>1095</v>
      </c>
      <c r="AH205" s="54"/>
      <c r="AI205" s="50" t="str">
        <f t="shared" si="81"/>
        <v>规格√</v>
      </c>
      <c r="AJ205" s="50" t="str">
        <f t="shared" si="82"/>
        <v>按中选价</v>
      </c>
      <c r="AK205" s="51">
        <f t="shared" si="83"/>
        <v>340</v>
      </c>
      <c r="AL205" s="50">
        <f t="shared" si="84"/>
        <v>15.6</v>
      </c>
      <c r="AM205" s="52" t="str">
        <f t="shared" si="85"/>
        <v>差比价与挂网价取低者</v>
      </c>
      <c r="AN205" s="53">
        <f t="shared" si="86"/>
        <v>340</v>
      </c>
      <c r="AO205" s="53">
        <f t="shared" si="87"/>
        <v>340</v>
      </c>
      <c r="AP205" s="53">
        <f t="shared" si="88"/>
        <v>340</v>
      </c>
    </row>
    <row r="206" spans="1:42">
      <c r="A206" s="28">
        <v>16</v>
      </c>
      <c r="B206" s="28" t="s">
        <v>1096</v>
      </c>
      <c r="C206" s="28" t="s">
        <v>1097</v>
      </c>
      <c r="D206" s="28" t="s">
        <v>45</v>
      </c>
      <c r="E206" s="28" t="str">
        <f>LOOKUP(2,1/([1]中选结果表!$C$2:$C$85=D206),[1]中选结果表!$M$2:$M$85)</f>
        <v>注射剂</v>
      </c>
      <c r="F206" s="28" t="s">
        <v>1098</v>
      </c>
      <c r="G206" s="28" t="str">
        <f>LOOKUP(2,1/([1]中选结果表!$D$2:$D$85=$F206),[1]中选结果表!$E$2:$E$85)</f>
        <v>30000mg</v>
      </c>
      <c r="H206" s="28" t="str">
        <f>LOOKUP(2,1/([1]中选结果表!$D$2:$D$85=$F206),[1]中选结果表!$F$2:$F$85)</f>
        <v>10瓶</v>
      </c>
      <c r="I206" s="28" t="s">
        <v>89</v>
      </c>
      <c r="J206" s="28" t="s">
        <v>1099</v>
      </c>
      <c r="K206" s="28">
        <v>880.5</v>
      </c>
      <c r="L206" s="31">
        <v>88.05</v>
      </c>
      <c r="M206" s="28">
        <v>3</v>
      </c>
      <c r="N206" s="32">
        <v>0.7</v>
      </c>
      <c r="O206" s="33" t="s">
        <v>1100</v>
      </c>
      <c r="P206" s="3" t="s">
        <v>1101</v>
      </c>
      <c r="Q206" s="3" t="s">
        <v>45</v>
      </c>
      <c r="R206" s="3" t="s">
        <v>1098</v>
      </c>
      <c r="S206" s="4" t="str">
        <f>LOOKUP(2,1/('[1] 集采未中选药品规格'!$A$2:$A$596=$R206),'[1] 集采未中选药品规格'!C$2:C$596)</f>
        <v>30000mg</v>
      </c>
      <c r="T206" s="4" t="str">
        <f>LOOKUP(2,1/('[1] 集采未中选药品规格'!$A$2:$A$596=$R206),'[1] 集采未中选药品规格'!D$2:D$596)</f>
        <v>10瓶</v>
      </c>
      <c r="U206" s="3" t="s">
        <v>89</v>
      </c>
      <c r="V206" s="38" t="s">
        <v>1102</v>
      </c>
      <c r="W206" s="3" t="s">
        <v>1103</v>
      </c>
      <c r="X206" s="38" t="s">
        <v>1102</v>
      </c>
      <c r="Y206" s="3" t="s">
        <v>1103</v>
      </c>
      <c r="Z206" s="3">
        <v>2973.8</v>
      </c>
      <c r="AA206" s="3">
        <v>297.38</v>
      </c>
      <c r="AB206" s="3" t="s">
        <v>57</v>
      </c>
      <c r="AC206" s="38"/>
      <c r="AD206" s="42"/>
      <c r="AE206" s="42" t="s">
        <v>1104</v>
      </c>
      <c r="AF206" s="42" t="s">
        <v>1100</v>
      </c>
      <c r="AG206" s="42" t="s">
        <v>1105</v>
      </c>
      <c r="AH206" s="54"/>
      <c r="AI206" s="50" t="str">
        <f t="shared" si="81"/>
        <v>规格√</v>
      </c>
      <c r="AJ206" s="50" t="str">
        <f t="shared" si="82"/>
        <v>按中选价</v>
      </c>
      <c r="AK206" s="51">
        <f t="shared" si="83"/>
        <v>88.05</v>
      </c>
      <c r="AL206" s="50">
        <f t="shared" si="84"/>
        <v>3.4</v>
      </c>
      <c r="AM206" s="52" t="str">
        <f t="shared" si="85"/>
        <v>差比价与挂网价取低者</v>
      </c>
      <c r="AN206" s="53">
        <f t="shared" si="86"/>
        <v>88.05</v>
      </c>
      <c r="AO206" s="53">
        <f t="shared" si="87"/>
        <v>88.05</v>
      </c>
      <c r="AP206" s="53">
        <f t="shared" si="88"/>
        <v>88.05</v>
      </c>
    </row>
    <row r="207" spans="1:42">
      <c r="A207" s="28">
        <v>16</v>
      </c>
      <c r="B207" s="28" t="s">
        <v>1096</v>
      </c>
      <c r="C207" s="28" t="s">
        <v>1097</v>
      </c>
      <c r="D207" s="28" t="s">
        <v>45</v>
      </c>
      <c r="E207" s="28" t="str">
        <f>LOOKUP(2,1/([1]中选结果表!$C$2:$C$85=D207),[1]中选结果表!$M$2:$M$85)</f>
        <v>注射剂</v>
      </c>
      <c r="F207" s="28" t="s">
        <v>1098</v>
      </c>
      <c r="G207" s="28" t="str">
        <f>LOOKUP(2,1/([1]中选结果表!$D$2:$D$85=$F207),[1]中选结果表!$E$2:$E$85)</f>
        <v>30000mg</v>
      </c>
      <c r="H207" s="28" t="str">
        <f>LOOKUP(2,1/([1]中选结果表!$D$2:$D$85=$F207),[1]中选结果表!$F$2:$F$85)</f>
        <v>10瓶</v>
      </c>
      <c r="I207" s="28" t="s">
        <v>89</v>
      </c>
      <c r="J207" s="28" t="s">
        <v>1099</v>
      </c>
      <c r="K207" s="28">
        <v>880.5</v>
      </c>
      <c r="L207" s="31">
        <v>88.05</v>
      </c>
      <c r="M207" s="28">
        <v>3</v>
      </c>
      <c r="N207" s="32">
        <v>0.7</v>
      </c>
      <c r="O207" s="33" t="s">
        <v>1106</v>
      </c>
      <c r="P207" s="3" t="s">
        <v>1101</v>
      </c>
      <c r="Q207" s="3" t="s">
        <v>45</v>
      </c>
      <c r="R207" s="3" t="s">
        <v>1107</v>
      </c>
      <c r="S207" s="4" t="str">
        <f>LOOKUP(2,1/('[1] 集采未中选药品规格'!$A$2:$A$596=$R207),'[1] 集采未中选药品规格'!C$2:C$596)</f>
        <v>30000mg</v>
      </c>
      <c r="T207" s="4" t="str">
        <f>LOOKUP(2,1/('[1] 集采未中选药品规格'!$A$2:$A$596=$R207),'[1] 集采未中选药品规格'!D$2:D$596)</f>
        <v>1瓶</v>
      </c>
      <c r="U207" s="3" t="s">
        <v>47</v>
      </c>
      <c r="V207" s="38" t="s">
        <v>388</v>
      </c>
      <c r="W207" s="3" t="s">
        <v>389</v>
      </c>
      <c r="X207" s="38" t="s">
        <v>388</v>
      </c>
      <c r="Y207" s="3" t="s">
        <v>389</v>
      </c>
      <c r="Z207" s="3">
        <v>178</v>
      </c>
      <c r="AA207" s="3">
        <v>178</v>
      </c>
      <c r="AB207" s="3" t="s">
        <v>57</v>
      </c>
      <c r="AC207" s="38"/>
      <c r="AD207" s="42"/>
      <c r="AE207" s="42" t="s">
        <v>1108</v>
      </c>
      <c r="AF207" s="42" t="s">
        <v>1106</v>
      </c>
      <c r="AG207" s="42" t="s">
        <v>1109</v>
      </c>
      <c r="AH207" s="54"/>
      <c r="AI207" s="50" t="str">
        <f t="shared" si="81"/>
        <v>规格√</v>
      </c>
      <c r="AJ207" s="50" t="str">
        <f t="shared" si="82"/>
        <v>按中选价</v>
      </c>
      <c r="AK207" s="51">
        <f t="shared" si="83"/>
        <v>88.05</v>
      </c>
      <c r="AL207" s="50">
        <f t="shared" si="84"/>
        <v>2</v>
      </c>
      <c r="AM207" s="52" t="str">
        <f t="shared" si="85"/>
        <v>差比价与挂网价取低者</v>
      </c>
      <c r="AN207" s="53">
        <f t="shared" si="86"/>
        <v>88.05</v>
      </c>
      <c r="AO207" s="53">
        <f t="shared" si="87"/>
        <v>88.05</v>
      </c>
      <c r="AP207" s="53">
        <f t="shared" si="88"/>
        <v>88.05</v>
      </c>
    </row>
    <row r="208" spans="1:42">
      <c r="A208" s="28">
        <v>16</v>
      </c>
      <c r="B208" s="28" t="s">
        <v>1096</v>
      </c>
      <c r="C208" s="28" t="s">
        <v>1097</v>
      </c>
      <c r="D208" s="28" t="s">
        <v>45</v>
      </c>
      <c r="E208" s="28" t="str">
        <f>LOOKUP(2,1/([1]中选结果表!$C$2:$C$85=D208),[1]中选结果表!$M$2:$M$85)</f>
        <v>注射剂</v>
      </c>
      <c r="F208" s="28" t="s">
        <v>1098</v>
      </c>
      <c r="G208" s="28" t="str">
        <f>LOOKUP(2,1/([1]中选结果表!$D$2:$D$85=$F208),[1]中选结果表!$E$2:$E$85)</f>
        <v>30000mg</v>
      </c>
      <c r="H208" s="28" t="str">
        <f>LOOKUP(2,1/([1]中选结果表!$D$2:$D$85=$F208),[1]中选结果表!$F$2:$F$85)</f>
        <v>10瓶</v>
      </c>
      <c r="I208" s="28" t="s">
        <v>89</v>
      </c>
      <c r="J208" s="28" t="s">
        <v>1099</v>
      </c>
      <c r="K208" s="28">
        <v>880.5</v>
      </c>
      <c r="L208" s="31">
        <v>88.05</v>
      </c>
      <c r="M208" s="28">
        <v>3</v>
      </c>
      <c r="N208" s="32">
        <v>0.7</v>
      </c>
      <c r="O208" s="33" t="s">
        <v>1110</v>
      </c>
      <c r="P208" s="3" t="s">
        <v>1101</v>
      </c>
      <c r="Q208" s="3" t="s">
        <v>45</v>
      </c>
      <c r="R208" s="3" t="s">
        <v>1111</v>
      </c>
      <c r="S208" s="4" t="str">
        <f>LOOKUP(2,1/('[1] 集采未中选药品规格'!$A$2:$A$596=$R208),'[1] 集采未中选药品规格'!C$2:C$596)</f>
        <v>30000mg</v>
      </c>
      <c r="T208" s="4" t="str">
        <f>LOOKUP(2,1/('[1] 集采未中选药品规格'!$A$2:$A$596=$R208),'[1] 集采未中选药品规格'!D$2:D$596)</f>
        <v>1瓶</v>
      </c>
      <c r="U208" s="3" t="s">
        <v>47</v>
      </c>
      <c r="V208" s="38" t="s">
        <v>1112</v>
      </c>
      <c r="W208" s="3" t="s">
        <v>1113</v>
      </c>
      <c r="X208" s="38" t="s">
        <v>1112</v>
      </c>
      <c r="Y208" s="3" t="s">
        <v>1113</v>
      </c>
      <c r="Z208" s="3">
        <v>213.44</v>
      </c>
      <c r="AA208" s="3">
        <v>213.44</v>
      </c>
      <c r="AB208" s="3" t="s">
        <v>66</v>
      </c>
      <c r="AC208" s="38"/>
      <c r="AD208" s="42"/>
      <c r="AE208" s="42" t="s">
        <v>1114</v>
      </c>
      <c r="AF208" s="42" t="s">
        <v>1110</v>
      </c>
      <c r="AG208" s="42" t="s">
        <v>1115</v>
      </c>
      <c r="AH208" s="54"/>
      <c r="AI208" s="50" t="str">
        <f t="shared" si="81"/>
        <v>规格√</v>
      </c>
      <c r="AJ208" s="50" t="str">
        <f t="shared" si="82"/>
        <v>按中选价</v>
      </c>
      <c r="AK208" s="51">
        <f t="shared" si="83"/>
        <v>88.05</v>
      </c>
      <c r="AL208" s="50">
        <f t="shared" si="84"/>
        <v>2.4</v>
      </c>
      <c r="AM208" s="52" t="str">
        <f t="shared" si="85"/>
        <v>过评药，行梯度降价</v>
      </c>
      <c r="AN208" s="53">
        <f t="shared" si="86"/>
        <v>128.07</v>
      </c>
      <c r="AO208" s="53">
        <f t="shared" si="87"/>
        <v>88.05</v>
      </c>
      <c r="AP208" s="53">
        <f t="shared" si="88"/>
        <v>88.05</v>
      </c>
    </row>
    <row r="209" spans="1:42">
      <c r="A209" s="28">
        <v>16</v>
      </c>
      <c r="B209" s="28" t="s">
        <v>1096</v>
      </c>
      <c r="C209" s="28" t="s">
        <v>1097</v>
      </c>
      <c r="D209" s="28" t="s">
        <v>45</v>
      </c>
      <c r="E209" s="28" t="str">
        <f>LOOKUP(2,1/([1]中选结果表!$C$2:$C$85=D209),[1]中选结果表!$M$2:$M$85)</f>
        <v>注射剂</v>
      </c>
      <c r="F209" s="28" t="s">
        <v>1098</v>
      </c>
      <c r="G209" s="28" t="str">
        <f>LOOKUP(2,1/([1]中选结果表!$D$2:$D$85=$F209),[1]中选结果表!$E$2:$E$85)</f>
        <v>30000mg</v>
      </c>
      <c r="H209" s="28" t="str">
        <f>LOOKUP(2,1/([1]中选结果表!$D$2:$D$85=$F209),[1]中选结果表!$F$2:$F$85)</f>
        <v>10瓶</v>
      </c>
      <c r="I209" s="28" t="s">
        <v>89</v>
      </c>
      <c r="J209" s="28" t="s">
        <v>1099</v>
      </c>
      <c r="K209" s="28">
        <v>880.5</v>
      </c>
      <c r="L209" s="31">
        <v>88.05</v>
      </c>
      <c r="M209" s="28">
        <v>3</v>
      </c>
      <c r="N209" s="32">
        <v>0.7</v>
      </c>
      <c r="O209" s="33" t="s">
        <v>1116</v>
      </c>
      <c r="P209" s="3" t="s">
        <v>1101</v>
      </c>
      <c r="Q209" s="3" t="s">
        <v>51</v>
      </c>
      <c r="R209" s="3" t="s">
        <v>1117</v>
      </c>
      <c r="S209" s="4" t="str">
        <f>LOOKUP(2,1/('[1] 集采未中选药品规格'!$A$2:$A$596=$R209),'[1] 集采未中选药品规格'!C$2:C$596)</f>
        <v>30000mg</v>
      </c>
      <c r="T209" s="4" t="str">
        <f>LOOKUP(2,1/('[1] 集采未中选药品规格'!$A$2:$A$596=$R209),'[1] 集采未中选药品规格'!D$2:D$596)</f>
        <v>1瓶</v>
      </c>
      <c r="U209" s="3" t="s">
        <v>47</v>
      </c>
      <c r="V209" s="38" t="s">
        <v>1118</v>
      </c>
      <c r="W209" s="3" t="s">
        <v>1119</v>
      </c>
      <c r="X209" s="38" t="s">
        <v>1118</v>
      </c>
      <c r="Y209" s="3" t="s">
        <v>1119</v>
      </c>
      <c r="Z209" s="3">
        <v>186</v>
      </c>
      <c r="AA209" s="3">
        <v>186</v>
      </c>
      <c r="AB209" s="3" t="s">
        <v>57</v>
      </c>
      <c r="AC209" s="38"/>
      <c r="AD209" s="42"/>
      <c r="AE209" s="42" t="s">
        <v>1120</v>
      </c>
      <c r="AF209" s="42" t="s">
        <v>1116</v>
      </c>
      <c r="AG209" s="42" t="s">
        <v>1121</v>
      </c>
      <c r="AH209" s="54"/>
      <c r="AI209" s="50" t="str">
        <f t="shared" si="81"/>
        <v>规格√</v>
      </c>
      <c r="AJ209" s="50" t="str">
        <f t="shared" si="82"/>
        <v>按中选价</v>
      </c>
      <c r="AK209" s="51">
        <f t="shared" si="83"/>
        <v>88.05</v>
      </c>
      <c r="AL209" s="50">
        <f t="shared" si="84"/>
        <v>2.1</v>
      </c>
      <c r="AM209" s="52" t="str">
        <f t="shared" si="85"/>
        <v>差比价与挂网价取低者</v>
      </c>
      <c r="AN209" s="53">
        <f t="shared" si="86"/>
        <v>88.05</v>
      </c>
      <c r="AO209" s="53">
        <f t="shared" si="87"/>
        <v>88.05</v>
      </c>
      <c r="AP209" s="53">
        <f t="shared" si="88"/>
        <v>88.05</v>
      </c>
    </row>
    <row r="210" spans="1:42">
      <c r="A210" s="28">
        <v>16</v>
      </c>
      <c r="B210" s="28" t="s">
        <v>1096</v>
      </c>
      <c r="C210" s="28" t="s">
        <v>1097</v>
      </c>
      <c r="D210" s="28" t="s">
        <v>45</v>
      </c>
      <c r="E210" s="28" t="str">
        <f>LOOKUP(2,1/([1]中选结果表!$C$2:$C$85=D210),[1]中选结果表!$M$2:$M$85)</f>
        <v>注射剂</v>
      </c>
      <c r="F210" s="28" t="s">
        <v>1098</v>
      </c>
      <c r="G210" s="28" t="str">
        <f>LOOKUP(2,1/([1]中选结果表!$D$2:$D$85=$F210),[1]中选结果表!$E$2:$E$85)</f>
        <v>30000mg</v>
      </c>
      <c r="H210" s="28" t="str">
        <f>LOOKUP(2,1/([1]中选结果表!$D$2:$D$85=$F210),[1]中选结果表!$F$2:$F$85)</f>
        <v>10瓶</v>
      </c>
      <c r="I210" s="28" t="s">
        <v>89</v>
      </c>
      <c r="J210" s="28" t="s">
        <v>1099</v>
      </c>
      <c r="K210" s="28">
        <v>880.5</v>
      </c>
      <c r="L210" s="31">
        <v>88.05</v>
      </c>
      <c r="M210" s="28">
        <v>3</v>
      </c>
      <c r="N210" s="32">
        <v>0.7</v>
      </c>
      <c r="O210" s="33" t="s">
        <v>1122</v>
      </c>
      <c r="P210" s="3" t="s">
        <v>1101</v>
      </c>
      <c r="Q210" s="3" t="s">
        <v>51</v>
      </c>
      <c r="R210" s="3" t="s">
        <v>1111</v>
      </c>
      <c r="S210" s="4" t="str">
        <f>LOOKUP(2,1/('[1] 集采未中选药品规格'!$A$2:$A$596=$R210),'[1] 集采未中选药品规格'!C$2:C$596)</f>
        <v>30000mg</v>
      </c>
      <c r="T210" s="4" t="str">
        <f>LOOKUP(2,1/('[1] 集采未中选药品规格'!$A$2:$A$596=$R210),'[1] 集采未中选药品规格'!D$2:D$596)</f>
        <v>1瓶</v>
      </c>
      <c r="U210" s="3" t="s">
        <v>47</v>
      </c>
      <c r="V210" s="38" t="s">
        <v>1123</v>
      </c>
      <c r="W210" s="3" t="s">
        <v>1099</v>
      </c>
      <c r="X210" s="38" t="s">
        <v>1123</v>
      </c>
      <c r="Y210" s="3" t="s">
        <v>1099</v>
      </c>
      <c r="Z210" s="3">
        <v>256</v>
      </c>
      <c r="AA210" s="3">
        <v>256</v>
      </c>
      <c r="AB210" s="3" t="s">
        <v>66</v>
      </c>
      <c r="AC210" s="38"/>
      <c r="AD210" s="42"/>
      <c r="AE210" s="42" t="s">
        <v>1124</v>
      </c>
      <c r="AF210" s="42" t="s">
        <v>1122</v>
      </c>
      <c r="AG210" s="42" t="s">
        <v>1125</v>
      </c>
      <c r="AH210" s="54" t="s">
        <v>60</v>
      </c>
      <c r="AI210" s="50" t="str">
        <f t="shared" si="81"/>
        <v>规格√</v>
      </c>
      <c r="AJ210" s="50" t="str">
        <f t="shared" si="82"/>
        <v>按中选价</v>
      </c>
      <c r="AK210" s="51">
        <f t="shared" si="83"/>
        <v>88.05</v>
      </c>
      <c r="AL210" s="50">
        <f t="shared" si="84"/>
        <v>2.9</v>
      </c>
      <c r="AM210" s="52" t="str">
        <f t="shared" si="85"/>
        <v>过评药，行梯度降价</v>
      </c>
      <c r="AN210" s="53">
        <f t="shared" si="86"/>
        <v>153.6</v>
      </c>
      <c r="AO210" s="53">
        <f t="shared" si="87"/>
        <v>92.16</v>
      </c>
      <c r="AP210" s="53">
        <f t="shared" si="88"/>
        <v>88.05</v>
      </c>
    </row>
    <row r="211" spans="1:42">
      <c r="A211" s="28">
        <v>17</v>
      </c>
      <c r="B211" s="28" t="s">
        <v>1096</v>
      </c>
      <c r="C211" s="28" t="s">
        <v>1097</v>
      </c>
      <c r="D211" s="28" t="s">
        <v>45</v>
      </c>
      <c r="E211" s="28" t="str">
        <f>LOOKUP(2,1/([1]中选结果表!$C$2:$C$85=D211),[1]中选结果表!$M$2:$M$85)</f>
        <v>注射剂</v>
      </c>
      <c r="F211" s="28" t="s">
        <v>1126</v>
      </c>
      <c r="G211" s="28" t="str">
        <f>LOOKUP(2,1/([1]中选结果表!$D$2:$D$85=$F211),[1]中选结果表!$E$2:$E$85)</f>
        <v>35000mg</v>
      </c>
      <c r="H211" s="28" t="str">
        <f>LOOKUP(2,1/([1]中选结果表!$D$2:$D$85=$F211),[1]中选结果表!$F$2:$F$85)</f>
        <v>10瓶</v>
      </c>
      <c r="I211" s="28" t="s">
        <v>89</v>
      </c>
      <c r="J211" s="28" t="s">
        <v>1099</v>
      </c>
      <c r="K211" s="28">
        <v>920.5</v>
      </c>
      <c r="L211" s="31">
        <v>92.05</v>
      </c>
      <c r="M211" s="28">
        <v>3</v>
      </c>
      <c r="N211" s="32">
        <v>0.7</v>
      </c>
      <c r="O211" s="33" t="s">
        <v>1127</v>
      </c>
      <c r="P211" s="3" t="s">
        <v>1101</v>
      </c>
      <c r="Q211" s="3" t="s">
        <v>45</v>
      </c>
      <c r="R211" s="3" t="s">
        <v>1128</v>
      </c>
      <c r="S211" s="4" t="str">
        <f>LOOKUP(2,1/('[1] 集采未中选药品规格'!$A$2:$A$596=$R211),'[1] 集采未中选药品规格'!C$2:C$596)</f>
        <v>6000mg</v>
      </c>
      <c r="T211" s="4" t="str">
        <f>LOOKUP(2,1/('[1] 集采未中选药品规格'!$A$2:$A$596=$R211),'[1] 集采未中选药品规格'!D$2:D$596)</f>
        <v>10瓶</v>
      </c>
      <c r="U211" s="3" t="s">
        <v>89</v>
      </c>
      <c r="V211" s="38" t="s">
        <v>1102</v>
      </c>
      <c r="W211" s="3" t="s">
        <v>1103</v>
      </c>
      <c r="X211" s="38" t="s">
        <v>1102</v>
      </c>
      <c r="Y211" s="3" t="s">
        <v>1103</v>
      </c>
      <c r="Z211" s="3">
        <v>837.2</v>
      </c>
      <c r="AA211" s="3">
        <v>83.72</v>
      </c>
      <c r="AB211" s="3" t="s">
        <v>57</v>
      </c>
      <c r="AC211" s="38"/>
      <c r="AD211" s="42"/>
      <c r="AE211" s="42" t="s">
        <v>1129</v>
      </c>
      <c r="AF211" s="42" t="s">
        <v>1127</v>
      </c>
      <c r="AG211" s="42" t="s">
        <v>1130</v>
      </c>
      <c r="AH211" s="54"/>
      <c r="AI211" s="50" t="str">
        <f t="shared" si="81"/>
        <v>规格×</v>
      </c>
      <c r="AJ211" s="50" t="str">
        <f t="shared" si="82"/>
        <v>含量差比价</v>
      </c>
      <c r="AK211" s="51">
        <f t="shared" si="83"/>
        <v>23.86</v>
      </c>
      <c r="AL211" s="50">
        <f t="shared" si="84"/>
        <v>3.5</v>
      </c>
      <c r="AM211" s="52" t="str">
        <f t="shared" si="85"/>
        <v>差比价与挂网价取低者</v>
      </c>
      <c r="AN211" s="53">
        <f t="shared" si="86"/>
        <v>23.86</v>
      </c>
      <c r="AO211" s="53">
        <f t="shared" si="87"/>
        <v>23.86</v>
      </c>
      <c r="AP211" s="53">
        <f t="shared" si="88"/>
        <v>23.86</v>
      </c>
    </row>
    <row r="212" spans="1:42">
      <c r="A212" s="28">
        <v>17</v>
      </c>
      <c r="B212" s="28" t="s">
        <v>1096</v>
      </c>
      <c r="C212" s="28" t="s">
        <v>1097</v>
      </c>
      <c r="D212" s="28" t="s">
        <v>45</v>
      </c>
      <c r="E212" s="28" t="str">
        <f>LOOKUP(2,1/([1]中选结果表!$C$2:$C$85=D212),[1]中选结果表!$M$2:$M$85)</f>
        <v>注射剂</v>
      </c>
      <c r="F212" s="28" t="s">
        <v>1126</v>
      </c>
      <c r="G212" s="28" t="str">
        <f>LOOKUP(2,1/([1]中选结果表!$D$2:$D$85=$F212),[1]中选结果表!$E$2:$E$85)</f>
        <v>35000mg</v>
      </c>
      <c r="H212" s="28" t="str">
        <f>LOOKUP(2,1/([1]中选结果表!$D$2:$D$85=$F212),[1]中选结果表!$F$2:$F$85)</f>
        <v>10瓶</v>
      </c>
      <c r="I212" s="28" t="s">
        <v>89</v>
      </c>
      <c r="J212" s="28" t="s">
        <v>1099</v>
      </c>
      <c r="K212" s="28">
        <v>920.5</v>
      </c>
      <c r="L212" s="31">
        <v>92.05</v>
      </c>
      <c r="M212" s="28">
        <v>3</v>
      </c>
      <c r="N212" s="32">
        <v>0.7</v>
      </c>
      <c r="O212" s="33" t="s">
        <v>1131</v>
      </c>
      <c r="P212" s="3" t="s">
        <v>1101</v>
      </c>
      <c r="Q212" s="3" t="s">
        <v>45</v>
      </c>
      <c r="R212" s="3" t="s">
        <v>1132</v>
      </c>
      <c r="S212" s="4" t="str">
        <f>LOOKUP(2,1/('[1] 集采未中选药品规格'!$A$2:$A$596=$R212),'[1] 集采未中选药品规格'!C$2:C$596)</f>
        <v>6000mg</v>
      </c>
      <c r="T212" s="4" t="str">
        <f>LOOKUP(2,1/('[1] 集采未中选药品规格'!$A$2:$A$596=$R212),'[1] 集采未中选药品规格'!D$2:D$596)</f>
        <v>1瓶</v>
      </c>
      <c r="U212" s="3" t="s">
        <v>47</v>
      </c>
      <c r="V212" s="38" t="s">
        <v>1133</v>
      </c>
      <c r="W212" s="3" t="s">
        <v>1134</v>
      </c>
      <c r="X212" s="38" t="s">
        <v>1133</v>
      </c>
      <c r="Y212" s="3" t="s">
        <v>1134</v>
      </c>
      <c r="Z212" s="3">
        <v>59.48</v>
      </c>
      <c r="AA212" s="3">
        <v>59.48</v>
      </c>
      <c r="AB212" s="3" t="s">
        <v>57</v>
      </c>
      <c r="AC212" s="38"/>
      <c r="AD212" s="42"/>
      <c r="AE212" s="42" t="s">
        <v>1135</v>
      </c>
      <c r="AF212" s="42" t="s">
        <v>1131</v>
      </c>
      <c r="AG212" s="42" t="s">
        <v>1136</v>
      </c>
      <c r="AH212" s="54"/>
      <c r="AI212" s="50" t="str">
        <f t="shared" si="81"/>
        <v>规格×</v>
      </c>
      <c r="AJ212" s="50" t="str">
        <f t="shared" si="82"/>
        <v>含量差比价</v>
      </c>
      <c r="AK212" s="51">
        <f t="shared" si="83"/>
        <v>23.86</v>
      </c>
      <c r="AL212" s="50">
        <f t="shared" si="84"/>
        <v>2.5</v>
      </c>
      <c r="AM212" s="52" t="str">
        <f t="shared" si="85"/>
        <v>差比价与挂网价取低者</v>
      </c>
      <c r="AN212" s="53">
        <f t="shared" si="86"/>
        <v>23.86</v>
      </c>
      <c r="AO212" s="53">
        <f t="shared" si="87"/>
        <v>23.86</v>
      </c>
      <c r="AP212" s="53">
        <f t="shared" si="88"/>
        <v>23.86</v>
      </c>
    </row>
    <row r="213" spans="1:42">
      <c r="A213" s="28">
        <v>17</v>
      </c>
      <c r="B213" s="28" t="s">
        <v>1096</v>
      </c>
      <c r="C213" s="28" t="s">
        <v>1097</v>
      </c>
      <c r="D213" s="28" t="s">
        <v>45</v>
      </c>
      <c r="E213" s="28" t="str">
        <f>LOOKUP(2,1/([1]中选结果表!$C$2:$C$85=D213),[1]中选结果表!$M$2:$M$85)</f>
        <v>注射剂</v>
      </c>
      <c r="F213" s="28" t="s">
        <v>1126</v>
      </c>
      <c r="G213" s="28" t="str">
        <f>LOOKUP(2,1/([1]中选结果表!$D$2:$D$85=$F213),[1]中选结果表!$E$2:$E$85)</f>
        <v>35000mg</v>
      </c>
      <c r="H213" s="28" t="str">
        <f>LOOKUP(2,1/([1]中选结果表!$D$2:$D$85=$F213),[1]中选结果表!$F$2:$F$85)</f>
        <v>10瓶</v>
      </c>
      <c r="I213" s="28" t="s">
        <v>89</v>
      </c>
      <c r="J213" s="28" t="s">
        <v>1099</v>
      </c>
      <c r="K213" s="28">
        <v>920.5</v>
      </c>
      <c r="L213" s="31">
        <v>92.05</v>
      </c>
      <c r="M213" s="28">
        <v>3</v>
      </c>
      <c r="N213" s="32">
        <v>0.7</v>
      </c>
      <c r="O213" s="33" t="s">
        <v>1137</v>
      </c>
      <c r="P213" s="3" t="s">
        <v>1101</v>
      </c>
      <c r="Q213" s="3" t="s">
        <v>45</v>
      </c>
      <c r="R213" s="3" t="s">
        <v>1138</v>
      </c>
      <c r="S213" s="4" t="str">
        <f>LOOKUP(2,1/('[1] 集采未中选药品规格'!$A$2:$A$596=$R213),'[1] 集采未中选药品规格'!C$2:C$596)</f>
        <v>15000mg</v>
      </c>
      <c r="T213" s="4" t="str">
        <f>LOOKUP(2,1/('[1] 集采未中选药品规格'!$A$2:$A$596=$R213),'[1] 集采未中选药品规格'!D$2:D$596)</f>
        <v>1瓶</v>
      </c>
      <c r="U213" s="3" t="s">
        <v>47</v>
      </c>
      <c r="V213" s="38" t="s">
        <v>1133</v>
      </c>
      <c r="W213" s="3" t="s">
        <v>1134</v>
      </c>
      <c r="X213" s="38" t="s">
        <v>1133</v>
      </c>
      <c r="Y213" s="3" t="s">
        <v>1134</v>
      </c>
      <c r="Z213" s="3">
        <v>108</v>
      </c>
      <c r="AA213" s="3">
        <v>108</v>
      </c>
      <c r="AB213" s="3" t="s">
        <v>57</v>
      </c>
      <c r="AC213" s="38"/>
      <c r="AD213" s="42"/>
      <c r="AE213" s="42" t="s">
        <v>1139</v>
      </c>
      <c r="AF213" s="42" t="s">
        <v>1137</v>
      </c>
      <c r="AG213" s="42" t="s">
        <v>1140</v>
      </c>
      <c r="AH213" s="54"/>
      <c r="AI213" s="50" t="str">
        <f t="shared" si="81"/>
        <v>规格×</v>
      </c>
      <c r="AJ213" s="50" t="str">
        <f t="shared" si="82"/>
        <v>含量差比价</v>
      </c>
      <c r="AK213" s="51">
        <f t="shared" si="83"/>
        <v>48.12</v>
      </c>
      <c r="AL213" s="50">
        <f t="shared" si="84"/>
        <v>2.2000000000000002</v>
      </c>
      <c r="AM213" s="52" t="str">
        <f t="shared" si="85"/>
        <v>差比价与挂网价取低者</v>
      </c>
      <c r="AN213" s="53">
        <f t="shared" si="86"/>
        <v>48.12</v>
      </c>
      <c r="AO213" s="53">
        <f t="shared" si="87"/>
        <v>48.12</v>
      </c>
      <c r="AP213" s="53">
        <f t="shared" si="88"/>
        <v>48.12</v>
      </c>
    </row>
    <row r="214" spans="1:42">
      <c r="A214" s="28">
        <v>17</v>
      </c>
      <c r="B214" s="28" t="s">
        <v>1096</v>
      </c>
      <c r="C214" s="28" t="s">
        <v>1097</v>
      </c>
      <c r="D214" s="28" t="s">
        <v>45</v>
      </c>
      <c r="E214" s="28" t="str">
        <f>LOOKUP(2,1/([1]中选结果表!$C$2:$C$85=D214),[1]中选结果表!$M$2:$M$85)</f>
        <v>注射剂</v>
      </c>
      <c r="F214" s="28" t="s">
        <v>1126</v>
      </c>
      <c r="G214" s="28" t="str">
        <f>LOOKUP(2,1/([1]中选结果表!$D$2:$D$85=$F214),[1]中选结果表!$E$2:$E$85)</f>
        <v>35000mg</v>
      </c>
      <c r="H214" s="28" t="str">
        <f>LOOKUP(2,1/([1]中选结果表!$D$2:$D$85=$F214),[1]中选结果表!$F$2:$F$85)</f>
        <v>10瓶</v>
      </c>
      <c r="I214" s="28" t="s">
        <v>89</v>
      </c>
      <c r="J214" s="28" t="s">
        <v>1099</v>
      </c>
      <c r="K214" s="28">
        <v>920.5</v>
      </c>
      <c r="L214" s="31">
        <v>92.05</v>
      </c>
      <c r="M214" s="28">
        <v>3</v>
      </c>
      <c r="N214" s="32">
        <v>0.7</v>
      </c>
      <c r="O214" s="33" t="s">
        <v>1141</v>
      </c>
      <c r="P214" s="3" t="s">
        <v>1101</v>
      </c>
      <c r="Q214" s="3" t="s">
        <v>51</v>
      </c>
      <c r="R214" s="3" t="s">
        <v>1142</v>
      </c>
      <c r="S214" s="4" t="str">
        <f>LOOKUP(2,1/('[1] 集采未中选药品规格'!$A$2:$A$596=$R214),'[1] 集采未中选药品规格'!C$2:C$596)</f>
        <v>15000mg</v>
      </c>
      <c r="T214" s="4" t="str">
        <f>LOOKUP(2,1/('[1] 集采未中选药品规格'!$A$2:$A$596=$R214),'[1] 集采未中选药品规格'!D$2:D$596)</f>
        <v>1瓶</v>
      </c>
      <c r="U214" s="3" t="s">
        <v>47</v>
      </c>
      <c r="V214" s="38" t="s">
        <v>1143</v>
      </c>
      <c r="W214" s="3" t="s">
        <v>1144</v>
      </c>
      <c r="X214" s="38" t="s">
        <v>1143</v>
      </c>
      <c r="Y214" s="3" t="s">
        <v>1144</v>
      </c>
      <c r="Z214" s="3">
        <v>107</v>
      </c>
      <c r="AA214" s="3">
        <v>107</v>
      </c>
      <c r="AB214" s="3" t="s">
        <v>57</v>
      </c>
      <c r="AC214" s="38"/>
      <c r="AD214" s="42"/>
      <c r="AE214" s="42" t="s">
        <v>1145</v>
      </c>
      <c r="AF214" s="42" t="s">
        <v>1141</v>
      </c>
      <c r="AG214" s="42" t="s">
        <v>1146</v>
      </c>
      <c r="AH214" s="54"/>
      <c r="AI214" s="50" t="str">
        <f t="shared" si="81"/>
        <v>规格×</v>
      </c>
      <c r="AJ214" s="50" t="str">
        <f t="shared" si="82"/>
        <v>含量差比价</v>
      </c>
      <c r="AK214" s="51">
        <f t="shared" si="83"/>
        <v>48.12</v>
      </c>
      <c r="AL214" s="50">
        <f t="shared" si="84"/>
        <v>2.2000000000000002</v>
      </c>
      <c r="AM214" s="52" t="str">
        <f t="shared" si="85"/>
        <v>差比价与挂网价取低者</v>
      </c>
      <c r="AN214" s="53">
        <f t="shared" si="86"/>
        <v>48.12</v>
      </c>
      <c r="AO214" s="53">
        <f t="shared" si="87"/>
        <v>48.12</v>
      </c>
      <c r="AP214" s="53">
        <f t="shared" si="88"/>
        <v>48.12</v>
      </c>
    </row>
    <row r="215" spans="1:42">
      <c r="A215" s="28">
        <v>17</v>
      </c>
      <c r="B215" s="28" t="s">
        <v>1096</v>
      </c>
      <c r="C215" s="28" t="s">
        <v>1097</v>
      </c>
      <c r="D215" s="28" t="s">
        <v>45</v>
      </c>
      <c r="E215" s="28" t="str">
        <f>LOOKUP(2,1/([1]中选结果表!$C$2:$C$85=D215),[1]中选结果表!$M$2:$M$85)</f>
        <v>注射剂</v>
      </c>
      <c r="F215" s="28" t="s">
        <v>1126</v>
      </c>
      <c r="G215" s="28" t="str">
        <f>LOOKUP(2,1/([1]中选结果表!$D$2:$D$85=$F215),[1]中选结果表!$E$2:$E$85)</f>
        <v>35000mg</v>
      </c>
      <c r="H215" s="28" t="str">
        <f>LOOKUP(2,1/([1]中选结果表!$D$2:$D$85=$F215),[1]中选结果表!$F$2:$F$85)</f>
        <v>10瓶</v>
      </c>
      <c r="I215" s="28" t="s">
        <v>89</v>
      </c>
      <c r="J215" s="28" t="s">
        <v>1099</v>
      </c>
      <c r="K215" s="28">
        <v>920.5</v>
      </c>
      <c r="L215" s="31">
        <v>92.05</v>
      </c>
      <c r="M215" s="28">
        <v>3</v>
      </c>
      <c r="N215" s="32">
        <v>0.7</v>
      </c>
      <c r="O215" s="33" t="s">
        <v>1147</v>
      </c>
      <c r="P215" s="3" t="s">
        <v>1101</v>
      </c>
      <c r="Q215" s="3" t="s">
        <v>45</v>
      </c>
      <c r="R215" s="3" t="s">
        <v>1148</v>
      </c>
      <c r="S215" s="4" t="str">
        <f>LOOKUP(2,1/('[1] 集采未中选药品规格'!$A$2:$A$596=$R215),'[1] 集采未中选药品规格'!C$2:C$596)</f>
        <v>35000mg</v>
      </c>
      <c r="T215" s="4" t="str">
        <f>LOOKUP(2,1/('[1] 集采未中选药品规格'!$A$2:$A$596=$R215),'[1] 集采未中选药品规格'!D$2:D$596)</f>
        <v>1瓶</v>
      </c>
      <c r="U215" s="3" t="s">
        <v>89</v>
      </c>
      <c r="V215" s="38" t="s">
        <v>1102</v>
      </c>
      <c r="W215" s="3" t="s">
        <v>1103</v>
      </c>
      <c r="X215" s="38" t="s">
        <v>1102</v>
      </c>
      <c r="Y215" s="3" t="s">
        <v>1103</v>
      </c>
      <c r="Z215" s="3">
        <v>345.21</v>
      </c>
      <c r="AA215" s="3">
        <v>345.21</v>
      </c>
      <c r="AB215" s="3" t="s">
        <v>57</v>
      </c>
      <c r="AC215" s="38"/>
      <c r="AD215" s="42"/>
      <c r="AE215" s="42" t="s">
        <v>1149</v>
      </c>
      <c r="AF215" s="42" t="s">
        <v>1147</v>
      </c>
      <c r="AG215" s="42" t="s">
        <v>1150</v>
      </c>
      <c r="AH215" s="54"/>
      <c r="AI215" s="50" t="str">
        <f t="shared" si="81"/>
        <v>规格√</v>
      </c>
      <c r="AJ215" s="50" t="str">
        <f t="shared" si="82"/>
        <v>按中选价</v>
      </c>
      <c r="AK215" s="51">
        <f t="shared" si="83"/>
        <v>92.05</v>
      </c>
      <c r="AL215" s="50">
        <f t="shared" si="84"/>
        <v>3.8</v>
      </c>
      <c r="AM215" s="52" t="str">
        <f t="shared" si="85"/>
        <v>差比价与挂网价取低者</v>
      </c>
      <c r="AN215" s="53">
        <f t="shared" si="86"/>
        <v>92.05</v>
      </c>
      <c r="AO215" s="53">
        <f t="shared" si="87"/>
        <v>92.05</v>
      </c>
      <c r="AP215" s="53">
        <f t="shared" si="88"/>
        <v>92.05</v>
      </c>
    </row>
    <row r="216" spans="1:42">
      <c r="A216" s="28">
        <v>17</v>
      </c>
      <c r="B216" s="28" t="s">
        <v>1096</v>
      </c>
      <c r="C216" s="28" t="s">
        <v>1097</v>
      </c>
      <c r="D216" s="28" t="s">
        <v>45</v>
      </c>
      <c r="E216" s="28" t="str">
        <f>LOOKUP(2,1/([1]中选结果表!$C$2:$C$85=D216),[1]中选结果表!$M$2:$M$85)</f>
        <v>注射剂</v>
      </c>
      <c r="F216" s="28" t="s">
        <v>1126</v>
      </c>
      <c r="G216" s="28" t="str">
        <f>LOOKUP(2,1/([1]中选结果表!$D$2:$D$85=$F216),[1]中选结果表!$E$2:$E$85)</f>
        <v>35000mg</v>
      </c>
      <c r="H216" s="28" t="str">
        <f>LOOKUP(2,1/([1]中选结果表!$D$2:$D$85=$F216),[1]中选结果表!$F$2:$F$85)</f>
        <v>10瓶</v>
      </c>
      <c r="I216" s="28" t="s">
        <v>89</v>
      </c>
      <c r="J216" s="28" t="s">
        <v>1099</v>
      </c>
      <c r="K216" s="28">
        <v>920.5</v>
      </c>
      <c r="L216" s="31">
        <v>92.05</v>
      </c>
      <c r="M216" s="28">
        <v>3</v>
      </c>
      <c r="N216" s="32">
        <v>0.7</v>
      </c>
      <c r="O216" s="33" t="s">
        <v>1151</v>
      </c>
      <c r="P216" s="3" t="s">
        <v>1101</v>
      </c>
      <c r="Q216" s="3" t="s">
        <v>45</v>
      </c>
      <c r="R216" s="3" t="s">
        <v>1152</v>
      </c>
      <c r="S216" s="4" t="str">
        <f>LOOKUP(2,1/('[1] 集采未中选药品规格'!$A$2:$A$596=$R216),'[1] 集采未中选药品规格'!C$2:C$596)</f>
        <v>35000mg</v>
      </c>
      <c r="T216" s="4" t="str">
        <f>LOOKUP(2,1/('[1] 集采未中选药品规格'!$A$2:$A$596=$R216),'[1] 集采未中选药品规格'!D$2:D$596)</f>
        <v>1瓶</v>
      </c>
      <c r="U216" s="3" t="s">
        <v>47</v>
      </c>
      <c r="V216" s="38" t="s">
        <v>1133</v>
      </c>
      <c r="W216" s="3" t="s">
        <v>1134</v>
      </c>
      <c r="X216" s="38" t="s">
        <v>1133</v>
      </c>
      <c r="Y216" s="3" t="s">
        <v>1134</v>
      </c>
      <c r="Z216" s="3">
        <v>196.7</v>
      </c>
      <c r="AA216" s="3">
        <v>196.7</v>
      </c>
      <c r="AB216" s="3" t="s">
        <v>57</v>
      </c>
      <c r="AC216" s="38"/>
      <c r="AD216" s="42"/>
      <c r="AE216" s="42" t="s">
        <v>1153</v>
      </c>
      <c r="AF216" s="42" t="s">
        <v>1151</v>
      </c>
      <c r="AG216" s="42" t="s">
        <v>1154</v>
      </c>
      <c r="AH216" s="54"/>
      <c r="AI216" s="50" t="str">
        <f t="shared" si="81"/>
        <v>规格√</v>
      </c>
      <c r="AJ216" s="50" t="str">
        <f t="shared" si="82"/>
        <v>按中选价</v>
      </c>
      <c r="AK216" s="51">
        <f t="shared" si="83"/>
        <v>92.05</v>
      </c>
      <c r="AL216" s="50">
        <f t="shared" si="84"/>
        <v>2.1</v>
      </c>
      <c r="AM216" s="52" t="str">
        <f t="shared" si="85"/>
        <v>差比价与挂网价取低者</v>
      </c>
      <c r="AN216" s="53">
        <f t="shared" si="86"/>
        <v>92.05</v>
      </c>
      <c r="AO216" s="53">
        <f t="shared" si="87"/>
        <v>92.05</v>
      </c>
      <c r="AP216" s="53">
        <f t="shared" si="88"/>
        <v>92.05</v>
      </c>
    </row>
    <row r="217" spans="1:42">
      <c r="A217" s="28">
        <v>17</v>
      </c>
      <c r="B217" s="28" t="s">
        <v>1096</v>
      </c>
      <c r="C217" s="28" t="s">
        <v>1097</v>
      </c>
      <c r="D217" s="28" t="s">
        <v>45</v>
      </c>
      <c r="E217" s="28" t="str">
        <f>LOOKUP(2,1/([1]中选结果表!$C$2:$C$85=D217),[1]中选结果表!$M$2:$M$85)</f>
        <v>注射剂</v>
      </c>
      <c r="F217" s="28" t="s">
        <v>1126</v>
      </c>
      <c r="G217" s="28" t="str">
        <f>LOOKUP(2,1/([1]中选结果表!$D$2:$D$85=$F217),[1]中选结果表!$E$2:$E$85)</f>
        <v>35000mg</v>
      </c>
      <c r="H217" s="28" t="str">
        <f>LOOKUP(2,1/([1]中选结果表!$D$2:$D$85=$F217),[1]中选结果表!$F$2:$F$85)</f>
        <v>10瓶</v>
      </c>
      <c r="I217" s="28" t="s">
        <v>89</v>
      </c>
      <c r="J217" s="28" t="s">
        <v>1099</v>
      </c>
      <c r="K217" s="28">
        <v>920.5</v>
      </c>
      <c r="L217" s="31">
        <v>92.05</v>
      </c>
      <c r="M217" s="28">
        <v>3</v>
      </c>
      <c r="N217" s="32">
        <v>0.7</v>
      </c>
      <c r="O217" s="33" t="s">
        <v>1155</v>
      </c>
      <c r="P217" s="3" t="s">
        <v>1101</v>
      </c>
      <c r="Q217" s="3" t="s">
        <v>45</v>
      </c>
      <c r="R217" s="3" t="s">
        <v>1156</v>
      </c>
      <c r="S217" s="4" t="str">
        <f>LOOKUP(2,1/('[1] 集采未中选药品规格'!$A$2:$A$596=$R217),'[1] 集采未中选药品规格'!C$2:C$596)</f>
        <v>3000mg</v>
      </c>
      <c r="T217" s="4" t="str">
        <f>LOOKUP(2,1/('[1] 集采未中选药品规格'!$A$2:$A$596=$R217),'[1] 集采未中选药品规格'!D$2:D$596)</f>
        <v>1瓶</v>
      </c>
      <c r="U217" s="3" t="s">
        <v>89</v>
      </c>
      <c r="V217" s="38" t="s">
        <v>1102</v>
      </c>
      <c r="W217" s="3" t="s">
        <v>1103</v>
      </c>
      <c r="X217" s="38" t="s">
        <v>1102</v>
      </c>
      <c r="Y217" s="3" t="s">
        <v>1103</v>
      </c>
      <c r="Z217" s="3">
        <v>49.83</v>
      </c>
      <c r="AA217" s="3">
        <v>49.83</v>
      </c>
      <c r="AB217" s="3" t="s">
        <v>57</v>
      </c>
      <c r="AC217" s="38"/>
      <c r="AD217" s="42"/>
      <c r="AE217" s="42" t="s">
        <v>1157</v>
      </c>
      <c r="AF217" s="42" t="s">
        <v>1155</v>
      </c>
      <c r="AG217" s="42" t="s">
        <v>1158</v>
      </c>
      <c r="AH217" s="54"/>
      <c r="AI217" s="50" t="str">
        <f t="shared" si="81"/>
        <v>规格×</v>
      </c>
      <c r="AJ217" s="50" t="str">
        <f t="shared" si="82"/>
        <v>含量差比价</v>
      </c>
      <c r="AK217" s="51">
        <f t="shared" si="83"/>
        <v>14.04</v>
      </c>
      <c r="AL217" s="50">
        <f t="shared" si="84"/>
        <v>3.5</v>
      </c>
      <c r="AM217" s="52" t="str">
        <f t="shared" si="85"/>
        <v>差比价与挂网价取低者</v>
      </c>
      <c r="AN217" s="53">
        <f t="shared" si="86"/>
        <v>14.04</v>
      </c>
      <c r="AO217" s="53">
        <f t="shared" si="87"/>
        <v>14.04</v>
      </c>
      <c r="AP217" s="53">
        <f t="shared" si="88"/>
        <v>14.04</v>
      </c>
    </row>
    <row r="218" spans="1:42">
      <c r="A218" s="28">
        <v>17</v>
      </c>
      <c r="B218" s="28" t="s">
        <v>1096</v>
      </c>
      <c r="C218" s="28" t="s">
        <v>1097</v>
      </c>
      <c r="D218" s="28" t="s">
        <v>45</v>
      </c>
      <c r="E218" s="28" t="str">
        <f>LOOKUP(2,1/([1]中选结果表!$C$2:$C$85=D218),[1]中选结果表!$M$2:$M$85)</f>
        <v>注射剂</v>
      </c>
      <c r="F218" s="28" t="s">
        <v>1126</v>
      </c>
      <c r="G218" s="28" t="str">
        <f>LOOKUP(2,1/([1]中选结果表!$D$2:$D$85=$F218),[1]中选结果表!$E$2:$E$85)</f>
        <v>35000mg</v>
      </c>
      <c r="H218" s="28" t="str">
        <f>LOOKUP(2,1/([1]中选结果表!$D$2:$D$85=$F218),[1]中选结果表!$F$2:$F$85)</f>
        <v>10瓶</v>
      </c>
      <c r="I218" s="28" t="s">
        <v>89</v>
      </c>
      <c r="J218" s="28" t="s">
        <v>1099</v>
      </c>
      <c r="K218" s="28">
        <v>920.5</v>
      </c>
      <c r="L218" s="31">
        <v>92.05</v>
      </c>
      <c r="M218" s="28">
        <v>3</v>
      </c>
      <c r="N218" s="32">
        <v>0.7</v>
      </c>
      <c r="O218" s="33" t="s">
        <v>1159</v>
      </c>
      <c r="P218" s="3" t="s">
        <v>1101</v>
      </c>
      <c r="Q218" s="3" t="s">
        <v>45</v>
      </c>
      <c r="R218" s="3" t="s">
        <v>1160</v>
      </c>
      <c r="S218" s="4" t="str">
        <f>LOOKUP(2,1/('[1] 集采未中选药品规格'!$A$2:$A$596=$R218),'[1] 集采未中选药品规格'!C$2:C$596)</f>
        <v>70000mg</v>
      </c>
      <c r="T218" s="4" t="str">
        <f>LOOKUP(2,1/('[1] 集采未中选药品规格'!$A$2:$A$596=$R218),'[1] 集采未中选药品规格'!D$2:D$596)</f>
        <v>1瓶</v>
      </c>
      <c r="U218" s="3" t="s">
        <v>89</v>
      </c>
      <c r="V218" s="38" t="s">
        <v>1102</v>
      </c>
      <c r="W218" s="3" t="s">
        <v>1103</v>
      </c>
      <c r="X218" s="38" t="s">
        <v>1102</v>
      </c>
      <c r="Y218" s="3" t="s">
        <v>1103</v>
      </c>
      <c r="Z218" s="3">
        <v>581.36</v>
      </c>
      <c r="AA218" s="3">
        <v>581.36</v>
      </c>
      <c r="AB218" s="3" t="s">
        <v>57</v>
      </c>
      <c r="AC218" s="38"/>
      <c r="AD218" s="42"/>
      <c r="AE218" s="42" t="s">
        <v>1161</v>
      </c>
      <c r="AF218" s="42" t="s">
        <v>1159</v>
      </c>
      <c r="AG218" s="42" t="s">
        <v>1162</v>
      </c>
      <c r="AH218" s="54"/>
      <c r="AI218" s="50" t="str">
        <f t="shared" si="81"/>
        <v>规格×</v>
      </c>
      <c r="AJ218" s="50" t="str">
        <f t="shared" si="82"/>
        <v>含量差比价</v>
      </c>
      <c r="AK218" s="51">
        <f t="shared" si="83"/>
        <v>156.49</v>
      </c>
      <c r="AL218" s="50">
        <f t="shared" si="84"/>
        <v>3.7</v>
      </c>
      <c r="AM218" s="52" t="str">
        <f t="shared" si="85"/>
        <v>差比价与挂网价取低者</v>
      </c>
      <c r="AN218" s="53">
        <f t="shared" si="86"/>
        <v>156.49</v>
      </c>
      <c r="AO218" s="53">
        <f t="shared" si="87"/>
        <v>156.49</v>
      </c>
      <c r="AP218" s="53">
        <f t="shared" si="88"/>
        <v>156.49</v>
      </c>
    </row>
    <row r="219" spans="1:42">
      <c r="A219" s="28">
        <v>17</v>
      </c>
      <c r="B219" s="28" t="s">
        <v>1096</v>
      </c>
      <c r="C219" s="28" t="s">
        <v>1097</v>
      </c>
      <c r="D219" s="28" t="s">
        <v>45</v>
      </c>
      <c r="E219" s="28" t="str">
        <f>LOOKUP(2,1/([1]中选结果表!$C$2:$C$85=D219),[1]中选结果表!$M$2:$M$85)</f>
        <v>注射剂</v>
      </c>
      <c r="F219" s="28" t="s">
        <v>1126</v>
      </c>
      <c r="G219" s="28" t="str">
        <f>LOOKUP(2,1/([1]中选结果表!$D$2:$D$85=$F219),[1]中选结果表!$E$2:$E$85)</f>
        <v>35000mg</v>
      </c>
      <c r="H219" s="28" t="str">
        <f>LOOKUP(2,1/([1]中选结果表!$D$2:$D$85=$F219),[1]中选结果表!$F$2:$F$85)</f>
        <v>10瓶</v>
      </c>
      <c r="I219" s="28" t="s">
        <v>89</v>
      </c>
      <c r="J219" s="28" t="s">
        <v>1099</v>
      </c>
      <c r="K219" s="28">
        <v>920.5</v>
      </c>
      <c r="L219" s="31">
        <v>92.05</v>
      </c>
      <c r="M219" s="28">
        <v>3</v>
      </c>
      <c r="N219" s="32">
        <v>0.7</v>
      </c>
      <c r="O219" s="33" t="s">
        <v>1163</v>
      </c>
      <c r="P219" s="3" t="s">
        <v>1101</v>
      </c>
      <c r="Q219" s="3" t="s">
        <v>45</v>
      </c>
      <c r="R219" s="3" t="s">
        <v>1164</v>
      </c>
      <c r="S219" s="4" t="str">
        <f>LOOKUP(2,1/('[1] 集采未中选药品规格'!$A$2:$A$596=$R219),'[1] 集采未中选药品规格'!C$2:C$596)</f>
        <v>7000mg</v>
      </c>
      <c r="T219" s="4" t="str">
        <f>LOOKUP(2,1/('[1] 集采未中选药品规格'!$A$2:$A$596=$R219),'[1] 集采未中选药品规格'!D$2:D$596)</f>
        <v>1瓶</v>
      </c>
      <c r="U219" s="3" t="s">
        <v>47</v>
      </c>
      <c r="V219" s="38" t="s">
        <v>1133</v>
      </c>
      <c r="W219" s="3" t="s">
        <v>1134</v>
      </c>
      <c r="X219" s="38" t="s">
        <v>1133</v>
      </c>
      <c r="Y219" s="3" t="s">
        <v>1134</v>
      </c>
      <c r="Z219" s="3">
        <v>67.39</v>
      </c>
      <c r="AA219" s="3">
        <v>67.39</v>
      </c>
      <c r="AB219" s="3" t="s">
        <v>57</v>
      </c>
      <c r="AC219" s="38"/>
      <c r="AD219" s="42"/>
      <c r="AE219" s="42" t="s">
        <v>1165</v>
      </c>
      <c r="AF219" s="42" t="s">
        <v>1163</v>
      </c>
      <c r="AG219" s="42" t="s">
        <v>1166</v>
      </c>
      <c r="AH219" s="54"/>
      <c r="AI219" s="50" t="str">
        <f t="shared" si="81"/>
        <v>规格×</v>
      </c>
      <c r="AJ219" s="50" t="str">
        <f t="shared" si="82"/>
        <v>含量差比价</v>
      </c>
      <c r="AK219" s="51">
        <f t="shared" si="83"/>
        <v>26.85</v>
      </c>
      <c r="AL219" s="50">
        <f t="shared" si="84"/>
        <v>2.5</v>
      </c>
      <c r="AM219" s="52" t="str">
        <f t="shared" si="85"/>
        <v>差比价与挂网价取低者</v>
      </c>
      <c r="AN219" s="53">
        <f t="shared" si="86"/>
        <v>26.85</v>
      </c>
      <c r="AO219" s="53">
        <f t="shared" si="87"/>
        <v>26.85</v>
      </c>
      <c r="AP219" s="53">
        <f t="shared" si="88"/>
        <v>26.85</v>
      </c>
    </row>
    <row r="220" spans="1:42">
      <c r="A220" s="28">
        <v>17</v>
      </c>
      <c r="B220" s="28" t="s">
        <v>1096</v>
      </c>
      <c r="C220" s="28" t="s">
        <v>1097</v>
      </c>
      <c r="D220" s="28" t="s">
        <v>45</v>
      </c>
      <c r="E220" s="28" t="str">
        <f>LOOKUP(2,1/([1]中选结果表!$C$2:$C$85=D220),[1]中选结果表!$M$2:$M$85)</f>
        <v>注射剂</v>
      </c>
      <c r="F220" s="28" t="s">
        <v>1126</v>
      </c>
      <c r="G220" s="28" t="str">
        <f>LOOKUP(2,1/([1]中选结果表!$D$2:$D$85=$F220),[1]中选结果表!$E$2:$E$85)</f>
        <v>35000mg</v>
      </c>
      <c r="H220" s="28" t="str">
        <f>LOOKUP(2,1/([1]中选结果表!$D$2:$D$85=$F220),[1]中选结果表!$F$2:$F$85)</f>
        <v>10瓶</v>
      </c>
      <c r="I220" s="28" t="s">
        <v>89</v>
      </c>
      <c r="J220" s="28" t="s">
        <v>1099</v>
      </c>
      <c r="K220" s="28">
        <v>920.5</v>
      </c>
      <c r="L220" s="31">
        <v>92.05</v>
      </c>
      <c r="M220" s="28">
        <v>3</v>
      </c>
      <c r="N220" s="32">
        <v>0.7</v>
      </c>
      <c r="O220" s="33" t="s">
        <v>1167</v>
      </c>
      <c r="P220" s="3" t="s">
        <v>1101</v>
      </c>
      <c r="Q220" s="3" t="s">
        <v>45</v>
      </c>
      <c r="R220" s="3" t="s">
        <v>1168</v>
      </c>
      <c r="S220" s="4" t="str">
        <f>LOOKUP(2,1/('[1] 集采未中选药品规格'!$A$2:$A$596=$R220),'[1] 集采未中选药品规格'!C$2:C$596)</f>
        <v>22500mg</v>
      </c>
      <c r="T220" s="4" t="str">
        <f>LOOKUP(2,1/('[1] 集采未中选药品规格'!$A$2:$A$596=$R220),'[1] 集采未中选药品规格'!D$2:D$596)</f>
        <v>1瓶</v>
      </c>
      <c r="U220" s="3" t="s">
        <v>89</v>
      </c>
      <c r="V220" s="38" t="s">
        <v>1102</v>
      </c>
      <c r="W220" s="3" t="s">
        <v>1103</v>
      </c>
      <c r="X220" s="38" t="s">
        <v>1102</v>
      </c>
      <c r="Y220" s="3" t="s">
        <v>1103</v>
      </c>
      <c r="Z220" s="3">
        <v>241.68</v>
      </c>
      <c r="AA220" s="3">
        <v>241.68</v>
      </c>
      <c r="AB220" s="3" t="s">
        <v>57</v>
      </c>
      <c r="AC220" s="38"/>
      <c r="AD220" s="42"/>
      <c r="AE220" s="42" t="s">
        <v>1169</v>
      </c>
      <c r="AF220" s="42" t="s">
        <v>1167</v>
      </c>
      <c r="AG220" s="42" t="s">
        <v>1170</v>
      </c>
      <c r="AH220" s="54"/>
      <c r="AI220" s="50" t="str">
        <f t="shared" si="81"/>
        <v>规格×</v>
      </c>
      <c r="AJ220" s="50" t="str">
        <f t="shared" si="82"/>
        <v>含量差比价</v>
      </c>
      <c r="AK220" s="51">
        <f t="shared" si="83"/>
        <v>65.63</v>
      </c>
      <c r="AL220" s="50">
        <f t="shared" si="84"/>
        <v>3.7</v>
      </c>
      <c r="AM220" s="52" t="str">
        <f t="shared" si="85"/>
        <v>差比价与挂网价取低者</v>
      </c>
      <c r="AN220" s="53">
        <f t="shared" si="86"/>
        <v>65.63</v>
      </c>
      <c r="AO220" s="53">
        <f t="shared" si="87"/>
        <v>65.63</v>
      </c>
      <c r="AP220" s="53">
        <f t="shared" si="88"/>
        <v>65.63</v>
      </c>
    </row>
    <row r="221" spans="1:42">
      <c r="A221" s="28">
        <v>17</v>
      </c>
      <c r="B221" s="28" t="s">
        <v>1096</v>
      </c>
      <c r="C221" s="28" t="s">
        <v>1097</v>
      </c>
      <c r="D221" s="28" t="s">
        <v>45</v>
      </c>
      <c r="E221" s="28" t="str">
        <f>LOOKUP(2,1/([1]中选结果表!$C$2:$C$85=D221),[1]中选结果表!$M$2:$M$85)</f>
        <v>注射剂</v>
      </c>
      <c r="F221" s="28" t="s">
        <v>1126</v>
      </c>
      <c r="G221" s="28" t="str">
        <f>LOOKUP(2,1/([1]中选结果表!$D$2:$D$85=$F221),[1]中选结果表!$E$2:$E$85)</f>
        <v>35000mg</v>
      </c>
      <c r="H221" s="28" t="str">
        <f>LOOKUP(2,1/([1]中选结果表!$D$2:$D$85=$F221),[1]中选结果表!$F$2:$F$85)</f>
        <v>10瓶</v>
      </c>
      <c r="I221" s="28" t="s">
        <v>89</v>
      </c>
      <c r="J221" s="28" t="s">
        <v>1099</v>
      </c>
      <c r="K221" s="28">
        <v>920.5</v>
      </c>
      <c r="L221" s="31">
        <v>92.05</v>
      </c>
      <c r="M221" s="28">
        <v>3</v>
      </c>
      <c r="N221" s="32">
        <v>0.7</v>
      </c>
      <c r="O221" s="33" t="s">
        <v>1171</v>
      </c>
      <c r="P221" s="3" t="s">
        <v>1101</v>
      </c>
      <c r="Q221" s="3" t="s">
        <v>45</v>
      </c>
      <c r="R221" s="3" t="s">
        <v>1172</v>
      </c>
      <c r="S221" s="4" t="str">
        <f>LOOKUP(2,1/('[1] 集采未中选药品规格'!$A$2:$A$596=$R221),'[1] 集采未中选药品规格'!C$2:C$596)</f>
        <v>17500mg</v>
      </c>
      <c r="T221" s="4" t="str">
        <f>LOOKUP(2,1/('[1] 集采未中选药品规格'!$A$2:$A$596=$R221),'[1] 集采未中选药品规格'!D$2:D$596)</f>
        <v>1瓶</v>
      </c>
      <c r="U221" s="3" t="s">
        <v>47</v>
      </c>
      <c r="V221" s="38" t="s">
        <v>1133</v>
      </c>
      <c r="W221" s="3" t="s">
        <v>1134</v>
      </c>
      <c r="X221" s="38" t="s">
        <v>1133</v>
      </c>
      <c r="Y221" s="3" t="s">
        <v>1134</v>
      </c>
      <c r="Z221" s="3">
        <v>114.85</v>
      </c>
      <c r="AA221" s="3">
        <v>114.85</v>
      </c>
      <c r="AB221" s="3" t="s">
        <v>57</v>
      </c>
      <c r="AC221" s="38"/>
      <c r="AD221" s="42"/>
      <c r="AE221" s="42" t="s">
        <v>1173</v>
      </c>
      <c r="AF221" s="42" t="s">
        <v>1171</v>
      </c>
      <c r="AG221" s="42" t="s">
        <v>1174</v>
      </c>
      <c r="AH221" s="54"/>
      <c r="AI221" s="50" t="str">
        <f t="shared" si="81"/>
        <v>规格×</v>
      </c>
      <c r="AJ221" s="50" t="str">
        <f t="shared" si="82"/>
        <v>含量差比价</v>
      </c>
      <c r="AK221" s="51">
        <f t="shared" si="83"/>
        <v>54.15</v>
      </c>
      <c r="AL221" s="50">
        <f t="shared" si="84"/>
        <v>2.1</v>
      </c>
      <c r="AM221" s="52" t="str">
        <f t="shared" si="85"/>
        <v>差比价与挂网价取低者</v>
      </c>
      <c r="AN221" s="53">
        <f t="shared" si="86"/>
        <v>54.15</v>
      </c>
      <c r="AO221" s="53">
        <f t="shared" si="87"/>
        <v>54.15</v>
      </c>
      <c r="AP221" s="53">
        <f t="shared" si="88"/>
        <v>54.15</v>
      </c>
    </row>
    <row r="222" spans="1:42">
      <c r="A222" s="28">
        <v>17</v>
      </c>
      <c r="B222" s="28" t="s">
        <v>1096</v>
      </c>
      <c r="C222" s="28" t="s">
        <v>1097</v>
      </c>
      <c r="D222" s="28" t="s">
        <v>45</v>
      </c>
      <c r="E222" s="28" t="str">
        <f>LOOKUP(2,1/([1]中选结果表!$C$2:$C$85=D222),[1]中选结果表!$M$2:$M$85)</f>
        <v>注射剂</v>
      </c>
      <c r="F222" s="28" t="s">
        <v>1126</v>
      </c>
      <c r="G222" s="28" t="str">
        <f>LOOKUP(2,1/([1]中选结果表!$D$2:$D$85=$F222),[1]中选结果表!$E$2:$E$85)</f>
        <v>35000mg</v>
      </c>
      <c r="H222" s="28" t="str">
        <f>LOOKUP(2,1/([1]中选结果表!$D$2:$D$85=$F222),[1]中选结果表!$F$2:$F$85)</f>
        <v>10瓶</v>
      </c>
      <c r="I222" s="28" t="s">
        <v>89</v>
      </c>
      <c r="J222" s="28" t="s">
        <v>1099</v>
      </c>
      <c r="K222" s="28">
        <v>920.5</v>
      </c>
      <c r="L222" s="31">
        <v>92.05</v>
      </c>
      <c r="M222" s="28">
        <v>3</v>
      </c>
      <c r="N222" s="32">
        <v>0.7</v>
      </c>
      <c r="O222" s="33" t="s">
        <v>1175</v>
      </c>
      <c r="P222" s="3" t="s">
        <v>1101</v>
      </c>
      <c r="Q222" s="3" t="s">
        <v>45</v>
      </c>
      <c r="R222" s="3" t="s">
        <v>1172</v>
      </c>
      <c r="S222" s="4" t="str">
        <f>LOOKUP(2,1/('[1] 集采未中选药品规格'!$A$2:$A$596=$R222),'[1] 集采未中选药品规格'!C$2:C$596)</f>
        <v>17500mg</v>
      </c>
      <c r="T222" s="4" t="str">
        <f>LOOKUP(2,1/('[1] 集采未中选药品规格'!$A$2:$A$596=$R222),'[1] 集采未中选药品规格'!D$2:D$596)</f>
        <v>1瓶</v>
      </c>
      <c r="U222" s="3" t="s">
        <v>47</v>
      </c>
      <c r="V222" s="38" t="s">
        <v>1112</v>
      </c>
      <c r="W222" s="3" t="s">
        <v>1113</v>
      </c>
      <c r="X222" s="38" t="s">
        <v>1112</v>
      </c>
      <c r="Y222" s="3" t="s">
        <v>1113</v>
      </c>
      <c r="Z222" s="3">
        <v>152</v>
      </c>
      <c r="AA222" s="3">
        <v>152</v>
      </c>
      <c r="AB222" s="3" t="s">
        <v>57</v>
      </c>
      <c r="AC222" s="38"/>
      <c r="AD222" s="42"/>
      <c r="AE222" s="42" t="s">
        <v>1176</v>
      </c>
      <c r="AF222" s="42" t="s">
        <v>1175</v>
      </c>
      <c r="AG222" s="42" t="s">
        <v>1177</v>
      </c>
      <c r="AH222" s="54"/>
      <c r="AI222" s="50" t="str">
        <f t="shared" si="81"/>
        <v>规格×</v>
      </c>
      <c r="AJ222" s="50" t="str">
        <f t="shared" si="82"/>
        <v>含量差比价</v>
      </c>
      <c r="AK222" s="51">
        <f t="shared" si="83"/>
        <v>54.15</v>
      </c>
      <c r="AL222" s="50">
        <f t="shared" si="84"/>
        <v>2.8</v>
      </c>
      <c r="AM222" s="52" t="str">
        <f t="shared" si="85"/>
        <v>差比价与挂网价取低者</v>
      </c>
      <c r="AN222" s="53">
        <f t="shared" si="86"/>
        <v>54.15</v>
      </c>
      <c r="AO222" s="53">
        <f t="shared" si="87"/>
        <v>54.15</v>
      </c>
      <c r="AP222" s="53">
        <f t="shared" si="88"/>
        <v>54.15</v>
      </c>
    </row>
    <row r="223" spans="1:42">
      <c r="A223" s="28">
        <v>17</v>
      </c>
      <c r="B223" s="28" t="s">
        <v>1096</v>
      </c>
      <c r="C223" s="28" t="s">
        <v>1097</v>
      </c>
      <c r="D223" s="28" t="s">
        <v>45</v>
      </c>
      <c r="E223" s="28" t="str">
        <f>LOOKUP(2,1/([1]中选结果表!$C$2:$C$85=D223),[1]中选结果表!$M$2:$M$85)</f>
        <v>注射剂</v>
      </c>
      <c r="F223" s="28" t="s">
        <v>1126</v>
      </c>
      <c r="G223" s="28" t="str">
        <f>LOOKUP(2,1/([1]中选结果表!$D$2:$D$85=$F223),[1]中选结果表!$E$2:$E$85)</f>
        <v>35000mg</v>
      </c>
      <c r="H223" s="28" t="str">
        <f>LOOKUP(2,1/([1]中选结果表!$D$2:$D$85=$F223),[1]中选结果表!$F$2:$F$85)</f>
        <v>10瓶</v>
      </c>
      <c r="I223" s="28" t="s">
        <v>89</v>
      </c>
      <c r="J223" s="28" t="s">
        <v>1099</v>
      </c>
      <c r="K223" s="28">
        <v>920.5</v>
      </c>
      <c r="L223" s="31">
        <v>92.05</v>
      </c>
      <c r="M223" s="28">
        <v>3</v>
      </c>
      <c r="N223" s="32">
        <v>0.7</v>
      </c>
      <c r="O223" s="33" t="s">
        <v>1178</v>
      </c>
      <c r="P223" s="3" t="s">
        <v>1101</v>
      </c>
      <c r="Q223" s="3" t="s">
        <v>45</v>
      </c>
      <c r="R223" s="3" t="s">
        <v>1172</v>
      </c>
      <c r="S223" s="4" t="str">
        <f>LOOKUP(2,1/('[1] 集采未中选药品规格'!$A$2:$A$596=$R223),'[1] 集采未中选药品规格'!C$2:C$596)</f>
        <v>17500mg</v>
      </c>
      <c r="T223" s="4" t="str">
        <f>LOOKUP(2,1/('[1] 集采未中选药品规格'!$A$2:$A$596=$R223),'[1] 集采未中选药品规格'!D$2:D$596)</f>
        <v>1瓶</v>
      </c>
      <c r="U223" s="3" t="s">
        <v>47</v>
      </c>
      <c r="V223" s="38" t="s">
        <v>388</v>
      </c>
      <c r="W223" s="3" t="s">
        <v>389</v>
      </c>
      <c r="X223" s="38" t="s">
        <v>388</v>
      </c>
      <c r="Y223" s="3" t="s">
        <v>389</v>
      </c>
      <c r="Z223" s="3">
        <v>137.13999999999999</v>
      </c>
      <c r="AA223" s="3">
        <v>137.13999999999999</v>
      </c>
      <c r="AB223" s="3" t="s">
        <v>57</v>
      </c>
      <c r="AC223" s="38"/>
      <c r="AD223" s="42"/>
      <c r="AE223" s="42" t="s">
        <v>1179</v>
      </c>
      <c r="AF223" s="42" t="s">
        <v>1178</v>
      </c>
      <c r="AG223" s="42" t="s">
        <v>1180</v>
      </c>
      <c r="AH223" s="54"/>
      <c r="AI223" s="50" t="str">
        <f t="shared" si="81"/>
        <v>规格×</v>
      </c>
      <c r="AJ223" s="50" t="str">
        <f t="shared" si="82"/>
        <v>含量差比价</v>
      </c>
      <c r="AK223" s="51">
        <f t="shared" si="83"/>
        <v>54.15</v>
      </c>
      <c r="AL223" s="50">
        <f t="shared" si="84"/>
        <v>2.5</v>
      </c>
      <c r="AM223" s="52" t="str">
        <f t="shared" si="85"/>
        <v>差比价与挂网价取低者</v>
      </c>
      <c r="AN223" s="53">
        <f t="shared" si="86"/>
        <v>54.15</v>
      </c>
      <c r="AO223" s="53">
        <f t="shared" si="87"/>
        <v>54.15</v>
      </c>
      <c r="AP223" s="53">
        <f t="shared" si="88"/>
        <v>54.15</v>
      </c>
    </row>
    <row r="224" spans="1:42">
      <c r="A224" s="28">
        <v>17</v>
      </c>
      <c r="B224" s="28" t="s">
        <v>1096</v>
      </c>
      <c r="C224" s="28" t="s">
        <v>1097</v>
      </c>
      <c r="D224" s="28" t="s">
        <v>45</v>
      </c>
      <c r="E224" s="28" t="str">
        <f>LOOKUP(2,1/([1]中选结果表!$C$2:$C$85=D224),[1]中选结果表!$M$2:$M$85)</f>
        <v>注射剂</v>
      </c>
      <c r="F224" s="28" t="s">
        <v>1126</v>
      </c>
      <c r="G224" s="28" t="str">
        <f>LOOKUP(2,1/([1]中选结果表!$D$2:$D$85=$F224),[1]中选结果表!$E$2:$E$85)</f>
        <v>35000mg</v>
      </c>
      <c r="H224" s="28" t="str">
        <f>LOOKUP(2,1/([1]中选结果表!$D$2:$D$85=$F224),[1]中选结果表!$F$2:$F$85)</f>
        <v>10瓶</v>
      </c>
      <c r="I224" s="28" t="s">
        <v>89</v>
      </c>
      <c r="J224" s="28" t="s">
        <v>1099</v>
      </c>
      <c r="K224" s="28">
        <v>920.5</v>
      </c>
      <c r="L224" s="31">
        <v>92.05</v>
      </c>
      <c r="M224" s="28">
        <v>3</v>
      </c>
      <c r="N224" s="32">
        <v>0.7</v>
      </c>
      <c r="O224" s="33" t="s">
        <v>1181</v>
      </c>
      <c r="P224" s="3" t="s">
        <v>1101</v>
      </c>
      <c r="Q224" s="3" t="s">
        <v>51</v>
      </c>
      <c r="R224" s="3" t="s">
        <v>1172</v>
      </c>
      <c r="S224" s="4" t="str">
        <f>LOOKUP(2,1/('[1] 集采未中选药品规格'!$A$2:$A$596=$R224),'[1] 集采未中选药品规格'!C$2:C$596)</f>
        <v>17500mg</v>
      </c>
      <c r="T224" s="4" t="str">
        <f>LOOKUP(2,1/('[1] 集采未中选药品规格'!$A$2:$A$596=$R224),'[1] 集采未中选药品规格'!D$2:D$596)</f>
        <v>1瓶</v>
      </c>
      <c r="U224" s="3" t="s">
        <v>47</v>
      </c>
      <c r="V224" s="38" t="s">
        <v>1143</v>
      </c>
      <c r="W224" s="3" t="s">
        <v>1144</v>
      </c>
      <c r="X224" s="38" t="s">
        <v>1143</v>
      </c>
      <c r="Y224" s="3" t="s">
        <v>1144</v>
      </c>
      <c r="Z224" s="3">
        <v>145.9</v>
      </c>
      <c r="AA224" s="3">
        <v>145.9</v>
      </c>
      <c r="AB224" s="3" t="s">
        <v>57</v>
      </c>
      <c r="AC224" s="38"/>
      <c r="AD224" s="42"/>
      <c r="AE224" s="42" t="s">
        <v>1182</v>
      </c>
      <c r="AF224" s="42" t="s">
        <v>1181</v>
      </c>
      <c r="AG224" s="42" t="s">
        <v>1183</v>
      </c>
      <c r="AH224" s="54"/>
      <c r="AI224" s="50" t="str">
        <f t="shared" si="81"/>
        <v>规格×</v>
      </c>
      <c r="AJ224" s="50" t="str">
        <f t="shared" si="82"/>
        <v>含量差比价</v>
      </c>
      <c r="AK224" s="51">
        <f t="shared" si="83"/>
        <v>54.15</v>
      </c>
      <c r="AL224" s="50">
        <f t="shared" si="84"/>
        <v>2.7</v>
      </c>
      <c r="AM224" s="52" t="str">
        <f t="shared" si="85"/>
        <v>差比价与挂网价取低者</v>
      </c>
      <c r="AN224" s="53">
        <f t="shared" si="86"/>
        <v>54.15</v>
      </c>
      <c r="AO224" s="53">
        <f t="shared" si="87"/>
        <v>54.15</v>
      </c>
      <c r="AP224" s="53">
        <f t="shared" si="88"/>
        <v>54.15</v>
      </c>
    </row>
    <row r="225" spans="1:42">
      <c r="A225" s="28">
        <v>17</v>
      </c>
      <c r="B225" s="28" t="s">
        <v>1096</v>
      </c>
      <c r="C225" s="28" t="s">
        <v>1097</v>
      </c>
      <c r="D225" s="28" t="s">
        <v>45</v>
      </c>
      <c r="E225" s="28" t="str">
        <f>LOOKUP(2,1/([1]中选结果表!$C$2:$C$85=D225),[1]中选结果表!$M$2:$M$85)</f>
        <v>注射剂</v>
      </c>
      <c r="F225" s="28" t="s">
        <v>1126</v>
      </c>
      <c r="G225" s="28" t="str">
        <f>LOOKUP(2,1/([1]中选结果表!$D$2:$D$85=$F225),[1]中选结果表!$E$2:$E$85)</f>
        <v>35000mg</v>
      </c>
      <c r="H225" s="28" t="str">
        <f>LOOKUP(2,1/([1]中选结果表!$D$2:$D$85=$F225),[1]中选结果表!$F$2:$F$85)</f>
        <v>10瓶</v>
      </c>
      <c r="I225" s="28" t="s">
        <v>89</v>
      </c>
      <c r="J225" s="28" t="s">
        <v>1099</v>
      </c>
      <c r="K225" s="28">
        <v>920.5</v>
      </c>
      <c r="L225" s="31">
        <v>92.05</v>
      </c>
      <c r="M225" s="28">
        <v>3</v>
      </c>
      <c r="N225" s="32">
        <v>0.7</v>
      </c>
      <c r="O225" s="33" t="s">
        <v>1184</v>
      </c>
      <c r="P225" s="3" t="s">
        <v>1101</v>
      </c>
      <c r="Q225" s="3" t="s">
        <v>45</v>
      </c>
      <c r="R225" s="3" t="s">
        <v>1185</v>
      </c>
      <c r="S225" s="4" t="str">
        <f>LOOKUP(2,1/('[1] 集采未中选药品规格'!$A$2:$A$596=$R225),'[1] 集采未中选药品规格'!C$2:C$596)</f>
        <v>22500mg</v>
      </c>
      <c r="T225" s="4" t="str">
        <f>LOOKUP(2,1/('[1] 集采未中选药品规格'!$A$2:$A$596=$R225),'[1] 集采未中选药品规格'!D$2:D$596)</f>
        <v>1瓶</v>
      </c>
      <c r="U225" s="3" t="s">
        <v>47</v>
      </c>
      <c r="V225" s="38" t="s">
        <v>1112</v>
      </c>
      <c r="W225" s="3" t="s">
        <v>1113</v>
      </c>
      <c r="X225" s="38" t="s">
        <v>1112</v>
      </c>
      <c r="Y225" s="3" t="s">
        <v>1113</v>
      </c>
      <c r="Z225" s="3">
        <v>198.26</v>
      </c>
      <c r="AA225" s="3">
        <v>198.26</v>
      </c>
      <c r="AB225" s="3" t="s">
        <v>57</v>
      </c>
      <c r="AC225" s="38"/>
      <c r="AD225" s="42"/>
      <c r="AE225" s="42" t="s">
        <v>1186</v>
      </c>
      <c r="AF225" s="42" t="s">
        <v>1184</v>
      </c>
      <c r="AG225" s="42" t="s">
        <v>1187</v>
      </c>
      <c r="AH225" s="54"/>
      <c r="AI225" s="50" t="str">
        <f t="shared" si="81"/>
        <v>规格×</v>
      </c>
      <c r="AJ225" s="50" t="str">
        <f t="shared" si="82"/>
        <v>含量差比价</v>
      </c>
      <c r="AK225" s="51">
        <f t="shared" si="83"/>
        <v>65.63</v>
      </c>
      <c r="AL225" s="50">
        <f t="shared" si="84"/>
        <v>3</v>
      </c>
      <c r="AM225" s="52" t="str">
        <f t="shared" si="85"/>
        <v>差比价与挂网价取低者</v>
      </c>
      <c r="AN225" s="53">
        <f t="shared" si="86"/>
        <v>65.63</v>
      </c>
      <c r="AO225" s="53">
        <f t="shared" si="87"/>
        <v>65.63</v>
      </c>
      <c r="AP225" s="53">
        <f t="shared" si="88"/>
        <v>65.63</v>
      </c>
    </row>
    <row r="226" spans="1:42">
      <c r="A226" s="28">
        <v>17</v>
      </c>
      <c r="B226" s="28" t="s">
        <v>1096</v>
      </c>
      <c r="C226" s="28" t="s">
        <v>1097</v>
      </c>
      <c r="D226" s="28" t="s">
        <v>45</v>
      </c>
      <c r="E226" s="28" t="str">
        <f>LOOKUP(2,1/([1]中选结果表!$C$2:$C$85=D226),[1]中选结果表!$M$2:$M$85)</f>
        <v>注射剂</v>
      </c>
      <c r="F226" s="28" t="s">
        <v>1126</v>
      </c>
      <c r="G226" s="28" t="str">
        <f>LOOKUP(2,1/([1]中选结果表!$D$2:$D$85=$F226),[1]中选结果表!$E$2:$E$85)</f>
        <v>35000mg</v>
      </c>
      <c r="H226" s="28" t="str">
        <f>LOOKUP(2,1/([1]中选结果表!$D$2:$D$85=$F226),[1]中选结果表!$F$2:$F$85)</f>
        <v>10瓶</v>
      </c>
      <c r="I226" s="28" t="s">
        <v>89</v>
      </c>
      <c r="J226" s="28" t="s">
        <v>1099</v>
      </c>
      <c r="K226" s="28">
        <v>920.5</v>
      </c>
      <c r="L226" s="31">
        <v>92.05</v>
      </c>
      <c r="M226" s="28">
        <v>3</v>
      </c>
      <c r="N226" s="32">
        <v>0.7</v>
      </c>
      <c r="O226" s="33" t="s">
        <v>1188</v>
      </c>
      <c r="P226" s="3" t="s">
        <v>1101</v>
      </c>
      <c r="Q226" s="3" t="s">
        <v>45</v>
      </c>
      <c r="R226" s="3" t="s">
        <v>1152</v>
      </c>
      <c r="S226" s="4" t="str">
        <f>LOOKUP(2,1/('[1] 集采未中选药品规格'!$A$2:$A$596=$R226),'[1] 集采未中选药品规格'!C$2:C$596)</f>
        <v>35000mg</v>
      </c>
      <c r="T226" s="4" t="str">
        <f>LOOKUP(2,1/('[1] 集采未中选药品规格'!$A$2:$A$596=$R226),'[1] 集采未中选药品规格'!D$2:D$596)</f>
        <v>1瓶</v>
      </c>
      <c r="U226" s="3" t="s">
        <v>47</v>
      </c>
      <c r="V226" s="38" t="s">
        <v>1189</v>
      </c>
      <c r="W226" s="3" t="s">
        <v>1190</v>
      </c>
      <c r="X226" s="38" t="s">
        <v>1189</v>
      </c>
      <c r="Y226" s="3" t="s">
        <v>1190</v>
      </c>
      <c r="Z226" s="3">
        <v>204</v>
      </c>
      <c r="AA226" s="3">
        <v>204</v>
      </c>
      <c r="AB226" s="3" t="s">
        <v>57</v>
      </c>
      <c r="AC226" s="38"/>
      <c r="AD226" s="42"/>
      <c r="AE226" s="42" t="s">
        <v>1191</v>
      </c>
      <c r="AF226" s="42" t="s">
        <v>1188</v>
      </c>
      <c r="AG226" s="42" t="s">
        <v>1192</v>
      </c>
      <c r="AH226" s="54"/>
      <c r="AI226" s="50" t="str">
        <f t="shared" si="81"/>
        <v>规格√</v>
      </c>
      <c r="AJ226" s="50" t="str">
        <f t="shared" si="82"/>
        <v>按中选价</v>
      </c>
      <c r="AK226" s="51">
        <f t="shared" si="83"/>
        <v>92.05</v>
      </c>
      <c r="AL226" s="50">
        <f t="shared" si="84"/>
        <v>2.2000000000000002</v>
      </c>
      <c r="AM226" s="52" t="str">
        <f t="shared" si="85"/>
        <v>差比价与挂网价取低者</v>
      </c>
      <c r="AN226" s="53">
        <f t="shared" si="86"/>
        <v>92.05</v>
      </c>
      <c r="AO226" s="53">
        <f t="shared" si="87"/>
        <v>92.05</v>
      </c>
      <c r="AP226" s="53">
        <f t="shared" si="88"/>
        <v>92.05</v>
      </c>
    </row>
    <row r="227" spans="1:42">
      <c r="A227" s="28">
        <v>17</v>
      </c>
      <c r="B227" s="28" t="s">
        <v>1096</v>
      </c>
      <c r="C227" s="28" t="s">
        <v>1097</v>
      </c>
      <c r="D227" s="28" t="s">
        <v>45</v>
      </c>
      <c r="E227" s="28" t="str">
        <f>LOOKUP(2,1/([1]中选结果表!$C$2:$C$85=D227),[1]中选结果表!$M$2:$M$85)</f>
        <v>注射剂</v>
      </c>
      <c r="F227" s="28" t="s">
        <v>1126</v>
      </c>
      <c r="G227" s="28" t="str">
        <f>LOOKUP(2,1/([1]中选结果表!$D$2:$D$85=$F227),[1]中选结果表!$E$2:$E$85)</f>
        <v>35000mg</v>
      </c>
      <c r="H227" s="28" t="str">
        <f>LOOKUP(2,1/([1]中选结果表!$D$2:$D$85=$F227),[1]中选结果表!$F$2:$F$85)</f>
        <v>10瓶</v>
      </c>
      <c r="I227" s="28" t="s">
        <v>89</v>
      </c>
      <c r="J227" s="28" t="s">
        <v>1099</v>
      </c>
      <c r="K227" s="28">
        <v>920.5</v>
      </c>
      <c r="L227" s="31">
        <v>92.05</v>
      </c>
      <c r="M227" s="28">
        <v>3</v>
      </c>
      <c r="N227" s="32">
        <v>0.7</v>
      </c>
      <c r="O227" s="33" t="s">
        <v>1193</v>
      </c>
      <c r="P227" s="3" t="s">
        <v>1101</v>
      </c>
      <c r="Q227" s="3" t="s">
        <v>45</v>
      </c>
      <c r="R227" s="3" t="s">
        <v>1194</v>
      </c>
      <c r="S227" s="4" t="str">
        <f>LOOKUP(2,1/('[1] 集采未中选药品规格'!$A$2:$A$596=$R227),'[1] 集采未中选药品规格'!C$2:C$596)</f>
        <v>17500mg</v>
      </c>
      <c r="T227" s="4" t="str">
        <f>LOOKUP(2,1/('[1] 集采未中选药品规格'!$A$2:$A$596=$R227),'[1] 集采未中选药品规格'!D$2:D$596)</f>
        <v>1瓶</v>
      </c>
      <c r="U227" s="3" t="s">
        <v>89</v>
      </c>
      <c r="V227" s="38" t="s">
        <v>1102</v>
      </c>
      <c r="W227" s="3" t="s">
        <v>1103</v>
      </c>
      <c r="X227" s="38" t="s">
        <v>1102</v>
      </c>
      <c r="Y227" s="3" t="s">
        <v>1103</v>
      </c>
      <c r="Z227" s="3">
        <v>205.01</v>
      </c>
      <c r="AA227" s="3">
        <v>205.01</v>
      </c>
      <c r="AB227" s="3" t="s">
        <v>57</v>
      </c>
      <c r="AC227" s="38"/>
      <c r="AD227" s="42"/>
      <c r="AE227" s="42" t="s">
        <v>1195</v>
      </c>
      <c r="AF227" s="42" t="s">
        <v>1193</v>
      </c>
      <c r="AG227" s="42" t="s">
        <v>1196</v>
      </c>
      <c r="AH227" s="54"/>
      <c r="AI227" s="50" t="str">
        <f t="shared" si="81"/>
        <v>规格×</v>
      </c>
      <c r="AJ227" s="50" t="str">
        <f t="shared" si="82"/>
        <v>含量差比价</v>
      </c>
      <c r="AK227" s="51">
        <f t="shared" si="83"/>
        <v>54.15</v>
      </c>
      <c r="AL227" s="50">
        <f t="shared" si="84"/>
        <v>3.8</v>
      </c>
      <c r="AM227" s="52" t="str">
        <f t="shared" si="85"/>
        <v>差比价与挂网价取低者</v>
      </c>
      <c r="AN227" s="53">
        <f t="shared" si="86"/>
        <v>54.15</v>
      </c>
      <c r="AO227" s="53">
        <f t="shared" si="87"/>
        <v>54.15</v>
      </c>
      <c r="AP227" s="53">
        <f t="shared" si="88"/>
        <v>54.15</v>
      </c>
    </row>
    <row r="228" spans="1:42">
      <c r="A228" s="28">
        <v>17</v>
      </c>
      <c r="B228" s="28" t="s">
        <v>1096</v>
      </c>
      <c r="C228" s="28" t="s">
        <v>1097</v>
      </c>
      <c r="D228" s="28" t="s">
        <v>45</v>
      </c>
      <c r="E228" s="28" t="str">
        <f>LOOKUP(2,1/([1]中选结果表!$C$2:$C$85=D228),[1]中选结果表!$M$2:$M$85)</f>
        <v>注射剂</v>
      </c>
      <c r="F228" s="28" t="s">
        <v>1126</v>
      </c>
      <c r="G228" s="28" t="str">
        <f>LOOKUP(2,1/([1]中选结果表!$D$2:$D$85=$F228),[1]中选结果表!$E$2:$E$85)</f>
        <v>35000mg</v>
      </c>
      <c r="H228" s="28" t="str">
        <f>LOOKUP(2,1/([1]中选结果表!$D$2:$D$85=$F228),[1]中选结果表!$F$2:$F$85)</f>
        <v>10瓶</v>
      </c>
      <c r="I228" s="28" t="s">
        <v>89</v>
      </c>
      <c r="J228" s="28" t="s">
        <v>1099</v>
      </c>
      <c r="K228" s="28">
        <v>920.5</v>
      </c>
      <c r="L228" s="31">
        <v>92.05</v>
      </c>
      <c r="M228" s="28">
        <v>3</v>
      </c>
      <c r="N228" s="32">
        <v>0.7</v>
      </c>
      <c r="O228" s="33" t="s">
        <v>1197</v>
      </c>
      <c r="P228" s="3" t="s">
        <v>1101</v>
      </c>
      <c r="Q228" s="3" t="s">
        <v>45</v>
      </c>
      <c r="R228" s="3" t="s">
        <v>1185</v>
      </c>
      <c r="S228" s="4" t="str">
        <f>LOOKUP(2,1/('[1] 集采未中选药品规格'!$A$2:$A$596=$R228),'[1] 集采未中选药品规格'!C$2:C$596)</f>
        <v>22500mg</v>
      </c>
      <c r="T228" s="4" t="str">
        <f>LOOKUP(2,1/('[1] 集采未中选药品规格'!$A$2:$A$596=$R228),'[1] 集采未中选药品规格'!D$2:D$596)</f>
        <v>1瓶</v>
      </c>
      <c r="U228" s="3" t="s">
        <v>47</v>
      </c>
      <c r="V228" s="38" t="s">
        <v>1133</v>
      </c>
      <c r="W228" s="3" t="s">
        <v>1134</v>
      </c>
      <c r="X228" s="38" t="s">
        <v>1133</v>
      </c>
      <c r="Y228" s="3" t="s">
        <v>1134</v>
      </c>
      <c r="Z228" s="3">
        <v>170.8</v>
      </c>
      <c r="AA228" s="3">
        <v>170.8</v>
      </c>
      <c r="AB228" s="3" t="s">
        <v>57</v>
      </c>
      <c r="AC228" s="38"/>
      <c r="AD228" s="42"/>
      <c r="AE228" s="42" t="s">
        <v>1198</v>
      </c>
      <c r="AF228" s="42" t="s">
        <v>1197</v>
      </c>
      <c r="AG228" s="42" t="s">
        <v>1199</v>
      </c>
      <c r="AH228" s="54"/>
      <c r="AI228" s="50" t="str">
        <f t="shared" si="81"/>
        <v>规格×</v>
      </c>
      <c r="AJ228" s="50" t="str">
        <f t="shared" si="82"/>
        <v>含量差比价</v>
      </c>
      <c r="AK228" s="51">
        <f t="shared" si="83"/>
        <v>65.63</v>
      </c>
      <c r="AL228" s="50">
        <f t="shared" si="84"/>
        <v>2.6</v>
      </c>
      <c r="AM228" s="52" t="str">
        <f t="shared" si="85"/>
        <v>差比价与挂网价取低者</v>
      </c>
      <c r="AN228" s="53">
        <f t="shared" si="86"/>
        <v>65.63</v>
      </c>
      <c r="AO228" s="53">
        <f t="shared" si="87"/>
        <v>65.63</v>
      </c>
      <c r="AP228" s="53">
        <f t="shared" si="88"/>
        <v>65.63</v>
      </c>
    </row>
    <row r="229" spans="1:42">
      <c r="A229" s="28">
        <v>17</v>
      </c>
      <c r="B229" s="28" t="s">
        <v>1096</v>
      </c>
      <c r="C229" s="28" t="s">
        <v>1097</v>
      </c>
      <c r="D229" s="28" t="s">
        <v>45</v>
      </c>
      <c r="E229" s="28" t="str">
        <f>LOOKUP(2,1/([1]中选结果表!$C$2:$C$85=D229),[1]中选结果表!$M$2:$M$85)</f>
        <v>注射剂</v>
      </c>
      <c r="F229" s="28" t="s">
        <v>1126</v>
      </c>
      <c r="G229" s="28" t="str">
        <f>LOOKUP(2,1/([1]中选结果表!$D$2:$D$85=$F229),[1]中选结果表!$E$2:$E$85)</f>
        <v>35000mg</v>
      </c>
      <c r="H229" s="28" t="str">
        <f>LOOKUP(2,1/([1]中选结果表!$D$2:$D$85=$F229),[1]中选结果表!$F$2:$F$85)</f>
        <v>10瓶</v>
      </c>
      <c r="I229" s="28" t="s">
        <v>89</v>
      </c>
      <c r="J229" s="28" t="s">
        <v>1099</v>
      </c>
      <c r="K229" s="28">
        <v>920.5</v>
      </c>
      <c r="L229" s="31">
        <v>92.05</v>
      </c>
      <c r="M229" s="28">
        <v>3</v>
      </c>
      <c r="N229" s="32">
        <v>0.7</v>
      </c>
      <c r="O229" s="33" t="s">
        <v>1200</v>
      </c>
      <c r="P229" s="3" t="s">
        <v>1101</v>
      </c>
      <c r="Q229" s="3" t="s">
        <v>45</v>
      </c>
      <c r="R229" s="3" t="s">
        <v>1201</v>
      </c>
      <c r="S229" s="4" t="str">
        <f>LOOKUP(2,1/('[1] 集采未中选药品规格'!$A$2:$A$596=$R229),'[1] 集采未中选药品规格'!C$2:C$596)</f>
        <v>7000mg</v>
      </c>
      <c r="T229" s="4" t="str">
        <f>LOOKUP(2,1/('[1] 集采未中选药品规格'!$A$2:$A$596=$R229),'[1] 集采未中选药品规格'!D$2:D$596)</f>
        <v>1瓶</v>
      </c>
      <c r="U229" s="3" t="s">
        <v>89</v>
      </c>
      <c r="V229" s="38" t="s">
        <v>1102</v>
      </c>
      <c r="W229" s="3" t="s">
        <v>1103</v>
      </c>
      <c r="X229" s="38" t="s">
        <v>1102</v>
      </c>
      <c r="Y229" s="3" t="s">
        <v>1103</v>
      </c>
      <c r="Z229" s="3">
        <v>99.13</v>
      </c>
      <c r="AA229" s="3">
        <v>99.13</v>
      </c>
      <c r="AB229" s="3" t="s">
        <v>57</v>
      </c>
      <c r="AC229" s="38"/>
      <c r="AD229" s="42"/>
      <c r="AE229" s="42" t="s">
        <v>1202</v>
      </c>
      <c r="AF229" s="42" t="s">
        <v>1200</v>
      </c>
      <c r="AG229" s="42" t="s">
        <v>1203</v>
      </c>
      <c r="AH229" s="54"/>
      <c r="AI229" s="50" t="str">
        <f t="shared" si="81"/>
        <v>规格×</v>
      </c>
      <c r="AJ229" s="50" t="str">
        <f t="shared" si="82"/>
        <v>含量差比价</v>
      </c>
      <c r="AK229" s="51">
        <f t="shared" si="83"/>
        <v>26.85</v>
      </c>
      <c r="AL229" s="50">
        <f t="shared" si="84"/>
        <v>3.7</v>
      </c>
      <c r="AM229" s="52" t="str">
        <f t="shared" si="85"/>
        <v>差比价与挂网价取低者</v>
      </c>
      <c r="AN229" s="53">
        <f t="shared" si="86"/>
        <v>26.85</v>
      </c>
      <c r="AO229" s="53">
        <f t="shared" si="87"/>
        <v>26.85</v>
      </c>
      <c r="AP229" s="53">
        <f t="shared" si="88"/>
        <v>26.85</v>
      </c>
    </row>
    <row r="230" spans="1:42">
      <c r="A230" s="28">
        <v>17</v>
      </c>
      <c r="B230" s="28" t="s">
        <v>1096</v>
      </c>
      <c r="C230" s="28" t="s">
        <v>1097</v>
      </c>
      <c r="D230" s="28" t="s">
        <v>45</v>
      </c>
      <c r="E230" s="28" t="str">
        <f>LOOKUP(2,1/([1]中选结果表!$C$2:$C$85=D230),[1]中选结果表!$M$2:$M$85)</f>
        <v>注射剂</v>
      </c>
      <c r="F230" s="28" t="s">
        <v>1126</v>
      </c>
      <c r="G230" s="28" t="str">
        <f>LOOKUP(2,1/([1]中选结果表!$D$2:$D$85=$F230),[1]中选结果表!$E$2:$E$85)</f>
        <v>35000mg</v>
      </c>
      <c r="H230" s="28" t="str">
        <f>LOOKUP(2,1/([1]中选结果表!$D$2:$D$85=$F230),[1]中选结果表!$F$2:$F$85)</f>
        <v>10瓶</v>
      </c>
      <c r="I230" s="28" t="s">
        <v>89</v>
      </c>
      <c r="J230" s="28" t="s">
        <v>1099</v>
      </c>
      <c r="K230" s="28">
        <v>920.5</v>
      </c>
      <c r="L230" s="31">
        <v>92.05</v>
      </c>
      <c r="M230" s="28">
        <v>3</v>
      </c>
      <c r="N230" s="32">
        <v>0.7</v>
      </c>
      <c r="O230" s="33" t="s">
        <v>1204</v>
      </c>
      <c r="P230" s="3" t="s">
        <v>1101</v>
      </c>
      <c r="Q230" s="3" t="s">
        <v>45</v>
      </c>
      <c r="R230" s="3" t="s">
        <v>1152</v>
      </c>
      <c r="S230" s="4" t="str">
        <f>LOOKUP(2,1/('[1] 集采未中选药品规格'!$A$2:$A$596=$R230),'[1] 集采未中选药品规格'!C$2:C$596)</f>
        <v>35000mg</v>
      </c>
      <c r="T230" s="4" t="str">
        <f>LOOKUP(2,1/('[1] 集采未中选药品规格'!$A$2:$A$596=$R230),'[1] 集采未中选药品规格'!D$2:D$596)</f>
        <v>1瓶</v>
      </c>
      <c r="U230" s="3" t="s">
        <v>47</v>
      </c>
      <c r="V230" s="38" t="s">
        <v>1112</v>
      </c>
      <c r="W230" s="3" t="s">
        <v>1113</v>
      </c>
      <c r="X230" s="38" t="s">
        <v>1112</v>
      </c>
      <c r="Y230" s="3" t="s">
        <v>1113</v>
      </c>
      <c r="Z230" s="3">
        <v>295.27999999999997</v>
      </c>
      <c r="AA230" s="3">
        <v>295.27999999999997</v>
      </c>
      <c r="AB230" s="3" t="s">
        <v>66</v>
      </c>
      <c r="AC230" s="38"/>
      <c r="AD230" s="42"/>
      <c r="AE230" s="42" t="s">
        <v>1205</v>
      </c>
      <c r="AF230" s="42" t="s">
        <v>1204</v>
      </c>
      <c r="AG230" s="42" t="s">
        <v>1206</v>
      </c>
      <c r="AH230" s="54"/>
      <c r="AI230" s="50" t="str">
        <f t="shared" ref="AI230:AI260" si="89">IF(G230=S230,"规格√","规格×")</f>
        <v>规格√</v>
      </c>
      <c r="AJ230" s="50" t="str">
        <f t="shared" ref="AJ230:AJ260" si="90">CHOOSE(IF($AI230="规格√",1,2),"按中选价",IF($E230="注射剂","含量差比价","装量差比价"))</f>
        <v>按中选价</v>
      </c>
      <c r="AK230" s="51">
        <f t="shared" ref="AK230:AK260" si="91">ROUND(CHOOSE(IF($AI230="规格√",1,2),$L230,IF($E230="注射剂",$L230*POWER(1.7,LOG(LEFT($S230,LEN($S230)-2)/LEFT($G230,LEN($G230)-2),2)),$L230*POWER(1.9,LOG(LEFT($S230,LEN($S230)-2)/LEFT($G230,LEN($G230)-2),2)))),2)</f>
        <v>92.05</v>
      </c>
      <c r="AL230" s="50">
        <f t="shared" ref="AL230:AL260" si="92">ROUND($AA230/$AK230,1)</f>
        <v>3.2</v>
      </c>
      <c r="AM230" s="52" t="str">
        <f t="shared" ref="AM230:AM260" si="93">IF(OR($AC230="是",$AB230="是",$AD230="是"),CONCATENATE(IF($AC230="是","原研药",""),IF(COUNTA(AC230:AC230)&gt;=2,"、",""),IF($AB230="是","过评药",""),IF(AND(COUNTA(AC230:AD230)&gt;=2,AD230&lt;&gt;""),"、",""),IF($AD230="是","参比制剂",""),"，")&amp;IF($AL230&gt;=2,"行梯度降价","差比价与挂网价取低者"),"差比价与挂网价取低者")</f>
        <v>过评药，行梯度降价</v>
      </c>
      <c r="AN230" s="53">
        <f t="shared" ref="AN230:AN260" si="94">IF(Z230=0,"海南无挂网价（差比价为"&amp;AK230&amp;"）",ROUNDUP(IF(OR($AC230="是",$AB230="是",$AD230="是"),IF($AL230&gt;2,MAX($AA230*0.6,$AK230),MIN($AA230,$AK230)),MIN($AA230,$AK230)),2))</f>
        <v>177.17</v>
      </c>
      <c r="AO230" s="53">
        <f t="shared" ref="AO230:AO260" si="95">IF(Z230=0,"海南无挂网价（差比价为"&amp;AK230&amp;"）",ROUNDUP(IF(OR($AC230="是",$AB230="是",$AD230="是"),IF($AL230&gt;2,MAX($AA230*0.6*0.6,$AK230),MIN($AA230,$AK230)),MIN($AA230,$AK230)),2))</f>
        <v>106.31</v>
      </c>
      <c r="AP230" s="53">
        <f t="shared" ref="AP230:AP260" si="96">IF(Z230=0,"海南无挂网价（差比价为"&amp;AK230&amp;"）",ROUNDUP(IF(OR($AC230="是",$AB230="是",$AD230="是"),IF($AL230&gt;2,MAX($AA230*0.6*0.6*0.8,$AK230),MIN($AA230,$AK230)),MIN($AA230,$AK230)),2))</f>
        <v>92.05</v>
      </c>
    </row>
    <row r="231" spans="1:42">
      <c r="A231" s="28">
        <v>17</v>
      </c>
      <c r="B231" s="28" t="s">
        <v>1096</v>
      </c>
      <c r="C231" s="28" t="s">
        <v>1097</v>
      </c>
      <c r="D231" s="28" t="s">
        <v>45</v>
      </c>
      <c r="E231" s="28" t="str">
        <f>LOOKUP(2,1/([1]中选结果表!$C$2:$C$85=D231),[1]中选结果表!$M$2:$M$85)</f>
        <v>注射剂</v>
      </c>
      <c r="F231" s="28" t="s">
        <v>1126</v>
      </c>
      <c r="G231" s="28" t="str">
        <f>LOOKUP(2,1/([1]中选结果表!$D$2:$D$85=$F231),[1]中选结果表!$E$2:$E$85)</f>
        <v>35000mg</v>
      </c>
      <c r="H231" s="28" t="str">
        <f>LOOKUP(2,1/([1]中选结果表!$D$2:$D$85=$F231),[1]中选结果表!$F$2:$F$85)</f>
        <v>10瓶</v>
      </c>
      <c r="I231" s="28" t="s">
        <v>89</v>
      </c>
      <c r="J231" s="28" t="s">
        <v>1099</v>
      </c>
      <c r="K231" s="28">
        <v>920.5</v>
      </c>
      <c r="L231" s="31">
        <v>92.05</v>
      </c>
      <c r="M231" s="28">
        <v>3</v>
      </c>
      <c r="N231" s="32">
        <v>0.7</v>
      </c>
      <c r="O231" s="33" t="s">
        <v>1207</v>
      </c>
      <c r="P231" s="3" t="s">
        <v>1101</v>
      </c>
      <c r="Q231" s="3" t="s">
        <v>45</v>
      </c>
      <c r="R231" s="3" t="s">
        <v>1138</v>
      </c>
      <c r="S231" s="4" t="str">
        <f>LOOKUP(2,1/('[1] 集采未中选药品规格'!$A$2:$A$596=$R231),'[1] 集采未中选药品规格'!C$2:C$596)</f>
        <v>15000mg</v>
      </c>
      <c r="T231" s="4" t="str">
        <f>LOOKUP(2,1/('[1] 集采未中选药品规格'!$A$2:$A$596=$R231),'[1] 集采未中选药品规格'!D$2:D$596)</f>
        <v>1瓶</v>
      </c>
      <c r="U231" s="3" t="s">
        <v>47</v>
      </c>
      <c r="V231" s="38" t="s">
        <v>1112</v>
      </c>
      <c r="W231" s="3" t="s">
        <v>1113</v>
      </c>
      <c r="X231" s="38" t="s">
        <v>1112</v>
      </c>
      <c r="Y231" s="3" t="s">
        <v>1113</v>
      </c>
      <c r="Z231" s="3">
        <v>127.97</v>
      </c>
      <c r="AA231" s="3">
        <v>127.97</v>
      </c>
      <c r="AB231" s="3" t="s">
        <v>66</v>
      </c>
      <c r="AC231" s="38"/>
      <c r="AD231" s="42"/>
      <c r="AE231" s="42" t="s">
        <v>1208</v>
      </c>
      <c r="AF231" s="42" t="s">
        <v>1207</v>
      </c>
      <c r="AG231" s="42" t="s">
        <v>1209</v>
      </c>
      <c r="AH231" s="54"/>
      <c r="AI231" s="50" t="str">
        <f t="shared" si="89"/>
        <v>规格×</v>
      </c>
      <c r="AJ231" s="50" t="str">
        <f t="shared" si="90"/>
        <v>含量差比价</v>
      </c>
      <c r="AK231" s="51">
        <f t="shared" si="91"/>
        <v>48.12</v>
      </c>
      <c r="AL231" s="50">
        <f t="shared" si="92"/>
        <v>2.7</v>
      </c>
      <c r="AM231" s="52" t="str">
        <f t="shared" si="93"/>
        <v>过评药，行梯度降价</v>
      </c>
      <c r="AN231" s="53">
        <f t="shared" si="94"/>
        <v>76.790000000000006</v>
      </c>
      <c r="AO231" s="53">
        <f t="shared" si="95"/>
        <v>48.12</v>
      </c>
      <c r="AP231" s="53">
        <f t="shared" si="96"/>
        <v>48.12</v>
      </c>
    </row>
    <row r="232" spans="1:42">
      <c r="A232" s="28">
        <v>17</v>
      </c>
      <c r="B232" s="28" t="s">
        <v>1096</v>
      </c>
      <c r="C232" s="28" t="s">
        <v>1097</v>
      </c>
      <c r="D232" s="28" t="s">
        <v>45</v>
      </c>
      <c r="E232" s="28" t="str">
        <f>LOOKUP(2,1/([1]中选结果表!$C$2:$C$85=D232),[1]中选结果表!$M$2:$M$85)</f>
        <v>注射剂</v>
      </c>
      <c r="F232" s="28" t="s">
        <v>1126</v>
      </c>
      <c r="G232" s="28" t="str">
        <f>LOOKUP(2,1/([1]中选结果表!$D$2:$D$85=$F232),[1]中选结果表!$E$2:$E$85)</f>
        <v>35000mg</v>
      </c>
      <c r="H232" s="28" t="str">
        <f>LOOKUP(2,1/([1]中选结果表!$D$2:$D$85=$F232),[1]中选结果表!$F$2:$F$85)</f>
        <v>10瓶</v>
      </c>
      <c r="I232" s="28" t="s">
        <v>89</v>
      </c>
      <c r="J232" s="28" t="s">
        <v>1099</v>
      </c>
      <c r="K232" s="28">
        <v>920.5</v>
      </c>
      <c r="L232" s="31">
        <v>92.05</v>
      </c>
      <c r="M232" s="28">
        <v>3</v>
      </c>
      <c r="N232" s="32">
        <v>0.7</v>
      </c>
      <c r="O232" s="33" t="s">
        <v>1210</v>
      </c>
      <c r="P232" s="3" t="s">
        <v>1101</v>
      </c>
      <c r="Q232" s="3" t="s">
        <v>45</v>
      </c>
      <c r="R232" s="3" t="s">
        <v>1211</v>
      </c>
      <c r="S232" s="4" t="str">
        <f>LOOKUP(2,1/('[1] 集采未中选药品规格'!$A$2:$A$596=$R232),'[1] 集采未中选药品规格'!C$2:C$596)</f>
        <v>15000mg</v>
      </c>
      <c r="T232" s="4" t="str">
        <f>LOOKUP(2,1/('[1] 集采未中选药品规格'!$A$2:$A$596=$R232),'[1] 集采未中选药品规格'!D$2:D$596)</f>
        <v>10瓶</v>
      </c>
      <c r="U232" s="3" t="s">
        <v>89</v>
      </c>
      <c r="V232" s="38" t="s">
        <v>1102</v>
      </c>
      <c r="W232" s="3" t="s">
        <v>1103</v>
      </c>
      <c r="X232" s="38" t="s">
        <v>1102</v>
      </c>
      <c r="Y232" s="3" t="s">
        <v>1103</v>
      </c>
      <c r="Z232" s="3">
        <v>1747.7</v>
      </c>
      <c r="AA232" s="3">
        <v>174.77</v>
      </c>
      <c r="AB232" s="3" t="s">
        <v>57</v>
      </c>
      <c r="AC232" s="38"/>
      <c r="AD232" s="42"/>
      <c r="AE232" s="42" t="s">
        <v>1212</v>
      </c>
      <c r="AF232" s="42" t="s">
        <v>1210</v>
      </c>
      <c r="AG232" s="42" t="s">
        <v>1213</v>
      </c>
      <c r="AH232" s="54"/>
      <c r="AI232" s="50" t="str">
        <f t="shared" si="89"/>
        <v>规格×</v>
      </c>
      <c r="AJ232" s="50" t="str">
        <f t="shared" si="90"/>
        <v>含量差比价</v>
      </c>
      <c r="AK232" s="51">
        <f t="shared" si="91"/>
        <v>48.12</v>
      </c>
      <c r="AL232" s="50">
        <f t="shared" si="92"/>
        <v>3.6</v>
      </c>
      <c r="AM232" s="52" t="str">
        <f t="shared" si="93"/>
        <v>差比价与挂网价取低者</v>
      </c>
      <c r="AN232" s="53">
        <f t="shared" si="94"/>
        <v>48.12</v>
      </c>
      <c r="AO232" s="53">
        <f t="shared" si="95"/>
        <v>48.12</v>
      </c>
      <c r="AP232" s="53">
        <f t="shared" si="96"/>
        <v>48.12</v>
      </c>
    </row>
    <row r="233" spans="1:42">
      <c r="A233" s="28">
        <v>17</v>
      </c>
      <c r="B233" s="28" t="s">
        <v>1096</v>
      </c>
      <c r="C233" s="28" t="s">
        <v>1097</v>
      </c>
      <c r="D233" s="28" t="s">
        <v>45</v>
      </c>
      <c r="E233" s="28" t="str">
        <f>LOOKUP(2,1/([1]中选结果表!$C$2:$C$85=D233),[1]中选结果表!$M$2:$M$85)</f>
        <v>注射剂</v>
      </c>
      <c r="F233" s="28" t="s">
        <v>1126</v>
      </c>
      <c r="G233" s="28" t="str">
        <f>LOOKUP(2,1/([1]中选结果表!$D$2:$D$85=$F233),[1]中选结果表!$E$2:$E$85)</f>
        <v>35000mg</v>
      </c>
      <c r="H233" s="28" t="str">
        <f>LOOKUP(2,1/([1]中选结果表!$D$2:$D$85=$F233),[1]中选结果表!$F$2:$F$85)</f>
        <v>10瓶</v>
      </c>
      <c r="I233" s="28" t="s">
        <v>89</v>
      </c>
      <c r="J233" s="28" t="s">
        <v>1099</v>
      </c>
      <c r="K233" s="28">
        <v>920.5</v>
      </c>
      <c r="L233" s="31">
        <v>92.05</v>
      </c>
      <c r="M233" s="28">
        <v>3</v>
      </c>
      <c r="N233" s="32">
        <v>0.7</v>
      </c>
      <c r="O233" s="33" t="s">
        <v>1214</v>
      </c>
      <c r="P233" s="3" t="s">
        <v>1101</v>
      </c>
      <c r="Q233" s="3" t="s">
        <v>51</v>
      </c>
      <c r="R233" s="3" t="s">
        <v>1152</v>
      </c>
      <c r="S233" s="4" t="str">
        <f>LOOKUP(2,1/('[1] 集采未中选药品规格'!$A$2:$A$596=$R233),'[1] 集采未中选药品规格'!C$2:C$596)</f>
        <v>35000mg</v>
      </c>
      <c r="T233" s="4" t="str">
        <f>LOOKUP(2,1/('[1] 集采未中选药品规格'!$A$2:$A$596=$R233),'[1] 集采未中选药品规格'!D$2:D$596)</f>
        <v>1瓶</v>
      </c>
      <c r="U233" s="3" t="s">
        <v>47</v>
      </c>
      <c r="V233" s="38" t="s">
        <v>1123</v>
      </c>
      <c r="W233" s="3" t="s">
        <v>1099</v>
      </c>
      <c r="X233" s="38" t="s">
        <v>1123</v>
      </c>
      <c r="Y233" s="3" t="s">
        <v>1099</v>
      </c>
      <c r="Z233" s="3">
        <v>343.98</v>
      </c>
      <c r="AA233" s="3">
        <v>343.98</v>
      </c>
      <c r="AB233" s="3" t="s">
        <v>57</v>
      </c>
      <c r="AC233" s="38"/>
      <c r="AD233" s="42"/>
      <c r="AE233" s="42"/>
      <c r="AF233" s="42" t="s">
        <v>1214</v>
      </c>
      <c r="AG233" s="42"/>
      <c r="AH233" s="54" t="s">
        <v>60</v>
      </c>
      <c r="AI233" s="50" t="str">
        <f t="shared" si="89"/>
        <v>规格√</v>
      </c>
      <c r="AJ233" s="50" t="str">
        <f t="shared" si="90"/>
        <v>按中选价</v>
      </c>
      <c r="AK233" s="51">
        <f t="shared" si="91"/>
        <v>92.05</v>
      </c>
      <c r="AL233" s="50">
        <f t="shared" si="92"/>
        <v>3.7</v>
      </c>
      <c r="AM233" s="52" t="str">
        <f t="shared" si="93"/>
        <v>差比价与挂网价取低者</v>
      </c>
      <c r="AN233" s="53">
        <f t="shared" si="94"/>
        <v>92.05</v>
      </c>
      <c r="AO233" s="53">
        <f t="shared" si="95"/>
        <v>92.05</v>
      </c>
      <c r="AP233" s="53">
        <f t="shared" si="96"/>
        <v>92.05</v>
      </c>
    </row>
    <row r="234" spans="1:42">
      <c r="A234" s="28">
        <v>18</v>
      </c>
      <c r="B234" s="28" t="s">
        <v>1215</v>
      </c>
      <c r="C234" s="28" t="s">
        <v>1216</v>
      </c>
      <c r="D234" s="28" t="s">
        <v>45</v>
      </c>
      <c r="E234" s="28" t="str">
        <f>LOOKUP(2,1/([1]中选结果表!$C$2:$C$85=D234),[1]中选结果表!$M$2:$M$85)</f>
        <v>注射剂</v>
      </c>
      <c r="F234" s="28" t="s">
        <v>1217</v>
      </c>
      <c r="G234" s="28" t="str">
        <f>LOOKUP(2,1/([1]中选结果表!$D$2:$D$85=$F234),[1]中选结果表!$E$2:$E$85)</f>
        <v>32000mg</v>
      </c>
      <c r="H234" s="28" t="str">
        <f>LOOKUP(2,1/([1]中选结果表!$D$2:$D$85=$F234),[1]中选结果表!$F$2:$F$85)</f>
        <v>1瓶</v>
      </c>
      <c r="I234" s="28" t="s">
        <v>89</v>
      </c>
      <c r="J234" s="28" t="s">
        <v>1218</v>
      </c>
      <c r="K234" s="28">
        <v>179.03</v>
      </c>
      <c r="L234" s="31">
        <v>179.03</v>
      </c>
      <c r="M234" s="28">
        <v>4</v>
      </c>
      <c r="N234" s="32">
        <v>0.8</v>
      </c>
      <c r="O234" s="33" t="s">
        <v>1219</v>
      </c>
      <c r="P234" s="3" t="s">
        <v>1220</v>
      </c>
      <c r="Q234" s="3" t="s">
        <v>45</v>
      </c>
      <c r="R234" s="3" t="s">
        <v>1221</v>
      </c>
      <c r="S234" s="4" t="str">
        <f>LOOKUP(2,1/('[1] 集采未中选药品规格'!$A$2:$A$596=$R234),'[1] 集采未中选药品规格'!C$2:C$596)</f>
        <v>32000mg</v>
      </c>
      <c r="T234" s="4" t="str">
        <f>LOOKUP(2,1/('[1] 集采未中选药品规格'!$A$2:$A$596=$R234),'[1] 集采未中选药品规格'!D$2:D$596)</f>
        <v>1瓶</v>
      </c>
      <c r="U234" s="3" t="s">
        <v>89</v>
      </c>
      <c r="V234" s="38" t="s">
        <v>1102</v>
      </c>
      <c r="W234" s="3" t="s">
        <v>1222</v>
      </c>
      <c r="X234" s="38" t="s">
        <v>1102</v>
      </c>
      <c r="Y234" s="3" t="s">
        <v>1103</v>
      </c>
      <c r="Z234" s="3">
        <v>694.25</v>
      </c>
      <c r="AA234" s="3">
        <v>694.25</v>
      </c>
      <c r="AB234" s="3" t="s">
        <v>57</v>
      </c>
      <c r="AC234" s="38"/>
      <c r="AD234" s="42"/>
      <c r="AE234" s="42" t="s">
        <v>1223</v>
      </c>
      <c r="AF234" s="42" t="s">
        <v>1219</v>
      </c>
      <c r="AG234" s="42" t="s">
        <v>1224</v>
      </c>
      <c r="AH234" s="54" t="s">
        <v>60</v>
      </c>
      <c r="AI234" s="50" t="str">
        <f t="shared" si="89"/>
        <v>规格√</v>
      </c>
      <c r="AJ234" s="50" t="str">
        <f t="shared" si="90"/>
        <v>按中选价</v>
      </c>
      <c r="AK234" s="51">
        <f t="shared" si="91"/>
        <v>179.03</v>
      </c>
      <c r="AL234" s="50">
        <f t="shared" si="92"/>
        <v>3.9</v>
      </c>
      <c r="AM234" s="52" t="str">
        <f t="shared" si="93"/>
        <v>差比价与挂网价取低者</v>
      </c>
      <c r="AN234" s="53">
        <f t="shared" si="94"/>
        <v>179.03</v>
      </c>
      <c r="AO234" s="53">
        <f t="shared" si="95"/>
        <v>179.03</v>
      </c>
      <c r="AP234" s="53">
        <f t="shared" si="96"/>
        <v>179.03</v>
      </c>
    </row>
    <row r="235" spans="1:42">
      <c r="A235" s="28">
        <v>18</v>
      </c>
      <c r="B235" s="28" t="s">
        <v>1215</v>
      </c>
      <c r="C235" s="28" t="s">
        <v>1216</v>
      </c>
      <c r="D235" s="28" t="s">
        <v>45</v>
      </c>
      <c r="E235" s="28" t="str">
        <f>LOOKUP(2,1/([1]中选结果表!$C$2:$C$85=D235),[1]中选结果表!$M$2:$M$85)</f>
        <v>注射剂</v>
      </c>
      <c r="F235" s="28" t="s">
        <v>1217</v>
      </c>
      <c r="G235" s="28" t="str">
        <f>LOOKUP(2,1/([1]中选结果表!$D$2:$D$85=$F235),[1]中选结果表!$E$2:$E$85)</f>
        <v>32000mg</v>
      </c>
      <c r="H235" s="28" t="str">
        <f>LOOKUP(2,1/([1]中选结果表!$D$2:$D$85=$F235),[1]中选结果表!$F$2:$F$85)</f>
        <v>1瓶</v>
      </c>
      <c r="I235" s="28" t="s">
        <v>89</v>
      </c>
      <c r="J235" s="28" t="s">
        <v>1218</v>
      </c>
      <c r="K235" s="28">
        <v>179.03</v>
      </c>
      <c r="L235" s="31">
        <v>179.03</v>
      </c>
      <c r="M235" s="28">
        <v>4</v>
      </c>
      <c r="N235" s="32">
        <v>0.8</v>
      </c>
      <c r="O235" s="33" t="s">
        <v>1225</v>
      </c>
      <c r="P235" s="3" t="s">
        <v>1220</v>
      </c>
      <c r="Q235" s="3" t="s">
        <v>45</v>
      </c>
      <c r="R235" s="3" t="s">
        <v>1226</v>
      </c>
      <c r="S235" s="4" t="str">
        <f>LOOKUP(2,1/('[1] 集采未中选药品规格'!$A$2:$A$596=$R235),'[1] 集采未中选药品规格'!C$2:C$596)</f>
        <v>32000mg</v>
      </c>
      <c r="T235" s="4" t="str">
        <f>LOOKUP(2,1/('[1] 集采未中选药品规格'!$A$2:$A$596=$R235),'[1] 集采未中选药品规格'!D$2:D$596)</f>
        <v>1瓶</v>
      </c>
      <c r="U235" s="3" t="s">
        <v>47</v>
      </c>
      <c r="V235" s="38" t="s">
        <v>1133</v>
      </c>
      <c r="W235" s="3" t="s">
        <v>1134</v>
      </c>
      <c r="X235" s="38" t="s">
        <v>1133</v>
      </c>
      <c r="Y235" s="3" t="s">
        <v>1134</v>
      </c>
      <c r="Z235" s="3">
        <v>580</v>
      </c>
      <c r="AA235" s="3">
        <v>580</v>
      </c>
      <c r="AB235" s="3" t="s">
        <v>57</v>
      </c>
      <c r="AC235" s="38"/>
      <c r="AD235" s="42"/>
      <c r="AE235" s="42" t="s">
        <v>1227</v>
      </c>
      <c r="AF235" s="42" t="s">
        <v>1225</v>
      </c>
      <c r="AG235" s="42" t="s">
        <v>1228</v>
      </c>
      <c r="AH235" s="54"/>
      <c r="AI235" s="50" t="str">
        <f t="shared" si="89"/>
        <v>规格√</v>
      </c>
      <c r="AJ235" s="50" t="str">
        <f t="shared" si="90"/>
        <v>按中选价</v>
      </c>
      <c r="AK235" s="51">
        <f t="shared" si="91"/>
        <v>179.03</v>
      </c>
      <c r="AL235" s="50">
        <f t="shared" si="92"/>
        <v>3.2</v>
      </c>
      <c r="AM235" s="52" t="str">
        <f t="shared" si="93"/>
        <v>差比价与挂网价取低者</v>
      </c>
      <c r="AN235" s="53">
        <f t="shared" si="94"/>
        <v>179.03</v>
      </c>
      <c r="AO235" s="53">
        <f t="shared" si="95"/>
        <v>179.03</v>
      </c>
      <c r="AP235" s="53">
        <f t="shared" si="96"/>
        <v>179.03</v>
      </c>
    </row>
    <row r="236" spans="1:42">
      <c r="A236" s="28">
        <v>18</v>
      </c>
      <c r="B236" s="28" t="s">
        <v>1215</v>
      </c>
      <c r="C236" s="28" t="s">
        <v>1216</v>
      </c>
      <c r="D236" s="28" t="s">
        <v>45</v>
      </c>
      <c r="E236" s="28" t="str">
        <f>LOOKUP(2,1/([1]中选结果表!$C$2:$C$85=D236),[1]中选结果表!$M$2:$M$85)</f>
        <v>注射剂</v>
      </c>
      <c r="F236" s="28" t="s">
        <v>1217</v>
      </c>
      <c r="G236" s="28" t="str">
        <f>LOOKUP(2,1/([1]中选结果表!$D$2:$D$85=$F236),[1]中选结果表!$E$2:$E$85)</f>
        <v>32000mg</v>
      </c>
      <c r="H236" s="28" t="str">
        <f>LOOKUP(2,1/([1]中选结果表!$D$2:$D$85=$F236),[1]中选结果表!$F$2:$F$85)</f>
        <v>1瓶</v>
      </c>
      <c r="I236" s="28" t="s">
        <v>89</v>
      </c>
      <c r="J236" s="28" t="s">
        <v>1218</v>
      </c>
      <c r="K236" s="28">
        <v>179.03</v>
      </c>
      <c r="L236" s="31">
        <v>179.03</v>
      </c>
      <c r="M236" s="28">
        <v>4</v>
      </c>
      <c r="N236" s="32">
        <v>0.8</v>
      </c>
      <c r="O236" s="33" t="s">
        <v>1229</v>
      </c>
      <c r="P236" s="3" t="s">
        <v>1220</v>
      </c>
      <c r="Q236" s="3" t="s">
        <v>51</v>
      </c>
      <c r="R236" s="3" t="s">
        <v>1226</v>
      </c>
      <c r="S236" s="4" t="str">
        <f>LOOKUP(2,1/('[1] 集采未中选药品规格'!$A$2:$A$596=$R236),'[1] 集采未中选药品规格'!C$2:C$596)</f>
        <v>32000mg</v>
      </c>
      <c r="T236" s="4" t="str">
        <f>LOOKUP(2,1/('[1] 集采未中选药品规格'!$A$2:$A$596=$R236),'[1] 集采未中选药品规格'!D$2:D$596)</f>
        <v>1瓶</v>
      </c>
      <c r="U236" s="3" t="s">
        <v>47</v>
      </c>
      <c r="V236" s="38" t="s">
        <v>636</v>
      </c>
      <c r="W236" s="3" t="s">
        <v>637</v>
      </c>
      <c r="X236" s="38" t="s">
        <v>636</v>
      </c>
      <c r="Y236" s="3" t="s">
        <v>637</v>
      </c>
      <c r="Z236" s="3">
        <v>579</v>
      </c>
      <c r="AA236" s="3">
        <v>579</v>
      </c>
      <c r="AB236" s="3" t="s">
        <v>57</v>
      </c>
      <c r="AC236" s="38"/>
      <c r="AD236" s="42"/>
      <c r="AE236" s="42" t="s">
        <v>1230</v>
      </c>
      <c r="AF236" s="42" t="s">
        <v>1229</v>
      </c>
      <c r="AG236" s="42" t="s">
        <v>1231</v>
      </c>
      <c r="AH236" s="54"/>
      <c r="AI236" s="50" t="str">
        <f t="shared" si="89"/>
        <v>规格√</v>
      </c>
      <c r="AJ236" s="50" t="str">
        <f t="shared" si="90"/>
        <v>按中选价</v>
      </c>
      <c r="AK236" s="51">
        <f t="shared" si="91"/>
        <v>179.03</v>
      </c>
      <c r="AL236" s="50">
        <f t="shared" si="92"/>
        <v>3.2</v>
      </c>
      <c r="AM236" s="52" t="str">
        <f t="shared" si="93"/>
        <v>差比价与挂网价取低者</v>
      </c>
      <c r="AN236" s="53">
        <f t="shared" si="94"/>
        <v>179.03</v>
      </c>
      <c r="AO236" s="53">
        <f t="shared" si="95"/>
        <v>179.03</v>
      </c>
      <c r="AP236" s="53">
        <f t="shared" si="96"/>
        <v>179.03</v>
      </c>
    </row>
    <row r="237" spans="1:42">
      <c r="A237" s="28">
        <v>18</v>
      </c>
      <c r="B237" s="28" t="s">
        <v>1215</v>
      </c>
      <c r="C237" s="28" t="s">
        <v>1216</v>
      </c>
      <c r="D237" s="28" t="s">
        <v>45</v>
      </c>
      <c r="E237" s="28" t="str">
        <f>LOOKUP(2,1/([1]中选结果表!$C$2:$C$85=D237),[1]中选结果表!$M$2:$M$85)</f>
        <v>注射剂</v>
      </c>
      <c r="F237" s="28" t="s">
        <v>1217</v>
      </c>
      <c r="G237" s="28" t="str">
        <f>LOOKUP(2,1/([1]中选结果表!$D$2:$D$85=$F237),[1]中选结果表!$E$2:$E$85)</f>
        <v>32000mg</v>
      </c>
      <c r="H237" s="28" t="str">
        <f>LOOKUP(2,1/([1]中选结果表!$D$2:$D$85=$F237),[1]中选结果表!$F$2:$F$85)</f>
        <v>1瓶</v>
      </c>
      <c r="I237" s="28" t="s">
        <v>89</v>
      </c>
      <c r="J237" s="28" t="s">
        <v>1218</v>
      </c>
      <c r="K237" s="28">
        <v>179.03</v>
      </c>
      <c r="L237" s="31">
        <v>179.03</v>
      </c>
      <c r="M237" s="28">
        <v>4</v>
      </c>
      <c r="N237" s="32">
        <v>0.8</v>
      </c>
      <c r="O237" s="33" t="s">
        <v>1232</v>
      </c>
      <c r="P237" s="3" t="s">
        <v>1220</v>
      </c>
      <c r="Q237" s="3" t="s">
        <v>45</v>
      </c>
      <c r="R237" s="3" t="s">
        <v>1233</v>
      </c>
      <c r="S237" s="4" t="str">
        <f>LOOKUP(2,1/('[1] 集采未中选药品规格'!$A$2:$A$596=$R237),'[1] 集采未中选药品规格'!C$2:C$596)</f>
        <v>27000mg</v>
      </c>
      <c r="T237" s="4" t="str">
        <f>LOOKUP(2,1/('[1] 集采未中选药品规格'!$A$2:$A$596=$R237),'[1] 集采未中选药品规格'!D$2:D$596)</f>
        <v>1瓶</v>
      </c>
      <c r="U237" s="3" t="s">
        <v>89</v>
      </c>
      <c r="V237" s="38" t="s">
        <v>1102</v>
      </c>
      <c r="W237" s="3" t="s">
        <v>1222</v>
      </c>
      <c r="X237" s="38" t="s">
        <v>1102</v>
      </c>
      <c r="Y237" s="3" t="s">
        <v>1103</v>
      </c>
      <c r="Z237" s="3">
        <v>552</v>
      </c>
      <c r="AA237" s="3">
        <v>552</v>
      </c>
      <c r="AB237" s="3" t="s">
        <v>57</v>
      </c>
      <c r="AC237" s="38"/>
      <c r="AD237" s="42"/>
      <c r="AE237" s="42" t="s">
        <v>1234</v>
      </c>
      <c r="AF237" s="42" t="s">
        <v>1232</v>
      </c>
      <c r="AG237" s="42" t="s">
        <v>1235</v>
      </c>
      <c r="AH237" s="54" t="s">
        <v>433</v>
      </c>
      <c r="AI237" s="50" t="str">
        <f t="shared" si="89"/>
        <v>规格×</v>
      </c>
      <c r="AJ237" s="50" t="str">
        <f t="shared" si="90"/>
        <v>含量差比价</v>
      </c>
      <c r="AK237" s="51">
        <f t="shared" si="91"/>
        <v>157.19999999999999</v>
      </c>
      <c r="AL237" s="50">
        <f t="shared" si="92"/>
        <v>3.5</v>
      </c>
      <c r="AM237" s="52" t="str">
        <f t="shared" si="93"/>
        <v>差比价与挂网价取低者</v>
      </c>
      <c r="AN237" s="53">
        <f t="shared" si="94"/>
        <v>157.19999999999999</v>
      </c>
      <c r="AO237" s="53">
        <f t="shared" si="95"/>
        <v>157.19999999999999</v>
      </c>
      <c r="AP237" s="53">
        <f t="shared" si="96"/>
        <v>157.19999999999999</v>
      </c>
    </row>
    <row r="238" spans="1:42">
      <c r="A238" s="28">
        <v>18</v>
      </c>
      <c r="B238" s="28" t="s">
        <v>1215</v>
      </c>
      <c r="C238" s="28" t="s">
        <v>1216</v>
      </c>
      <c r="D238" s="28" t="s">
        <v>45</v>
      </c>
      <c r="E238" s="28" t="str">
        <f>LOOKUP(2,1/([1]中选结果表!$C$2:$C$85=D238),[1]中选结果表!$M$2:$M$85)</f>
        <v>注射剂</v>
      </c>
      <c r="F238" s="28" t="s">
        <v>1217</v>
      </c>
      <c r="G238" s="28" t="str">
        <f>LOOKUP(2,1/([1]中选结果表!$D$2:$D$85=$F238),[1]中选结果表!$E$2:$E$85)</f>
        <v>32000mg</v>
      </c>
      <c r="H238" s="28" t="str">
        <f>LOOKUP(2,1/([1]中选结果表!$D$2:$D$85=$F238),[1]中选结果表!$F$2:$F$85)</f>
        <v>1瓶</v>
      </c>
      <c r="I238" s="28" t="s">
        <v>89</v>
      </c>
      <c r="J238" s="28" t="s">
        <v>1218</v>
      </c>
      <c r="K238" s="28">
        <v>179.03</v>
      </c>
      <c r="L238" s="31">
        <v>179.03</v>
      </c>
      <c r="M238" s="28">
        <v>4</v>
      </c>
      <c r="N238" s="32">
        <v>0.8</v>
      </c>
      <c r="O238" s="33" t="s">
        <v>1236</v>
      </c>
      <c r="P238" s="3" t="s">
        <v>1220</v>
      </c>
      <c r="Q238" s="3" t="s">
        <v>45</v>
      </c>
      <c r="R238" s="3" t="s">
        <v>1237</v>
      </c>
      <c r="S238" s="4" t="str">
        <f>LOOKUP(2,1/('[1] 集采未中选药品规格'!$A$2:$A$596=$R238),'[1] 集采未中选药品规格'!C$2:C$596)</f>
        <v>32000mg</v>
      </c>
      <c r="T238" s="4" t="str">
        <f>LOOKUP(2,1/('[1] 集采未中选药品规格'!$A$2:$A$596=$R238),'[1] 集采未中选药品规格'!D$2:D$596)</f>
        <v>1瓶</v>
      </c>
      <c r="U238" s="3" t="s">
        <v>89</v>
      </c>
      <c r="V238" s="38" t="s">
        <v>1112</v>
      </c>
      <c r="W238" s="3" t="s">
        <v>1113</v>
      </c>
      <c r="X238" s="38" t="s">
        <v>1112</v>
      </c>
      <c r="Y238" s="3" t="s">
        <v>1113</v>
      </c>
      <c r="Z238" s="3">
        <v>680</v>
      </c>
      <c r="AA238" s="3">
        <v>680</v>
      </c>
      <c r="AB238" s="3" t="s">
        <v>66</v>
      </c>
      <c r="AC238" s="38"/>
      <c r="AD238" s="42"/>
      <c r="AE238" s="42" t="s">
        <v>1238</v>
      </c>
      <c r="AF238" s="42" t="s">
        <v>1236</v>
      </c>
      <c r="AG238" s="42" t="s">
        <v>1239</v>
      </c>
      <c r="AH238" s="54"/>
      <c r="AI238" s="50" t="str">
        <f t="shared" si="89"/>
        <v>规格√</v>
      </c>
      <c r="AJ238" s="50" t="str">
        <f t="shared" si="90"/>
        <v>按中选价</v>
      </c>
      <c r="AK238" s="51">
        <f t="shared" si="91"/>
        <v>179.03</v>
      </c>
      <c r="AL238" s="50">
        <f t="shared" si="92"/>
        <v>3.8</v>
      </c>
      <c r="AM238" s="52" t="str">
        <f t="shared" si="93"/>
        <v>过评药，行梯度降价</v>
      </c>
      <c r="AN238" s="53">
        <f t="shared" si="94"/>
        <v>408</v>
      </c>
      <c r="AO238" s="53">
        <f t="shared" si="95"/>
        <v>244.8</v>
      </c>
      <c r="AP238" s="53">
        <f t="shared" si="96"/>
        <v>195.84</v>
      </c>
    </row>
    <row r="239" spans="1:42">
      <c r="A239" s="28">
        <v>18</v>
      </c>
      <c r="B239" s="28" t="s">
        <v>1215</v>
      </c>
      <c r="C239" s="28" t="s">
        <v>1216</v>
      </c>
      <c r="D239" s="28" t="s">
        <v>45</v>
      </c>
      <c r="E239" s="28" t="str">
        <f>LOOKUP(2,1/([1]中选结果表!$C$2:$C$85=D239),[1]中选结果表!$M$2:$M$85)</f>
        <v>注射剂</v>
      </c>
      <c r="F239" s="28" t="s">
        <v>1217</v>
      </c>
      <c r="G239" s="28" t="str">
        <f>LOOKUP(2,1/([1]中选结果表!$D$2:$D$85=$F239),[1]中选结果表!$E$2:$E$85)</f>
        <v>32000mg</v>
      </c>
      <c r="H239" s="28" t="str">
        <f>LOOKUP(2,1/([1]中选结果表!$D$2:$D$85=$F239),[1]中选结果表!$F$2:$F$85)</f>
        <v>1瓶</v>
      </c>
      <c r="I239" s="28" t="s">
        <v>89</v>
      </c>
      <c r="J239" s="28" t="s">
        <v>1218</v>
      </c>
      <c r="K239" s="28">
        <v>179.03</v>
      </c>
      <c r="L239" s="31">
        <v>179.03</v>
      </c>
      <c r="M239" s="28">
        <v>4</v>
      </c>
      <c r="N239" s="32">
        <v>0.8</v>
      </c>
      <c r="O239" s="33" t="s">
        <v>1240</v>
      </c>
      <c r="P239" s="3" t="s">
        <v>1220</v>
      </c>
      <c r="Q239" s="3" t="s">
        <v>51</v>
      </c>
      <c r="R239" s="3" t="s">
        <v>1237</v>
      </c>
      <c r="S239" s="4" t="str">
        <f>LOOKUP(2,1/('[1] 集采未中选药品规格'!$A$2:$A$596=$R239),'[1] 集采未中选药品规格'!C$2:C$596)</f>
        <v>32000mg</v>
      </c>
      <c r="T239" s="4" t="str">
        <f>LOOKUP(2,1/('[1] 集采未中选药品规格'!$A$2:$A$596=$R239),'[1] 集采未中选药品规格'!D$2:D$596)</f>
        <v>1瓶</v>
      </c>
      <c r="U239" s="3" t="s">
        <v>89</v>
      </c>
      <c r="V239" s="38" t="s">
        <v>1123</v>
      </c>
      <c r="W239" s="3" t="s">
        <v>1099</v>
      </c>
      <c r="X239" s="38" t="s">
        <v>1123</v>
      </c>
      <c r="Y239" s="3" t="s">
        <v>1099</v>
      </c>
      <c r="Z239" s="3">
        <v>622</v>
      </c>
      <c r="AA239" s="3">
        <v>622</v>
      </c>
      <c r="AB239" s="3" t="s">
        <v>66</v>
      </c>
      <c r="AC239" s="38"/>
      <c r="AD239" s="42"/>
      <c r="AE239" s="42" t="s">
        <v>1241</v>
      </c>
      <c r="AF239" s="42" t="s">
        <v>1240</v>
      </c>
      <c r="AG239" s="42" t="s">
        <v>1242</v>
      </c>
      <c r="AH239" s="54"/>
      <c r="AI239" s="50" t="str">
        <f t="shared" si="89"/>
        <v>规格√</v>
      </c>
      <c r="AJ239" s="50" t="str">
        <f t="shared" si="90"/>
        <v>按中选价</v>
      </c>
      <c r="AK239" s="51">
        <f t="shared" si="91"/>
        <v>179.03</v>
      </c>
      <c r="AL239" s="50">
        <f t="shared" si="92"/>
        <v>3.5</v>
      </c>
      <c r="AM239" s="52" t="str">
        <f t="shared" si="93"/>
        <v>过评药，行梯度降价</v>
      </c>
      <c r="AN239" s="53">
        <f t="shared" si="94"/>
        <v>373.2</v>
      </c>
      <c r="AO239" s="53">
        <f t="shared" si="95"/>
        <v>223.92</v>
      </c>
      <c r="AP239" s="53">
        <f t="shared" si="96"/>
        <v>179.14</v>
      </c>
    </row>
    <row r="240" spans="1:42">
      <c r="A240" s="28">
        <v>18</v>
      </c>
      <c r="B240" s="28" t="s">
        <v>1215</v>
      </c>
      <c r="C240" s="28" t="s">
        <v>1216</v>
      </c>
      <c r="D240" s="28" t="s">
        <v>45</v>
      </c>
      <c r="E240" s="28" t="str">
        <f>LOOKUP(2,1/([1]中选结果表!$C$2:$C$85=D240),[1]中选结果表!$M$2:$M$85)</f>
        <v>注射剂</v>
      </c>
      <c r="F240" s="28" t="s">
        <v>1217</v>
      </c>
      <c r="G240" s="28" t="str">
        <f>LOOKUP(2,1/([1]中选结果表!$D$2:$D$85=$F240),[1]中选结果表!$E$2:$E$85)</f>
        <v>32000mg</v>
      </c>
      <c r="H240" s="28" t="str">
        <f>LOOKUP(2,1/([1]中选结果表!$D$2:$D$85=$F240),[1]中选结果表!$F$2:$F$85)</f>
        <v>1瓶</v>
      </c>
      <c r="I240" s="28" t="s">
        <v>89</v>
      </c>
      <c r="J240" s="28" t="s">
        <v>1218</v>
      </c>
      <c r="K240" s="28">
        <v>179.03</v>
      </c>
      <c r="L240" s="31">
        <v>179.03</v>
      </c>
      <c r="M240" s="28">
        <v>4</v>
      </c>
      <c r="N240" s="32">
        <v>0.8</v>
      </c>
      <c r="O240" s="33" t="s">
        <v>1243</v>
      </c>
      <c r="P240" s="3" t="s">
        <v>1220</v>
      </c>
      <c r="Q240" s="3" t="s">
        <v>45</v>
      </c>
      <c r="R240" s="3" t="s">
        <v>1244</v>
      </c>
      <c r="S240" s="4" t="str">
        <f>LOOKUP(2,1/('[1] 集采未中选药品规格'!$A$2:$A$596=$R240),'[1] 集采未中选药品规格'!C$2:C$596)</f>
        <v>27000mg</v>
      </c>
      <c r="T240" s="4" t="str">
        <f>LOOKUP(2,1/('[1] 集采未中选药品规格'!$A$2:$A$596=$R240),'[1] 集采未中选药品规格'!D$2:D$596)</f>
        <v>1瓶</v>
      </c>
      <c r="U240" s="3" t="s">
        <v>89</v>
      </c>
      <c r="V240" s="38" t="s">
        <v>1112</v>
      </c>
      <c r="W240" s="3" t="s">
        <v>1113</v>
      </c>
      <c r="X240" s="38" t="s">
        <v>1112</v>
      </c>
      <c r="Y240" s="3" t="s">
        <v>1113</v>
      </c>
      <c r="Z240" s="3">
        <v>550</v>
      </c>
      <c r="AA240" s="3">
        <v>550</v>
      </c>
      <c r="AB240" s="3" t="s">
        <v>66</v>
      </c>
      <c r="AC240" s="38"/>
      <c r="AD240" s="42"/>
      <c r="AE240" s="42" t="s">
        <v>1245</v>
      </c>
      <c r="AF240" s="42" t="s">
        <v>1243</v>
      </c>
      <c r="AG240" s="42" t="s">
        <v>1246</v>
      </c>
      <c r="AH240" s="54"/>
      <c r="AI240" s="50" t="str">
        <f t="shared" si="89"/>
        <v>规格×</v>
      </c>
      <c r="AJ240" s="50" t="str">
        <f t="shared" si="90"/>
        <v>含量差比价</v>
      </c>
      <c r="AK240" s="51">
        <f t="shared" si="91"/>
        <v>157.19999999999999</v>
      </c>
      <c r="AL240" s="50">
        <f t="shared" si="92"/>
        <v>3.5</v>
      </c>
      <c r="AM240" s="52" t="str">
        <f t="shared" si="93"/>
        <v>过评药，行梯度降价</v>
      </c>
      <c r="AN240" s="53">
        <f t="shared" si="94"/>
        <v>330</v>
      </c>
      <c r="AO240" s="53">
        <f t="shared" si="95"/>
        <v>198</v>
      </c>
      <c r="AP240" s="53">
        <f t="shared" si="96"/>
        <v>158.4</v>
      </c>
    </row>
    <row r="241" spans="1:42">
      <c r="A241" s="28">
        <v>18</v>
      </c>
      <c r="B241" s="28" t="s">
        <v>1215</v>
      </c>
      <c r="C241" s="28" t="s">
        <v>1216</v>
      </c>
      <c r="D241" s="28" t="s">
        <v>45</v>
      </c>
      <c r="E241" s="28" t="str">
        <f>LOOKUP(2,1/([1]中选结果表!$C$2:$C$85=D241),[1]中选结果表!$M$2:$M$85)</f>
        <v>注射剂</v>
      </c>
      <c r="F241" s="28" t="s">
        <v>1217</v>
      </c>
      <c r="G241" s="28" t="str">
        <f>LOOKUP(2,1/([1]中选结果表!$D$2:$D$85=$F241),[1]中选结果表!$E$2:$E$85)</f>
        <v>32000mg</v>
      </c>
      <c r="H241" s="28" t="str">
        <f>LOOKUP(2,1/([1]中选结果表!$D$2:$D$85=$F241),[1]中选结果表!$F$2:$F$85)</f>
        <v>1瓶</v>
      </c>
      <c r="I241" s="28" t="s">
        <v>89</v>
      </c>
      <c r="J241" s="28" t="s">
        <v>1218</v>
      </c>
      <c r="K241" s="28">
        <v>179.03</v>
      </c>
      <c r="L241" s="31">
        <v>179.03</v>
      </c>
      <c r="M241" s="28">
        <v>4</v>
      </c>
      <c r="N241" s="32">
        <v>0.8</v>
      </c>
      <c r="O241" s="33" t="s">
        <v>1247</v>
      </c>
      <c r="P241" s="3" t="s">
        <v>1220</v>
      </c>
      <c r="Q241" s="3" t="s">
        <v>51</v>
      </c>
      <c r="R241" s="3" t="s">
        <v>1248</v>
      </c>
      <c r="S241" s="4" t="str">
        <f>LOOKUP(2,1/('[1] 集采未中选药品规格'!$A$2:$A$596=$R241),'[1] 集采未中选药品规格'!C$2:C$596)</f>
        <v>32000mg</v>
      </c>
      <c r="T241" s="4" t="str">
        <f>LOOKUP(2,1/('[1] 集采未中选药品规格'!$A$2:$A$596=$R241),'[1] 集采未中选药品规格'!D$2:D$596)</f>
        <v>1瓶</v>
      </c>
      <c r="U241" s="3" t="s">
        <v>89</v>
      </c>
      <c r="V241" s="38" t="s">
        <v>399</v>
      </c>
      <c r="W241" s="3" t="s">
        <v>400</v>
      </c>
      <c r="X241" s="38" t="s">
        <v>399</v>
      </c>
      <c r="Y241" s="3" t="s">
        <v>400</v>
      </c>
      <c r="Z241" s="3">
        <v>578</v>
      </c>
      <c r="AA241" s="3">
        <v>578</v>
      </c>
      <c r="AB241" s="3" t="s">
        <v>66</v>
      </c>
      <c r="AC241" s="38"/>
      <c r="AD241" s="42"/>
      <c r="AE241" s="42" t="s">
        <v>1249</v>
      </c>
      <c r="AF241" s="42" t="s">
        <v>1247</v>
      </c>
      <c r="AG241" s="42" t="s">
        <v>1250</v>
      </c>
      <c r="AH241" s="54"/>
      <c r="AI241" s="50" t="str">
        <f t="shared" si="89"/>
        <v>规格√</v>
      </c>
      <c r="AJ241" s="50" t="str">
        <f t="shared" si="90"/>
        <v>按中选价</v>
      </c>
      <c r="AK241" s="51">
        <f t="shared" si="91"/>
        <v>179.03</v>
      </c>
      <c r="AL241" s="50">
        <f t="shared" si="92"/>
        <v>3.2</v>
      </c>
      <c r="AM241" s="52" t="str">
        <f t="shared" si="93"/>
        <v>过评药，行梯度降价</v>
      </c>
      <c r="AN241" s="53">
        <f t="shared" si="94"/>
        <v>346.8</v>
      </c>
      <c r="AO241" s="53">
        <f t="shared" si="95"/>
        <v>208.08</v>
      </c>
      <c r="AP241" s="53">
        <f t="shared" si="96"/>
        <v>179.03</v>
      </c>
    </row>
    <row r="242" spans="1:42">
      <c r="A242" s="28">
        <v>18</v>
      </c>
      <c r="B242" s="28" t="s">
        <v>1215</v>
      </c>
      <c r="C242" s="28" t="s">
        <v>1216</v>
      </c>
      <c r="D242" s="28" t="s">
        <v>45</v>
      </c>
      <c r="E242" s="28" t="str">
        <f>LOOKUP(2,1/([1]中选结果表!$C$2:$C$85=D242),[1]中选结果表!$M$2:$M$85)</f>
        <v>注射剂</v>
      </c>
      <c r="F242" s="28" t="s">
        <v>1251</v>
      </c>
      <c r="G242" s="28" t="str">
        <f>LOOKUP(2,1/([1]中选结果表!$D$2:$D$85=$F242),[1]中选结果表!$E$2:$E$85)</f>
        <v>16000mg</v>
      </c>
      <c r="H242" s="28" t="str">
        <f>LOOKUP(2,1/([1]中选结果表!$D$2:$D$85=$F242),[1]中选结果表!$F$2:$F$85)</f>
        <v>1瓶</v>
      </c>
      <c r="I242" s="28" t="s">
        <v>89</v>
      </c>
      <c r="J242" s="28" t="s">
        <v>1218</v>
      </c>
      <c r="K242" s="28">
        <v>105.31</v>
      </c>
      <c r="L242" s="31">
        <v>105.31</v>
      </c>
      <c r="M242" s="28">
        <v>4</v>
      </c>
      <c r="N242" s="32">
        <v>0.8</v>
      </c>
      <c r="O242" s="33" t="s">
        <v>1252</v>
      </c>
      <c r="P242" s="3" t="s">
        <v>1220</v>
      </c>
      <c r="Q242" s="3" t="s">
        <v>45</v>
      </c>
      <c r="R242" s="3" t="s">
        <v>1253</v>
      </c>
      <c r="S242" s="4" t="str">
        <f>LOOKUP(2,1/('[1] 集采未中选药品规格'!$A$2:$A$596=$R242),'[1] 集采未中选药品规格'!C$2:C$596)</f>
        <v>16000mg</v>
      </c>
      <c r="T242" s="4" t="str">
        <f>LOOKUP(2,1/('[1] 集采未中选药品规格'!$A$2:$A$596=$R242),'[1] 集采未中选药品规格'!D$2:D$596)</f>
        <v>1瓶</v>
      </c>
      <c r="U242" s="3" t="s">
        <v>47</v>
      </c>
      <c r="V242" s="38" t="s">
        <v>1133</v>
      </c>
      <c r="W242" s="3" t="s">
        <v>1134</v>
      </c>
      <c r="X242" s="38" t="s">
        <v>1133</v>
      </c>
      <c r="Y242" s="3" t="s">
        <v>1134</v>
      </c>
      <c r="Z242" s="3">
        <v>357</v>
      </c>
      <c r="AA242" s="3">
        <v>357</v>
      </c>
      <c r="AB242" s="3" t="s">
        <v>57</v>
      </c>
      <c r="AC242" s="38"/>
      <c r="AD242" s="42"/>
      <c r="AE242" s="42" t="s">
        <v>1254</v>
      </c>
      <c r="AF242" s="42" t="s">
        <v>1252</v>
      </c>
      <c r="AG242" s="42" t="s">
        <v>1255</v>
      </c>
      <c r="AH242" s="54"/>
      <c r="AI242" s="50" t="str">
        <f t="shared" si="89"/>
        <v>规格√</v>
      </c>
      <c r="AJ242" s="50" t="str">
        <f t="shared" si="90"/>
        <v>按中选价</v>
      </c>
      <c r="AK242" s="51">
        <f t="shared" si="91"/>
        <v>105.31</v>
      </c>
      <c r="AL242" s="50">
        <f t="shared" si="92"/>
        <v>3.4</v>
      </c>
      <c r="AM242" s="52" t="str">
        <f t="shared" si="93"/>
        <v>差比价与挂网价取低者</v>
      </c>
      <c r="AN242" s="53">
        <f t="shared" si="94"/>
        <v>105.31</v>
      </c>
      <c r="AO242" s="53">
        <f t="shared" si="95"/>
        <v>105.31</v>
      </c>
      <c r="AP242" s="53">
        <f t="shared" si="96"/>
        <v>105.31</v>
      </c>
    </row>
    <row r="243" spans="1:42">
      <c r="A243" s="28">
        <v>18</v>
      </c>
      <c r="B243" s="28" t="s">
        <v>1215</v>
      </c>
      <c r="C243" s="28" t="s">
        <v>1216</v>
      </c>
      <c r="D243" s="28" t="s">
        <v>45</v>
      </c>
      <c r="E243" s="28" t="str">
        <f>LOOKUP(2,1/([1]中选结果表!$C$2:$C$85=D243),[1]中选结果表!$M$2:$M$85)</f>
        <v>注射剂</v>
      </c>
      <c r="F243" s="28" t="s">
        <v>1251</v>
      </c>
      <c r="G243" s="28" t="str">
        <f>LOOKUP(2,1/([1]中选结果表!$D$2:$D$85=$F243),[1]中选结果表!$E$2:$E$85)</f>
        <v>16000mg</v>
      </c>
      <c r="H243" s="28" t="str">
        <f>LOOKUP(2,1/([1]中选结果表!$D$2:$D$85=$F243),[1]中选结果表!$F$2:$F$85)</f>
        <v>1瓶</v>
      </c>
      <c r="I243" s="28" t="s">
        <v>89</v>
      </c>
      <c r="J243" s="28" t="s">
        <v>1218</v>
      </c>
      <c r="K243" s="28">
        <v>105.31</v>
      </c>
      <c r="L243" s="31">
        <v>105.31</v>
      </c>
      <c r="M243" s="28">
        <v>4</v>
      </c>
      <c r="N243" s="32">
        <v>0.8</v>
      </c>
      <c r="O243" s="33" t="s">
        <v>1256</v>
      </c>
      <c r="P243" s="3" t="s">
        <v>1220</v>
      </c>
      <c r="Q243" s="3" t="s">
        <v>45</v>
      </c>
      <c r="R243" s="3" t="s">
        <v>1257</v>
      </c>
      <c r="S243" s="4" t="str">
        <f>LOOKUP(2,1/('[1] 集采未中选药品规格'!$A$2:$A$596=$R243),'[1] 集采未中选药品规格'!C$2:C$596)</f>
        <v>13500mg</v>
      </c>
      <c r="T243" s="4" t="str">
        <f>LOOKUP(2,1/('[1] 集采未中选药品规格'!$A$2:$A$596=$R243),'[1] 集采未中选药品规格'!D$2:D$596)</f>
        <v>1瓶</v>
      </c>
      <c r="U243" s="3" t="s">
        <v>89</v>
      </c>
      <c r="V243" s="38" t="s">
        <v>1112</v>
      </c>
      <c r="W243" s="3" t="s">
        <v>1113</v>
      </c>
      <c r="X243" s="38" t="s">
        <v>1112</v>
      </c>
      <c r="Y243" s="3" t="s">
        <v>1113</v>
      </c>
      <c r="Z243" s="3">
        <v>325.39999999999998</v>
      </c>
      <c r="AA243" s="3">
        <v>325.39999999999998</v>
      </c>
      <c r="AB243" s="3" t="s">
        <v>57</v>
      </c>
      <c r="AC243" s="38"/>
      <c r="AD243" s="42"/>
      <c r="AE243" s="42" t="s">
        <v>1258</v>
      </c>
      <c r="AF243" s="42" t="s">
        <v>1256</v>
      </c>
      <c r="AG243" s="42" t="s">
        <v>1259</v>
      </c>
      <c r="AH243" s="54"/>
      <c r="AI243" s="50" t="str">
        <f t="shared" si="89"/>
        <v>规格×</v>
      </c>
      <c r="AJ243" s="50" t="str">
        <f t="shared" si="90"/>
        <v>含量差比价</v>
      </c>
      <c r="AK243" s="51">
        <f t="shared" si="91"/>
        <v>92.47</v>
      </c>
      <c r="AL243" s="50">
        <f t="shared" si="92"/>
        <v>3.5</v>
      </c>
      <c r="AM243" s="52" t="str">
        <f t="shared" si="93"/>
        <v>差比价与挂网价取低者</v>
      </c>
      <c r="AN243" s="53">
        <f t="shared" si="94"/>
        <v>92.47</v>
      </c>
      <c r="AO243" s="53">
        <f t="shared" si="95"/>
        <v>92.47</v>
      </c>
      <c r="AP243" s="53">
        <f t="shared" si="96"/>
        <v>92.47</v>
      </c>
    </row>
    <row r="244" spans="1:42">
      <c r="A244" s="28">
        <v>18</v>
      </c>
      <c r="B244" s="28" t="s">
        <v>1215</v>
      </c>
      <c r="C244" s="28" t="s">
        <v>1216</v>
      </c>
      <c r="D244" s="28" t="s">
        <v>45</v>
      </c>
      <c r="E244" s="28" t="str">
        <f>LOOKUP(2,1/([1]中选结果表!$C$2:$C$85=D244),[1]中选结果表!$M$2:$M$85)</f>
        <v>注射剂</v>
      </c>
      <c r="F244" s="28" t="s">
        <v>1251</v>
      </c>
      <c r="G244" s="28" t="str">
        <f>LOOKUP(2,1/([1]中选结果表!$D$2:$D$85=$F244),[1]中选结果表!$E$2:$E$85)</f>
        <v>16000mg</v>
      </c>
      <c r="H244" s="28" t="str">
        <f>LOOKUP(2,1/([1]中选结果表!$D$2:$D$85=$F244),[1]中选结果表!$F$2:$F$85)</f>
        <v>1瓶</v>
      </c>
      <c r="I244" s="28" t="s">
        <v>89</v>
      </c>
      <c r="J244" s="28" t="s">
        <v>1218</v>
      </c>
      <c r="K244" s="28">
        <v>105.31</v>
      </c>
      <c r="L244" s="31">
        <v>105.31</v>
      </c>
      <c r="M244" s="28">
        <v>4</v>
      </c>
      <c r="N244" s="32">
        <v>0.8</v>
      </c>
      <c r="O244" s="33" t="s">
        <v>1260</v>
      </c>
      <c r="P244" s="3" t="s">
        <v>1220</v>
      </c>
      <c r="Q244" s="3" t="s">
        <v>45</v>
      </c>
      <c r="R244" s="3" t="s">
        <v>1251</v>
      </c>
      <c r="S244" s="4" t="str">
        <f>LOOKUP(2,1/('[1] 集采未中选药品规格'!$A$2:$A$596=$R244),'[1] 集采未中选药品规格'!C$2:C$596)</f>
        <v>16000mg</v>
      </c>
      <c r="T244" s="4" t="str">
        <f>LOOKUP(2,1/('[1] 集采未中选药品规格'!$A$2:$A$596=$R244),'[1] 集采未中选药品规格'!D$2:D$596)</f>
        <v>1瓶</v>
      </c>
      <c r="U244" s="3" t="s">
        <v>89</v>
      </c>
      <c r="V244" s="38" t="s">
        <v>1102</v>
      </c>
      <c r="W244" s="3" t="s">
        <v>1222</v>
      </c>
      <c r="X244" s="38" t="s">
        <v>1102</v>
      </c>
      <c r="Y244" s="3" t="s">
        <v>1103</v>
      </c>
      <c r="Z244" s="3">
        <v>409.5</v>
      </c>
      <c r="AA244" s="3">
        <v>409.5</v>
      </c>
      <c r="AB244" s="3" t="s">
        <v>57</v>
      </c>
      <c r="AC244" s="38"/>
      <c r="AD244" s="42"/>
      <c r="AE244" s="42" t="s">
        <v>1261</v>
      </c>
      <c r="AF244" s="42" t="s">
        <v>1260</v>
      </c>
      <c r="AG244" s="42" t="s">
        <v>1262</v>
      </c>
      <c r="AH244" s="54" t="s">
        <v>60</v>
      </c>
      <c r="AI244" s="50" t="str">
        <f t="shared" si="89"/>
        <v>规格√</v>
      </c>
      <c r="AJ244" s="50" t="str">
        <f t="shared" si="90"/>
        <v>按中选价</v>
      </c>
      <c r="AK244" s="51">
        <f t="shared" si="91"/>
        <v>105.31</v>
      </c>
      <c r="AL244" s="50">
        <f t="shared" si="92"/>
        <v>3.9</v>
      </c>
      <c r="AM244" s="52" t="str">
        <f t="shared" si="93"/>
        <v>差比价与挂网价取低者</v>
      </c>
      <c r="AN244" s="53">
        <f t="shared" si="94"/>
        <v>105.31</v>
      </c>
      <c r="AO244" s="53">
        <f t="shared" si="95"/>
        <v>105.31</v>
      </c>
      <c r="AP244" s="53">
        <f t="shared" si="96"/>
        <v>105.31</v>
      </c>
    </row>
    <row r="245" spans="1:42">
      <c r="A245" s="28">
        <v>18</v>
      </c>
      <c r="B245" s="28" t="s">
        <v>1215</v>
      </c>
      <c r="C245" s="28" t="s">
        <v>1216</v>
      </c>
      <c r="D245" s="28" t="s">
        <v>45</v>
      </c>
      <c r="E245" s="28" t="str">
        <f>LOOKUP(2,1/([1]中选结果表!$C$2:$C$85=D245),[1]中选结果表!$M$2:$M$85)</f>
        <v>注射剂</v>
      </c>
      <c r="F245" s="28" t="s">
        <v>1251</v>
      </c>
      <c r="G245" s="28" t="str">
        <f>LOOKUP(2,1/([1]中选结果表!$D$2:$D$85=$F245),[1]中选结果表!$E$2:$E$85)</f>
        <v>16000mg</v>
      </c>
      <c r="H245" s="28" t="str">
        <f>LOOKUP(2,1/([1]中选结果表!$D$2:$D$85=$F245),[1]中选结果表!$F$2:$F$85)</f>
        <v>1瓶</v>
      </c>
      <c r="I245" s="28" t="s">
        <v>89</v>
      </c>
      <c r="J245" s="28" t="s">
        <v>1218</v>
      </c>
      <c r="K245" s="28">
        <v>105.31</v>
      </c>
      <c r="L245" s="31">
        <v>105.31</v>
      </c>
      <c r="M245" s="28">
        <v>4</v>
      </c>
      <c r="N245" s="32">
        <v>0.8</v>
      </c>
      <c r="O245" s="33" t="s">
        <v>1263</v>
      </c>
      <c r="P245" s="3" t="s">
        <v>1220</v>
      </c>
      <c r="Q245" s="3" t="s">
        <v>45</v>
      </c>
      <c r="R245" s="3" t="s">
        <v>1264</v>
      </c>
      <c r="S245" s="4" t="str">
        <f>LOOKUP(2,1/('[1] 集采未中选药品规格'!$A$2:$A$596=$R245),'[1] 集采未中选药品规格'!C$2:C$596)</f>
        <v>16000mg</v>
      </c>
      <c r="T245" s="4" t="str">
        <f>LOOKUP(2,1/('[1] 集采未中选药品规格'!$A$2:$A$596=$R245),'[1] 集采未中选药品规格'!D$2:D$596)</f>
        <v>1瓶</v>
      </c>
      <c r="U245" s="3" t="s">
        <v>89</v>
      </c>
      <c r="V245" s="38" t="s">
        <v>1112</v>
      </c>
      <c r="W245" s="3" t="s">
        <v>1113</v>
      </c>
      <c r="X245" s="38" t="s">
        <v>1112</v>
      </c>
      <c r="Y245" s="3" t="s">
        <v>1113</v>
      </c>
      <c r="Z245" s="3">
        <v>409.88</v>
      </c>
      <c r="AA245" s="3">
        <v>409.88</v>
      </c>
      <c r="AB245" s="3" t="s">
        <v>57</v>
      </c>
      <c r="AC245" s="38"/>
      <c r="AD245" s="42"/>
      <c r="AE245" s="42" t="s">
        <v>1265</v>
      </c>
      <c r="AF245" s="42" t="s">
        <v>1263</v>
      </c>
      <c r="AG245" s="42" t="s">
        <v>1266</v>
      </c>
      <c r="AH245" s="54"/>
      <c r="AI245" s="50" t="str">
        <f t="shared" si="89"/>
        <v>规格√</v>
      </c>
      <c r="AJ245" s="50" t="str">
        <f t="shared" si="90"/>
        <v>按中选价</v>
      </c>
      <c r="AK245" s="51">
        <f t="shared" si="91"/>
        <v>105.31</v>
      </c>
      <c r="AL245" s="50">
        <f t="shared" si="92"/>
        <v>3.9</v>
      </c>
      <c r="AM245" s="52" t="str">
        <f t="shared" si="93"/>
        <v>差比价与挂网价取低者</v>
      </c>
      <c r="AN245" s="53">
        <f t="shared" si="94"/>
        <v>105.31</v>
      </c>
      <c r="AO245" s="53">
        <f t="shared" si="95"/>
        <v>105.31</v>
      </c>
      <c r="AP245" s="53">
        <f t="shared" si="96"/>
        <v>105.31</v>
      </c>
    </row>
    <row r="246" spans="1:42">
      <c r="A246" s="28">
        <v>18</v>
      </c>
      <c r="B246" s="28" t="s">
        <v>1215</v>
      </c>
      <c r="C246" s="28" t="s">
        <v>1216</v>
      </c>
      <c r="D246" s="28" t="s">
        <v>45</v>
      </c>
      <c r="E246" s="28" t="str">
        <f>LOOKUP(2,1/([1]中选结果表!$C$2:$C$85=D246),[1]中选结果表!$M$2:$M$85)</f>
        <v>注射剂</v>
      </c>
      <c r="F246" s="28" t="s">
        <v>1251</v>
      </c>
      <c r="G246" s="28" t="str">
        <f>LOOKUP(2,1/([1]中选结果表!$D$2:$D$85=$F246),[1]中选结果表!$E$2:$E$85)</f>
        <v>16000mg</v>
      </c>
      <c r="H246" s="28" t="str">
        <f>LOOKUP(2,1/([1]中选结果表!$D$2:$D$85=$F246),[1]中选结果表!$F$2:$F$85)</f>
        <v>1瓶</v>
      </c>
      <c r="I246" s="28" t="s">
        <v>89</v>
      </c>
      <c r="J246" s="28" t="s">
        <v>1218</v>
      </c>
      <c r="K246" s="28">
        <v>105.31</v>
      </c>
      <c r="L246" s="31">
        <v>105.31</v>
      </c>
      <c r="M246" s="28">
        <v>4</v>
      </c>
      <c r="N246" s="32">
        <v>0.8</v>
      </c>
      <c r="O246" s="33" t="s">
        <v>1267</v>
      </c>
      <c r="P246" s="3" t="s">
        <v>1220</v>
      </c>
      <c r="Q246" s="3" t="s">
        <v>45</v>
      </c>
      <c r="R246" s="3" t="s">
        <v>1257</v>
      </c>
      <c r="S246" s="4" t="str">
        <f>LOOKUP(2,1/('[1] 集采未中选药品规格'!$A$2:$A$596=$R246),'[1] 集采未中选药品规格'!C$2:C$596)</f>
        <v>13500mg</v>
      </c>
      <c r="T246" s="4" t="str">
        <f>LOOKUP(2,1/('[1] 集采未中选药品规格'!$A$2:$A$596=$R246),'[1] 集采未中选药品规格'!D$2:D$596)</f>
        <v>1瓶</v>
      </c>
      <c r="U246" s="3" t="s">
        <v>89</v>
      </c>
      <c r="V246" s="38" t="s">
        <v>1102</v>
      </c>
      <c r="W246" s="3" t="s">
        <v>1222</v>
      </c>
      <c r="X246" s="38" t="s">
        <v>1102</v>
      </c>
      <c r="Y246" s="3" t="s">
        <v>1103</v>
      </c>
      <c r="Z246" s="3">
        <v>320.83999999999997</v>
      </c>
      <c r="AA246" s="3">
        <v>320.83999999999997</v>
      </c>
      <c r="AB246" s="3" t="s">
        <v>57</v>
      </c>
      <c r="AC246" s="38"/>
      <c r="AD246" s="42"/>
      <c r="AE246" s="42" t="s">
        <v>1268</v>
      </c>
      <c r="AF246" s="42" t="s">
        <v>1267</v>
      </c>
      <c r="AG246" s="42" t="s">
        <v>1269</v>
      </c>
      <c r="AH246" s="54" t="s">
        <v>433</v>
      </c>
      <c r="AI246" s="50" t="str">
        <f t="shared" si="89"/>
        <v>规格×</v>
      </c>
      <c r="AJ246" s="50" t="str">
        <f t="shared" si="90"/>
        <v>含量差比价</v>
      </c>
      <c r="AK246" s="51">
        <f t="shared" si="91"/>
        <v>92.47</v>
      </c>
      <c r="AL246" s="50">
        <f t="shared" si="92"/>
        <v>3.5</v>
      </c>
      <c r="AM246" s="52" t="str">
        <f t="shared" si="93"/>
        <v>差比价与挂网价取低者</v>
      </c>
      <c r="AN246" s="53">
        <f t="shared" si="94"/>
        <v>92.47</v>
      </c>
      <c r="AO246" s="53">
        <f t="shared" si="95"/>
        <v>92.47</v>
      </c>
      <c r="AP246" s="53">
        <f t="shared" si="96"/>
        <v>92.47</v>
      </c>
    </row>
    <row r="247" spans="1:42">
      <c r="A247" s="28">
        <v>18</v>
      </c>
      <c r="B247" s="28" t="s">
        <v>1215</v>
      </c>
      <c r="C247" s="28" t="s">
        <v>1216</v>
      </c>
      <c r="D247" s="28" t="s">
        <v>45</v>
      </c>
      <c r="E247" s="28" t="str">
        <f>LOOKUP(2,1/([1]中选结果表!$C$2:$C$85=D247),[1]中选结果表!$M$2:$M$85)</f>
        <v>注射剂</v>
      </c>
      <c r="F247" s="28" t="s">
        <v>1251</v>
      </c>
      <c r="G247" s="28" t="str">
        <f>LOOKUP(2,1/([1]中选结果表!$D$2:$D$85=$F247),[1]中选结果表!$E$2:$E$85)</f>
        <v>16000mg</v>
      </c>
      <c r="H247" s="28" t="str">
        <f>LOOKUP(2,1/([1]中选结果表!$D$2:$D$85=$F247),[1]中选结果表!$F$2:$F$85)</f>
        <v>1瓶</v>
      </c>
      <c r="I247" s="28" t="s">
        <v>89</v>
      </c>
      <c r="J247" s="28" t="s">
        <v>1218</v>
      </c>
      <c r="K247" s="28">
        <v>105.31</v>
      </c>
      <c r="L247" s="31">
        <v>105.31</v>
      </c>
      <c r="M247" s="28">
        <v>4</v>
      </c>
      <c r="N247" s="32">
        <v>0.8</v>
      </c>
      <c r="O247" s="33" t="s">
        <v>1270</v>
      </c>
      <c r="P247" s="3" t="s">
        <v>1220</v>
      </c>
      <c r="Q247" s="3" t="s">
        <v>51</v>
      </c>
      <c r="R247" s="3" t="s">
        <v>1271</v>
      </c>
      <c r="S247" s="4" t="str">
        <f>LOOKUP(2,1/('[1] 集采未中选药品规格'!$A$2:$A$596=$R247),'[1] 集采未中选药品规格'!C$2:C$596)</f>
        <v>16mg</v>
      </c>
      <c r="T247" s="4" t="str">
        <f>LOOKUP(2,1/('[1] 集采未中选药品规格'!$A$2:$A$596=$R247),'[1] 集采未中选药品规格'!D$2:D$596)</f>
        <v>1瓶</v>
      </c>
      <c r="U247" s="3" t="s">
        <v>89</v>
      </c>
      <c r="V247" s="38" t="s">
        <v>399</v>
      </c>
      <c r="W247" s="3" t="s">
        <v>400</v>
      </c>
      <c r="X247" s="38" t="s">
        <v>399</v>
      </c>
      <c r="Y247" s="3" t="s">
        <v>400</v>
      </c>
      <c r="Z247" s="3">
        <v>340</v>
      </c>
      <c r="AA247" s="3">
        <v>340</v>
      </c>
      <c r="AB247" s="3" t="s">
        <v>66</v>
      </c>
      <c r="AC247" s="38"/>
      <c r="AD247" s="42"/>
      <c r="AE247" s="42" t="s">
        <v>1272</v>
      </c>
      <c r="AF247" s="42" t="s">
        <v>1270</v>
      </c>
      <c r="AG247" s="42" t="s">
        <v>1273</v>
      </c>
      <c r="AH247" s="54"/>
      <c r="AI247" s="50" t="str">
        <f t="shared" si="89"/>
        <v>规格×</v>
      </c>
      <c r="AJ247" s="50" t="str">
        <f t="shared" si="90"/>
        <v>含量差比价</v>
      </c>
      <c r="AK247" s="51">
        <f t="shared" si="91"/>
        <v>0.53</v>
      </c>
      <c r="AL247" s="50">
        <f t="shared" si="92"/>
        <v>641.5</v>
      </c>
      <c r="AM247" s="52" t="str">
        <f t="shared" si="93"/>
        <v>过评药，行梯度降价</v>
      </c>
      <c r="AN247" s="53">
        <f t="shared" si="94"/>
        <v>204</v>
      </c>
      <c r="AO247" s="53">
        <f t="shared" si="95"/>
        <v>122.4</v>
      </c>
      <c r="AP247" s="53">
        <f t="shared" si="96"/>
        <v>97.92</v>
      </c>
    </row>
    <row r="248" spans="1:42">
      <c r="A248" s="28">
        <v>19</v>
      </c>
      <c r="B248" s="28" t="s">
        <v>1274</v>
      </c>
      <c r="C248" s="28" t="s">
        <v>1275</v>
      </c>
      <c r="D248" s="28" t="s">
        <v>87</v>
      </c>
      <c r="E248" s="28" t="str">
        <f>LOOKUP(2,1/([1]中选结果表!$C$2:$C$85=D248),[1]中选结果表!$M$2:$M$85)</f>
        <v>软胶囊</v>
      </c>
      <c r="F248" s="28" t="s">
        <v>1276</v>
      </c>
      <c r="G248" s="28" t="str">
        <f>LOOKUP(2,1/([1]中选结果表!$D$2:$D$85=$F248),[1]中选结果表!$E$2:$E$85)</f>
        <v>0.5mg</v>
      </c>
      <c r="H248" s="28" t="str">
        <f>LOOKUP(2,1/([1]中选结果表!$D$2:$D$85=$F248),[1]中选结果表!$F$2:$F$85)</f>
        <v>10粒</v>
      </c>
      <c r="I248" s="28" t="s">
        <v>89</v>
      </c>
      <c r="J248" s="28" t="s">
        <v>1277</v>
      </c>
      <c r="K248" s="28">
        <v>33.1</v>
      </c>
      <c r="L248" s="31">
        <v>3.31</v>
      </c>
      <c r="M248" s="28">
        <v>2</v>
      </c>
      <c r="N248" s="32">
        <v>0.6</v>
      </c>
      <c r="O248" s="33" t="s">
        <v>1278</v>
      </c>
      <c r="P248" s="3" t="s">
        <v>1274</v>
      </c>
      <c r="Q248" s="3" t="s">
        <v>116</v>
      </c>
      <c r="R248" s="3" t="s">
        <v>1279</v>
      </c>
      <c r="S248" s="4" t="str">
        <f>LOOKUP(2,1/('[1] 集采未中选药品规格'!$A$2:$A$596=$R248),'[1] 集采未中选药品规格'!C$2:C$596)</f>
        <v>0.5mg</v>
      </c>
      <c r="T248" s="4" t="str">
        <f>LOOKUP(2,1/('[1] 集采未中选药品规格'!$A$2:$A$596=$R248),'[1] 集采未中选药品规格'!D$2:D$596)</f>
        <v>10粒</v>
      </c>
      <c r="U248" s="3" t="s">
        <v>89</v>
      </c>
      <c r="V248" s="38" t="s">
        <v>1280</v>
      </c>
      <c r="W248" s="3" t="s">
        <v>1281</v>
      </c>
      <c r="X248" s="38" t="s">
        <v>1280</v>
      </c>
      <c r="Y248" s="3" t="s">
        <v>1281</v>
      </c>
      <c r="Z248" s="3">
        <v>74.8</v>
      </c>
      <c r="AA248" s="3">
        <v>7.48</v>
      </c>
      <c r="AB248" s="3" t="s">
        <v>66</v>
      </c>
      <c r="AC248" s="38"/>
      <c r="AD248" s="42"/>
      <c r="AE248" s="42" t="s">
        <v>1282</v>
      </c>
      <c r="AF248" s="42" t="s">
        <v>1278</v>
      </c>
      <c r="AG248" s="42" t="s">
        <v>1283</v>
      </c>
      <c r="AH248" s="54"/>
      <c r="AI248" s="50" t="str">
        <f t="shared" si="89"/>
        <v>规格√</v>
      </c>
      <c r="AJ248" s="50" t="str">
        <f t="shared" si="90"/>
        <v>按中选价</v>
      </c>
      <c r="AK248" s="51">
        <f t="shared" si="91"/>
        <v>3.31</v>
      </c>
      <c r="AL248" s="50">
        <f t="shared" si="92"/>
        <v>2.2999999999999998</v>
      </c>
      <c r="AM248" s="52" t="str">
        <f t="shared" si="93"/>
        <v>过评药，行梯度降价</v>
      </c>
      <c r="AN248" s="53">
        <f t="shared" si="94"/>
        <v>4.49</v>
      </c>
      <c r="AO248" s="53">
        <f t="shared" si="95"/>
        <v>3.31</v>
      </c>
      <c r="AP248" s="53">
        <f t="shared" si="96"/>
        <v>3.31</v>
      </c>
    </row>
    <row r="249" spans="1:42">
      <c r="A249" s="28">
        <v>19</v>
      </c>
      <c r="B249" s="28" t="s">
        <v>1274</v>
      </c>
      <c r="C249" s="28" t="s">
        <v>1275</v>
      </c>
      <c r="D249" s="28" t="s">
        <v>87</v>
      </c>
      <c r="E249" s="28" t="str">
        <f>LOOKUP(2,1/([1]中选结果表!$C$2:$C$85=D249),[1]中选结果表!$M$2:$M$85)</f>
        <v>软胶囊</v>
      </c>
      <c r="F249" s="28" t="s">
        <v>1276</v>
      </c>
      <c r="G249" s="28" t="str">
        <f>LOOKUP(2,1/([1]中选结果表!$D$2:$D$85=$F249),[1]中选结果表!$E$2:$E$85)</f>
        <v>0.5mg</v>
      </c>
      <c r="H249" s="28" t="str">
        <f>LOOKUP(2,1/([1]中选结果表!$D$2:$D$85=$F249),[1]中选结果表!$F$2:$F$85)</f>
        <v>10粒</v>
      </c>
      <c r="I249" s="28" t="s">
        <v>89</v>
      </c>
      <c r="J249" s="28" t="s">
        <v>1277</v>
      </c>
      <c r="K249" s="28">
        <v>33.1</v>
      </c>
      <c r="L249" s="31">
        <v>3.31</v>
      </c>
      <c r="M249" s="28">
        <v>2</v>
      </c>
      <c r="N249" s="32">
        <v>0.6</v>
      </c>
      <c r="O249" s="33" t="s">
        <v>1284</v>
      </c>
      <c r="P249" s="3" t="s">
        <v>1274</v>
      </c>
      <c r="Q249" s="3" t="s">
        <v>87</v>
      </c>
      <c r="R249" s="3" t="s">
        <v>1279</v>
      </c>
      <c r="S249" s="4" t="str">
        <f>LOOKUP(2,1/('[1] 集采未中选药品规格'!$A$2:$A$596=$R249),'[1] 集采未中选药品规格'!C$2:C$596)</f>
        <v>0.5mg</v>
      </c>
      <c r="T249" s="4" t="str">
        <f>LOOKUP(2,1/('[1] 集采未中选药品规格'!$A$2:$A$596=$R249),'[1] 集采未中选药品规格'!D$2:D$596)</f>
        <v>10粒</v>
      </c>
      <c r="U249" s="3" t="s">
        <v>89</v>
      </c>
      <c r="V249" s="38" t="s">
        <v>1285</v>
      </c>
      <c r="W249" s="3" t="s">
        <v>1277</v>
      </c>
      <c r="X249" s="38" t="s">
        <v>1285</v>
      </c>
      <c r="Y249" s="3" t="s">
        <v>1277</v>
      </c>
      <c r="Z249" s="3">
        <v>73.8</v>
      </c>
      <c r="AA249" s="3">
        <v>7.38</v>
      </c>
      <c r="AB249" s="3" t="s">
        <v>66</v>
      </c>
      <c r="AC249" s="38"/>
      <c r="AD249" s="42"/>
      <c r="AE249" s="42" t="s">
        <v>1286</v>
      </c>
      <c r="AF249" s="42" t="s">
        <v>1284</v>
      </c>
      <c r="AG249" s="42" t="s">
        <v>1287</v>
      </c>
      <c r="AH249" s="54" t="s">
        <v>60</v>
      </c>
      <c r="AI249" s="50" t="str">
        <f t="shared" si="89"/>
        <v>规格√</v>
      </c>
      <c r="AJ249" s="50" t="str">
        <f t="shared" si="90"/>
        <v>按中选价</v>
      </c>
      <c r="AK249" s="51">
        <f t="shared" si="91"/>
        <v>3.31</v>
      </c>
      <c r="AL249" s="50">
        <f t="shared" si="92"/>
        <v>2.2000000000000002</v>
      </c>
      <c r="AM249" s="52" t="str">
        <f t="shared" si="93"/>
        <v>过评药，行梯度降价</v>
      </c>
      <c r="AN249" s="53">
        <f t="shared" si="94"/>
        <v>4.43</v>
      </c>
      <c r="AO249" s="53">
        <f t="shared" si="95"/>
        <v>3.31</v>
      </c>
      <c r="AP249" s="53">
        <f t="shared" si="96"/>
        <v>3.31</v>
      </c>
    </row>
    <row r="250" spans="1:42">
      <c r="A250" s="28">
        <v>20</v>
      </c>
      <c r="B250" s="28" t="s">
        <v>1288</v>
      </c>
      <c r="C250" s="28" t="s">
        <v>1289</v>
      </c>
      <c r="D250" s="28" t="s">
        <v>45</v>
      </c>
      <c r="E250" s="28" t="str">
        <f>LOOKUP(2,1/([1]中选结果表!$C$2:$C$85=D250),[1]中选结果表!$M$2:$M$85)</f>
        <v>注射剂</v>
      </c>
      <c r="F250" s="28" t="s">
        <v>1290</v>
      </c>
      <c r="G250" s="28" t="str">
        <f>LOOKUP(2,1/([1]中选结果表!$D$2:$D$85=$F250),[1]中选结果表!$E$2:$E$85)</f>
        <v>20mg</v>
      </c>
      <c r="H250" s="28" t="str">
        <f>LOOKUP(2,1/([1]中选结果表!$D$2:$D$85=$F250),[1]中选结果表!$F$2:$F$85)</f>
        <v>1支</v>
      </c>
      <c r="I250" s="28" t="s">
        <v>89</v>
      </c>
      <c r="J250" s="28" t="s">
        <v>1113</v>
      </c>
      <c r="K250" s="28">
        <v>30</v>
      </c>
      <c r="L250" s="31">
        <v>30</v>
      </c>
      <c r="M250" s="28">
        <v>6</v>
      </c>
      <c r="N250" s="32">
        <v>0.8</v>
      </c>
      <c r="O250" s="33" t="s">
        <v>1291</v>
      </c>
      <c r="P250" s="3" t="s">
        <v>1288</v>
      </c>
      <c r="Q250" s="3" t="s">
        <v>51</v>
      </c>
      <c r="R250" s="3" t="s">
        <v>1292</v>
      </c>
      <c r="S250" s="4" t="str">
        <f>LOOKUP(2,1/('[1] 集采未中选药品规格'!$A$2:$A$596=$R250),'[1] 集采未中选药品规格'!C$2:C$596)</f>
        <v>40mg</v>
      </c>
      <c r="T250" s="4" t="str">
        <f>LOOKUP(2,1/('[1] 集采未中选药品规格'!$A$2:$A$596=$R250),'[1] 集采未中选药品规格'!D$2:D$596)</f>
        <v>1支</v>
      </c>
      <c r="U250" s="3" t="s">
        <v>512</v>
      </c>
      <c r="V250" s="38" t="s">
        <v>1011</v>
      </c>
      <c r="W250" s="3" t="s">
        <v>1012</v>
      </c>
      <c r="X250" s="38" t="s">
        <v>1011</v>
      </c>
      <c r="Y250" s="3" t="s">
        <v>1012</v>
      </c>
      <c r="Z250" s="3">
        <v>262.87</v>
      </c>
      <c r="AA250" s="3">
        <v>262.87</v>
      </c>
      <c r="AB250" s="3" t="s">
        <v>57</v>
      </c>
      <c r="AC250" s="38"/>
      <c r="AD250" s="42"/>
      <c r="AE250" s="42" t="s">
        <v>1293</v>
      </c>
      <c r="AF250" s="42" t="s">
        <v>1291</v>
      </c>
      <c r="AG250" s="42" t="s">
        <v>1294</v>
      </c>
      <c r="AH250" s="54"/>
      <c r="AI250" s="50" t="str">
        <f t="shared" si="89"/>
        <v>规格×</v>
      </c>
      <c r="AJ250" s="50" t="str">
        <f t="shared" si="90"/>
        <v>含量差比价</v>
      </c>
      <c r="AK250" s="51">
        <f t="shared" si="91"/>
        <v>51</v>
      </c>
      <c r="AL250" s="50">
        <f t="shared" si="92"/>
        <v>5.2</v>
      </c>
      <c r="AM250" s="52" t="str">
        <f t="shared" si="93"/>
        <v>差比价与挂网价取低者</v>
      </c>
      <c r="AN250" s="53">
        <f t="shared" si="94"/>
        <v>51</v>
      </c>
      <c r="AO250" s="53">
        <f t="shared" si="95"/>
        <v>51</v>
      </c>
      <c r="AP250" s="53">
        <f t="shared" si="96"/>
        <v>51</v>
      </c>
    </row>
    <row r="251" spans="1:42">
      <c r="A251" s="28">
        <v>20</v>
      </c>
      <c r="B251" s="28" t="s">
        <v>1288</v>
      </c>
      <c r="C251" s="28" t="s">
        <v>1289</v>
      </c>
      <c r="D251" s="28" t="s">
        <v>45</v>
      </c>
      <c r="E251" s="28" t="str">
        <f>LOOKUP(2,1/([1]中选结果表!$C$2:$C$85=D251),[1]中选结果表!$M$2:$M$85)</f>
        <v>注射剂</v>
      </c>
      <c r="F251" s="28" t="s">
        <v>1290</v>
      </c>
      <c r="G251" s="28" t="str">
        <f>LOOKUP(2,1/([1]中选结果表!$D$2:$D$85=$F251),[1]中选结果表!$E$2:$E$85)</f>
        <v>20mg</v>
      </c>
      <c r="H251" s="28" t="str">
        <f>LOOKUP(2,1/([1]中选结果表!$D$2:$D$85=$F251),[1]中选结果表!$F$2:$F$85)</f>
        <v>1支</v>
      </c>
      <c r="I251" s="28" t="s">
        <v>89</v>
      </c>
      <c r="J251" s="28" t="s">
        <v>1113</v>
      </c>
      <c r="K251" s="28">
        <v>30</v>
      </c>
      <c r="L251" s="31">
        <v>30</v>
      </c>
      <c r="M251" s="28">
        <v>6</v>
      </c>
      <c r="N251" s="32">
        <v>0.8</v>
      </c>
      <c r="O251" s="33" t="s">
        <v>1295</v>
      </c>
      <c r="P251" s="3" t="s">
        <v>1288</v>
      </c>
      <c r="Q251" s="3" t="s">
        <v>45</v>
      </c>
      <c r="R251" s="3" t="s">
        <v>1296</v>
      </c>
      <c r="S251" s="4" t="str">
        <f>LOOKUP(2,1/('[1] 集采未中选药品规格'!$A$2:$A$596=$R251),'[1] 集采未中选药品规格'!C$2:C$596)</f>
        <v>40mg</v>
      </c>
      <c r="T251" s="4" t="str">
        <f>LOOKUP(2,1/('[1] 集采未中选药品规格'!$A$2:$A$596=$R251),'[1] 集采未中选药品规格'!D$2:D$596)</f>
        <v>1瓶</v>
      </c>
      <c r="U251" s="3" t="s">
        <v>89</v>
      </c>
      <c r="V251" s="38" t="s">
        <v>405</v>
      </c>
      <c r="W251" s="3" t="s">
        <v>406</v>
      </c>
      <c r="X251" s="38" t="s">
        <v>405</v>
      </c>
      <c r="Y251" s="3" t="s">
        <v>406</v>
      </c>
      <c r="Z251" s="3">
        <v>295</v>
      </c>
      <c r="AA251" s="3">
        <v>295</v>
      </c>
      <c r="AB251" s="3" t="s">
        <v>57</v>
      </c>
      <c r="AC251" s="38"/>
      <c r="AD251" s="42"/>
      <c r="AE251" s="42" t="s">
        <v>1297</v>
      </c>
      <c r="AF251" s="42" t="s">
        <v>1295</v>
      </c>
      <c r="AG251" s="42" t="s">
        <v>1298</v>
      </c>
      <c r="AH251" s="54"/>
      <c r="AI251" s="50" t="str">
        <f t="shared" si="89"/>
        <v>规格×</v>
      </c>
      <c r="AJ251" s="50" t="str">
        <f t="shared" si="90"/>
        <v>含量差比价</v>
      </c>
      <c r="AK251" s="51">
        <f t="shared" si="91"/>
        <v>51</v>
      </c>
      <c r="AL251" s="50">
        <f t="shared" si="92"/>
        <v>5.8</v>
      </c>
      <c r="AM251" s="52" t="str">
        <f t="shared" si="93"/>
        <v>差比价与挂网价取低者</v>
      </c>
      <c r="AN251" s="53">
        <f t="shared" si="94"/>
        <v>51</v>
      </c>
      <c r="AO251" s="53">
        <f t="shared" si="95"/>
        <v>51</v>
      </c>
      <c r="AP251" s="53">
        <f t="shared" si="96"/>
        <v>51</v>
      </c>
    </row>
    <row r="252" spans="1:42">
      <c r="A252" s="29">
        <v>20</v>
      </c>
      <c r="B252" s="29" t="s">
        <v>1288</v>
      </c>
      <c r="C252" s="29" t="s">
        <v>1289</v>
      </c>
      <c r="D252" s="29" t="s">
        <v>45</v>
      </c>
      <c r="E252" s="29" t="str">
        <f>LOOKUP(2,1/([1]中选结果表!$C$2:$C$85=D252),[1]中选结果表!$M$2:$M$85)</f>
        <v>注射剂</v>
      </c>
      <c r="F252" s="29" t="s">
        <v>1290</v>
      </c>
      <c r="G252" s="29" t="str">
        <f>LOOKUP(2,1/([1]中选结果表!$D$2:$D$85=$F252),[1]中选结果表!$E$2:$E$85)</f>
        <v>20mg</v>
      </c>
      <c r="H252" s="29" t="str">
        <f>LOOKUP(2,1/([1]中选结果表!$D$2:$D$85=$F252),[1]中选结果表!$F$2:$F$85)</f>
        <v>1支</v>
      </c>
      <c r="I252" s="29" t="s">
        <v>89</v>
      </c>
      <c r="J252" s="29" t="s">
        <v>1113</v>
      </c>
      <c r="K252" s="29">
        <v>30</v>
      </c>
      <c r="L252" s="34">
        <v>30</v>
      </c>
      <c r="M252" s="29">
        <v>6</v>
      </c>
      <c r="N252" s="35">
        <v>0.8</v>
      </c>
      <c r="O252" s="36" t="s">
        <v>1299</v>
      </c>
      <c r="P252" s="29" t="s">
        <v>1288</v>
      </c>
      <c r="Q252" s="29" t="s">
        <v>45</v>
      </c>
      <c r="R252" s="29" t="s">
        <v>1300</v>
      </c>
      <c r="S252" s="39" t="str">
        <f>LOOKUP(2,1/('[1] 集采未中选药品规格'!$A$2:$A$596=$R252),'[1] 集采未中选药品规格'!C$2:C$596)</f>
        <v>20mg</v>
      </c>
      <c r="T252" s="39" t="str">
        <f>LOOKUP(2,1/('[1] 集采未中选药品规格'!$A$2:$A$596=$R252),'[1] 集采未中选药品规格'!D$2:D$596)</f>
        <v>1支</v>
      </c>
      <c r="U252" s="29" t="s">
        <v>89</v>
      </c>
      <c r="V252" s="40" t="s">
        <v>1301</v>
      </c>
      <c r="W252" s="29" t="s">
        <v>1302</v>
      </c>
      <c r="X252" s="40" t="s">
        <v>653</v>
      </c>
      <c r="Y252" s="29" t="s">
        <v>1303</v>
      </c>
      <c r="Z252" s="29">
        <v>1300</v>
      </c>
      <c r="AA252" s="29">
        <v>1300</v>
      </c>
      <c r="AB252" s="29" t="s">
        <v>57</v>
      </c>
      <c r="AC252" s="43" t="s">
        <v>66</v>
      </c>
      <c r="AD252" s="44"/>
      <c r="AE252" s="44" t="s">
        <v>1304</v>
      </c>
      <c r="AF252" s="44" t="s">
        <v>1299</v>
      </c>
      <c r="AG252" s="44" t="s">
        <v>1305</v>
      </c>
      <c r="AH252" s="55"/>
      <c r="AI252" s="50" t="str">
        <f t="shared" si="89"/>
        <v>规格√</v>
      </c>
      <c r="AJ252" s="50" t="str">
        <f t="shared" si="90"/>
        <v>按中选价</v>
      </c>
      <c r="AK252" s="51">
        <f t="shared" si="91"/>
        <v>30</v>
      </c>
      <c r="AL252" s="50">
        <f t="shared" si="92"/>
        <v>43.3</v>
      </c>
      <c r="AM252" s="52" t="str">
        <f t="shared" si="93"/>
        <v>原研药，行梯度降价</v>
      </c>
      <c r="AN252" s="53">
        <f t="shared" si="94"/>
        <v>780</v>
      </c>
      <c r="AO252" s="53">
        <f t="shared" si="95"/>
        <v>468</v>
      </c>
      <c r="AP252" s="53">
        <f t="shared" si="96"/>
        <v>374.4</v>
      </c>
    </row>
    <row r="253" spans="1:42">
      <c r="A253" s="28">
        <v>20</v>
      </c>
      <c r="B253" s="28" t="s">
        <v>1288</v>
      </c>
      <c r="C253" s="28" t="s">
        <v>1289</v>
      </c>
      <c r="D253" s="28" t="s">
        <v>45</v>
      </c>
      <c r="E253" s="28" t="str">
        <f>LOOKUP(2,1/([1]中选结果表!$C$2:$C$85=D253),[1]中选结果表!$M$2:$M$85)</f>
        <v>注射剂</v>
      </c>
      <c r="F253" s="28" t="s">
        <v>1290</v>
      </c>
      <c r="G253" s="28" t="str">
        <f>LOOKUP(2,1/([1]中选结果表!$D$2:$D$85=$F253),[1]中选结果表!$E$2:$E$85)</f>
        <v>20mg</v>
      </c>
      <c r="H253" s="28" t="str">
        <f>LOOKUP(2,1/([1]中选结果表!$D$2:$D$85=$F253),[1]中选结果表!$F$2:$F$85)</f>
        <v>1支</v>
      </c>
      <c r="I253" s="28" t="s">
        <v>89</v>
      </c>
      <c r="J253" s="28" t="s">
        <v>1113</v>
      </c>
      <c r="K253" s="28">
        <v>30</v>
      </c>
      <c r="L253" s="31">
        <v>30</v>
      </c>
      <c r="M253" s="28">
        <v>6</v>
      </c>
      <c r="N253" s="32">
        <v>0.8</v>
      </c>
      <c r="O253" s="33" t="s">
        <v>1306</v>
      </c>
      <c r="P253" s="3" t="s">
        <v>1288</v>
      </c>
      <c r="Q253" s="3" t="s">
        <v>45</v>
      </c>
      <c r="R253" s="3" t="s">
        <v>1307</v>
      </c>
      <c r="S253" s="4" t="str">
        <f>LOOKUP(2,1/('[1] 集采未中选药品规格'!$A$2:$A$596=$R253),'[1] 集采未中选药品规格'!C$2:C$596)</f>
        <v>20mg</v>
      </c>
      <c r="T253" s="4" t="str">
        <f>LOOKUP(2,1/('[1] 集采未中选药品规格'!$A$2:$A$596=$R253),'[1] 集采未中选药品规格'!D$2:D$596)</f>
        <v>1瓶</v>
      </c>
      <c r="U253" s="3" t="s">
        <v>47</v>
      </c>
      <c r="V253" s="38" t="s">
        <v>636</v>
      </c>
      <c r="W253" s="3" t="s">
        <v>637</v>
      </c>
      <c r="X253" s="38" t="s">
        <v>636</v>
      </c>
      <c r="Y253" s="3" t="s">
        <v>637</v>
      </c>
      <c r="Z253" s="3">
        <v>320</v>
      </c>
      <c r="AA253" s="3">
        <v>320</v>
      </c>
      <c r="AB253" s="3" t="s">
        <v>57</v>
      </c>
      <c r="AC253" s="38"/>
      <c r="AD253" s="42"/>
      <c r="AE253" s="42" t="s">
        <v>1308</v>
      </c>
      <c r="AF253" s="42" t="s">
        <v>1306</v>
      </c>
      <c r="AG253" s="42" t="s">
        <v>1309</v>
      </c>
      <c r="AH253" s="54"/>
      <c r="AI253" s="50" t="str">
        <f t="shared" si="89"/>
        <v>规格√</v>
      </c>
      <c r="AJ253" s="50" t="str">
        <f t="shared" si="90"/>
        <v>按中选价</v>
      </c>
      <c r="AK253" s="51">
        <f t="shared" si="91"/>
        <v>30</v>
      </c>
      <c r="AL253" s="50">
        <f t="shared" si="92"/>
        <v>10.7</v>
      </c>
      <c r="AM253" s="52" t="str">
        <f t="shared" si="93"/>
        <v>差比价与挂网价取低者</v>
      </c>
      <c r="AN253" s="53">
        <f t="shared" si="94"/>
        <v>30</v>
      </c>
      <c r="AO253" s="53">
        <f t="shared" si="95"/>
        <v>30</v>
      </c>
      <c r="AP253" s="53">
        <f t="shared" si="96"/>
        <v>30</v>
      </c>
    </row>
    <row r="254" spans="1:42">
      <c r="A254" s="28">
        <v>20</v>
      </c>
      <c r="B254" s="28" t="s">
        <v>1288</v>
      </c>
      <c r="C254" s="28" t="s">
        <v>1289</v>
      </c>
      <c r="D254" s="28" t="s">
        <v>45</v>
      </c>
      <c r="E254" s="28" t="str">
        <f>LOOKUP(2,1/([1]中选结果表!$C$2:$C$85=D254),[1]中选结果表!$M$2:$M$85)</f>
        <v>注射剂</v>
      </c>
      <c r="F254" s="28" t="s">
        <v>1290</v>
      </c>
      <c r="G254" s="28" t="str">
        <f>LOOKUP(2,1/([1]中选结果表!$D$2:$D$85=$F254),[1]中选结果表!$E$2:$E$85)</f>
        <v>20mg</v>
      </c>
      <c r="H254" s="28" t="str">
        <f>LOOKUP(2,1/([1]中选结果表!$D$2:$D$85=$F254),[1]中选结果表!$F$2:$F$85)</f>
        <v>1支</v>
      </c>
      <c r="I254" s="28" t="s">
        <v>89</v>
      </c>
      <c r="J254" s="28" t="s">
        <v>1113</v>
      </c>
      <c r="K254" s="28">
        <v>30</v>
      </c>
      <c r="L254" s="31">
        <v>30</v>
      </c>
      <c r="M254" s="28">
        <v>6</v>
      </c>
      <c r="N254" s="32">
        <v>0.8</v>
      </c>
      <c r="O254" s="33" t="s">
        <v>1310</v>
      </c>
      <c r="P254" s="3" t="s">
        <v>1288</v>
      </c>
      <c r="Q254" s="3" t="s">
        <v>51</v>
      </c>
      <c r="R254" s="3" t="s">
        <v>1311</v>
      </c>
      <c r="S254" s="4" t="str">
        <f>LOOKUP(2,1/('[1] 集采未中选药品规格'!$A$2:$A$596=$R254),'[1] 集采未中选药品规格'!C$2:C$596)</f>
        <v>60mg</v>
      </c>
      <c r="T254" s="4" t="str">
        <f>LOOKUP(2,1/('[1] 集采未中选药品规格'!$A$2:$A$596=$R254),'[1] 集采未中选药品规格'!D$2:D$596)</f>
        <v>1瓶</v>
      </c>
      <c r="U254" s="3" t="s">
        <v>47</v>
      </c>
      <c r="V254" s="38" t="s">
        <v>636</v>
      </c>
      <c r="W254" s="3" t="s">
        <v>637</v>
      </c>
      <c r="X254" s="38" t="s">
        <v>636</v>
      </c>
      <c r="Y254" s="3" t="s">
        <v>637</v>
      </c>
      <c r="Z254" s="3">
        <v>691.3</v>
      </c>
      <c r="AA254" s="3">
        <v>691.3</v>
      </c>
      <c r="AB254" s="3" t="s">
        <v>57</v>
      </c>
      <c r="AC254" s="38"/>
      <c r="AD254" s="42"/>
      <c r="AE254" s="42" t="s">
        <v>1312</v>
      </c>
      <c r="AF254" s="42" t="s">
        <v>1310</v>
      </c>
      <c r="AG254" s="42" t="s">
        <v>1313</v>
      </c>
      <c r="AH254" s="54"/>
      <c r="AI254" s="50" t="str">
        <f t="shared" si="89"/>
        <v>规格×</v>
      </c>
      <c r="AJ254" s="50" t="str">
        <f t="shared" si="90"/>
        <v>含量差比价</v>
      </c>
      <c r="AK254" s="51">
        <f t="shared" si="91"/>
        <v>69.56</v>
      </c>
      <c r="AL254" s="50">
        <f t="shared" si="92"/>
        <v>9.9</v>
      </c>
      <c r="AM254" s="52" t="str">
        <f t="shared" si="93"/>
        <v>差比价与挂网价取低者</v>
      </c>
      <c r="AN254" s="53">
        <f t="shared" si="94"/>
        <v>69.56</v>
      </c>
      <c r="AO254" s="53">
        <f t="shared" si="95"/>
        <v>69.56</v>
      </c>
      <c r="AP254" s="53">
        <f t="shared" si="96"/>
        <v>69.56</v>
      </c>
    </row>
    <row r="255" spans="1:42">
      <c r="A255" s="28">
        <v>20</v>
      </c>
      <c r="B255" s="28" t="s">
        <v>1288</v>
      </c>
      <c r="C255" s="28" t="s">
        <v>1289</v>
      </c>
      <c r="D255" s="28" t="s">
        <v>45</v>
      </c>
      <c r="E255" s="28" t="str">
        <f>LOOKUP(2,1/([1]中选结果表!$C$2:$C$85=D255),[1]中选结果表!$M$2:$M$85)</f>
        <v>注射剂</v>
      </c>
      <c r="F255" s="28" t="s">
        <v>1290</v>
      </c>
      <c r="G255" s="28" t="str">
        <f>LOOKUP(2,1/([1]中选结果表!$D$2:$D$85=$F255),[1]中选结果表!$E$2:$E$85)</f>
        <v>20mg</v>
      </c>
      <c r="H255" s="28" t="str">
        <f>LOOKUP(2,1/([1]中选结果表!$D$2:$D$85=$F255),[1]中选结果表!$F$2:$F$85)</f>
        <v>1支</v>
      </c>
      <c r="I255" s="28" t="s">
        <v>89</v>
      </c>
      <c r="J255" s="28" t="s">
        <v>1113</v>
      </c>
      <c r="K255" s="28">
        <v>30</v>
      </c>
      <c r="L255" s="31">
        <v>30</v>
      </c>
      <c r="M255" s="28">
        <v>6</v>
      </c>
      <c r="N255" s="32">
        <v>0.8</v>
      </c>
      <c r="O255" s="33" t="s">
        <v>1314</v>
      </c>
      <c r="P255" s="3" t="s">
        <v>1288</v>
      </c>
      <c r="Q255" s="3" t="s">
        <v>45</v>
      </c>
      <c r="R255" s="3" t="s">
        <v>1315</v>
      </c>
      <c r="S255" s="4" t="str">
        <f>LOOKUP(2,1/('[1] 集采未中选药品规格'!$A$2:$A$596=$R255),'[1] 集采未中选药品规格'!C$2:C$596)</f>
        <v>20mg</v>
      </c>
      <c r="T255" s="4" t="str">
        <f>LOOKUP(2,1/('[1] 集采未中选药品规格'!$A$2:$A$596=$R255),'[1] 集采未中选药品规格'!D$2:D$596)</f>
        <v>1瓶</v>
      </c>
      <c r="U255" s="3" t="s">
        <v>89</v>
      </c>
      <c r="V255" s="38" t="s">
        <v>1316</v>
      </c>
      <c r="W255" s="3" t="s">
        <v>1317</v>
      </c>
      <c r="X255" s="38" t="s">
        <v>1316</v>
      </c>
      <c r="Y255" s="3" t="s">
        <v>1317</v>
      </c>
      <c r="Z255" s="3">
        <v>167.99</v>
      </c>
      <c r="AA255" s="3">
        <v>167.99</v>
      </c>
      <c r="AB255" s="3" t="s">
        <v>57</v>
      </c>
      <c r="AC255" s="38"/>
      <c r="AD255" s="42"/>
      <c r="AE255" s="42" t="s">
        <v>1318</v>
      </c>
      <c r="AF255" s="42" t="s">
        <v>1314</v>
      </c>
      <c r="AG255" s="42" t="s">
        <v>1319</v>
      </c>
      <c r="AH255" s="54"/>
      <c r="AI255" s="50" t="str">
        <f t="shared" si="89"/>
        <v>规格√</v>
      </c>
      <c r="AJ255" s="50" t="str">
        <f t="shared" si="90"/>
        <v>按中选价</v>
      </c>
      <c r="AK255" s="51">
        <f t="shared" si="91"/>
        <v>30</v>
      </c>
      <c r="AL255" s="50">
        <f t="shared" si="92"/>
        <v>5.6</v>
      </c>
      <c r="AM255" s="52" t="str">
        <f t="shared" si="93"/>
        <v>差比价与挂网价取低者</v>
      </c>
      <c r="AN255" s="53">
        <f t="shared" si="94"/>
        <v>30</v>
      </c>
      <c r="AO255" s="53">
        <f t="shared" si="95"/>
        <v>30</v>
      </c>
      <c r="AP255" s="53">
        <f t="shared" si="96"/>
        <v>30</v>
      </c>
    </row>
    <row r="256" spans="1:42">
      <c r="A256" s="28">
        <v>20</v>
      </c>
      <c r="B256" s="28" t="s">
        <v>1288</v>
      </c>
      <c r="C256" s="28" t="s">
        <v>1289</v>
      </c>
      <c r="D256" s="28" t="s">
        <v>45</v>
      </c>
      <c r="E256" s="28" t="str">
        <f>LOOKUP(2,1/([1]中选结果表!$C$2:$C$85=D256),[1]中选结果表!$M$2:$M$85)</f>
        <v>注射剂</v>
      </c>
      <c r="F256" s="28" t="s">
        <v>1290</v>
      </c>
      <c r="G256" s="28" t="str">
        <f>LOOKUP(2,1/([1]中选结果表!$D$2:$D$85=$F256),[1]中选结果表!$E$2:$E$85)</f>
        <v>20mg</v>
      </c>
      <c r="H256" s="28" t="str">
        <f>LOOKUP(2,1/([1]中选结果表!$D$2:$D$85=$F256),[1]中选结果表!$F$2:$F$85)</f>
        <v>1支</v>
      </c>
      <c r="I256" s="28" t="s">
        <v>89</v>
      </c>
      <c r="J256" s="28" t="s">
        <v>1113</v>
      </c>
      <c r="K256" s="28">
        <v>30</v>
      </c>
      <c r="L256" s="31">
        <v>30</v>
      </c>
      <c r="M256" s="28">
        <v>6</v>
      </c>
      <c r="N256" s="32">
        <v>0.8</v>
      </c>
      <c r="O256" s="33" t="s">
        <v>1320</v>
      </c>
      <c r="P256" s="3" t="s">
        <v>1288</v>
      </c>
      <c r="Q256" s="3" t="s">
        <v>51</v>
      </c>
      <c r="R256" s="3" t="s">
        <v>1321</v>
      </c>
      <c r="S256" s="4" t="str">
        <f>LOOKUP(2,1/('[1] 集采未中选药品规格'!$A$2:$A$596=$R256),'[1] 集采未中选药品规格'!C$2:C$596)</f>
        <v>20mg</v>
      </c>
      <c r="T256" s="4" t="str">
        <f>LOOKUP(2,1/('[1] 集采未中选药品规格'!$A$2:$A$596=$R256),'[1] 集采未中选药品规格'!D$2:D$596)</f>
        <v>1支</v>
      </c>
      <c r="U256" s="3" t="s">
        <v>512</v>
      </c>
      <c r="V256" s="38" t="s">
        <v>1011</v>
      </c>
      <c r="W256" s="3" t="s">
        <v>1012</v>
      </c>
      <c r="X256" s="38" t="s">
        <v>1011</v>
      </c>
      <c r="Y256" s="3" t="s">
        <v>1012</v>
      </c>
      <c r="Z256" s="3">
        <v>109.98</v>
      </c>
      <c r="AA256" s="3">
        <v>109.98</v>
      </c>
      <c r="AB256" s="3" t="s">
        <v>57</v>
      </c>
      <c r="AC256" s="38"/>
      <c r="AD256" s="42"/>
      <c r="AE256" s="42" t="s">
        <v>1322</v>
      </c>
      <c r="AF256" s="42" t="s">
        <v>1320</v>
      </c>
      <c r="AG256" s="42" t="s">
        <v>1323</v>
      </c>
      <c r="AH256" s="54"/>
      <c r="AI256" s="50" t="str">
        <f t="shared" si="89"/>
        <v>规格√</v>
      </c>
      <c r="AJ256" s="50" t="str">
        <f t="shared" si="90"/>
        <v>按中选价</v>
      </c>
      <c r="AK256" s="51">
        <f t="shared" si="91"/>
        <v>30</v>
      </c>
      <c r="AL256" s="50">
        <f t="shared" si="92"/>
        <v>3.7</v>
      </c>
      <c r="AM256" s="52" t="str">
        <f t="shared" si="93"/>
        <v>差比价与挂网价取低者</v>
      </c>
      <c r="AN256" s="53">
        <f t="shared" si="94"/>
        <v>30</v>
      </c>
      <c r="AO256" s="53">
        <f t="shared" si="95"/>
        <v>30</v>
      </c>
      <c r="AP256" s="53">
        <f t="shared" si="96"/>
        <v>30</v>
      </c>
    </row>
    <row r="257" spans="1:42">
      <c r="A257" s="28">
        <v>20</v>
      </c>
      <c r="B257" s="28" t="s">
        <v>1288</v>
      </c>
      <c r="C257" s="28" t="s">
        <v>1289</v>
      </c>
      <c r="D257" s="28" t="s">
        <v>45</v>
      </c>
      <c r="E257" s="28" t="str">
        <f>LOOKUP(2,1/([1]中选结果表!$C$2:$C$85=D257),[1]中选结果表!$M$2:$M$85)</f>
        <v>注射剂</v>
      </c>
      <c r="F257" s="28" t="s">
        <v>1290</v>
      </c>
      <c r="G257" s="28" t="str">
        <f>LOOKUP(2,1/([1]中选结果表!$D$2:$D$85=$F257),[1]中选结果表!$E$2:$E$85)</f>
        <v>20mg</v>
      </c>
      <c r="H257" s="28" t="str">
        <f>LOOKUP(2,1/([1]中选结果表!$D$2:$D$85=$F257),[1]中选结果表!$F$2:$F$85)</f>
        <v>1支</v>
      </c>
      <c r="I257" s="28" t="s">
        <v>89</v>
      </c>
      <c r="J257" s="28" t="s">
        <v>1113</v>
      </c>
      <c r="K257" s="28">
        <v>30</v>
      </c>
      <c r="L257" s="31">
        <v>30</v>
      </c>
      <c r="M257" s="28">
        <v>6</v>
      </c>
      <c r="N257" s="32">
        <v>0.8</v>
      </c>
      <c r="O257" s="33" t="s">
        <v>1324</v>
      </c>
      <c r="P257" s="3" t="s">
        <v>1288</v>
      </c>
      <c r="Q257" s="3" t="s">
        <v>45</v>
      </c>
      <c r="R257" s="3" t="s">
        <v>1325</v>
      </c>
      <c r="S257" s="4" t="str">
        <f>LOOKUP(2,1/('[1] 集采未中选药品规格'!$A$2:$A$596=$R257),'[1] 集采未中选药品规格'!C$2:C$596)</f>
        <v>80mg</v>
      </c>
      <c r="T257" s="4" t="str">
        <f>LOOKUP(2,1/('[1] 集采未中选药品规格'!$A$2:$A$596=$R257),'[1] 集采未中选药品规格'!D$2:D$596)</f>
        <v>1瓶</v>
      </c>
      <c r="U257" s="3" t="s">
        <v>47</v>
      </c>
      <c r="V257" s="38" t="s">
        <v>636</v>
      </c>
      <c r="W257" s="3" t="s">
        <v>637</v>
      </c>
      <c r="X257" s="38" t="s">
        <v>636</v>
      </c>
      <c r="Y257" s="3" t="s">
        <v>637</v>
      </c>
      <c r="Z257" s="3">
        <v>1178.23</v>
      </c>
      <c r="AA257" s="3">
        <v>1178.23</v>
      </c>
      <c r="AB257" s="3" t="s">
        <v>57</v>
      </c>
      <c r="AC257" s="38"/>
      <c r="AD257" s="42"/>
      <c r="AE257" s="42" t="s">
        <v>1326</v>
      </c>
      <c r="AF257" s="42" t="s">
        <v>1324</v>
      </c>
      <c r="AG257" s="42" t="s">
        <v>1327</v>
      </c>
      <c r="AH257" s="54"/>
      <c r="AI257" s="50" t="str">
        <f t="shared" si="89"/>
        <v>规格×</v>
      </c>
      <c r="AJ257" s="50" t="str">
        <f t="shared" si="90"/>
        <v>含量差比价</v>
      </c>
      <c r="AK257" s="51">
        <f t="shared" si="91"/>
        <v>86.7</v>
      </c>
      <c r="AL257" s="50">
        <f t="shared" si="92"/>
        <v>13.6</v>
      </c>
      <c r="AM257" s="52" t="str">
        <f t="shared" si="93"/>
        <v>差比价与挂网价取低者</v>
      </c>
      <c r="AN257" s="53">
        <f t="shared" si="94"/>
        <v>86.7</v>
      </c>
      <c r="AO257" s="53">
        <f t="shared" si="95"/>
        <v>86.7</v>
      </c>
      <c r="AP257" s="53">
        <f t="shared" si="96"/>
        <v>86.7</v>
      </c>
    </row>
    <row r="258" spans="1:42">
      <c r="A258" s="28">
        <v>20</v>
      </c>
      <c r="B258" s="28" t="s">
        <v>1288</v>
      </c>
      <c r="C258" s="28" t="s">
        <v>1289</v>
      </c>
      <c r="D258" s="28" t="s">
        <v>45</v>
      </c>
      <c r="E258" s="28" t="str">
        <f>LOOKUP(2,1/([1]中选结果表!$C$2:$C$85=D258),[1]中选结果表!$M$2:$M$85)</f>
        <v>注射剂</v>
      </c>
      <c r="F258" s="28" t="s">
        <v>1290</v>
      </c>
      <c r="G258" s="28" t="str">
        <f>LOOKUP(2,1/([1]中选结果表!$D$2:$D$85=$F258),[1]中选结果表!$E$2:$E$85)</f>
        <v>20mg</v>
      </c>
      <c r="H258" s="28" t="str">
        <f>LOOKUP(2,1/([1]中选结果表!$D$2:$D$85=$F258),[1]中选结果表!$F$2:$F$85)</f>
        <v>1支</v>
      </c>
      <c r="I258" s="28" t="s">
        <v>89</v>
      </c>
      <c r="J258" s="28" t="s">
        <v>1113</v>
      </c>
      <c r="K258" s="28">
        <v>30</v>
      </c>
      <c r="L258" s="31">
        <v>30</v>
      </c>
      <c r="M258" s="28">
        <v>6</v>
      </c>
      <c r="N258" s="32">
        <v>0.8</v>
      </c>
      <c r="O258" s="33" t="s">
        <v>1328</v>
      </c>
      <c r="P258" s="3" t="s">
        <v>1288</v>
      </c>
      <c r="Q258" s="3" t="s">
        <v>45</v>
      </c>
      <c r="R258" s="3" t="s">
        <v>1329</v>
      </c>
      <c r="S258" s="4" t="str">
        <f>LOOKUP(2,1/('[1] 集采未中选药品规格'!$A$2:$A$596=$R258),'[1] 集采未中选药品规格'!C$2:C$596)</f>
        <v>80mg</v>
      </c>
      <c r="T258" s="4" t="str">
        <f>LOOKUP(2,1/('[1] 集采未中选药品规格'!$A$2:$A$596=$R258),'[1] 集采未中选药品规格'!D$2:D$596)</f>
        <v>1瓶</v>
      </c>
      <c r="U258" s="3" t="s">
        <v>89</v>
      </c>
      <c r="V258" s="38" t="s">
        <v>1112</v>
      </c>
      <c r="W258" s="3" t="s">
        <v>1113</v>
      </c>
      <c r="X258" s="38" t="s">
        <v>1112</v>
      </c>
      <c r="Y258" s="3" t="s">
        <v>1113</v>
      </c>
      <c r="Z258" s="3">
        <v>1850</v>
      </c>
      <c r="AA258" s="3">
        <v>1850</v>
      </c>
      <c r="AB258" s="3" t="s">
        <v>57</v>
      </c>
      <c r="AC258" s="38"/>
      <c r="AD258" s="42"/>
      <c r="AE258" s="42" t="s">
        <v>1330</v>
      </c>
      <c r="AF258" s="42" t="s">
        <v>1328</v>
      </c>
      <c r="AG258" s="42" t="s">
        <v>1331</v>
      </c>
      <c r="AH258" s="54" t="s">
        <v>433</v>
      </c>
      <c r="AI258" s="50" t="str">
        <f t="shared" si="89"/>
        <v>规格×</v>
      </c>
      <c r="AJ258" s="50" t="str">
        <f t="shared" si="90"/>
        <v>含量差比价</v>
      </c>
      <c r="AK258" s="51">
        <f t="shared" si="91"/>
        <v>86.7</v>
      </c>
      <c r="AL258" s="50">
        <f t="shared" si="92"/>
        <v>21.3</v>
      </c>
      <c r="AM258" s="52" t="str">
        <f t="shared" si="93"/>
        <v>差比价与挂网价取低者</v>
      </c>
      <c r="AN258" s="53">
        <f t="shared" si="94"/>
        <v>86.7</v>
      </c>
      <c r="AO258" s="53">
        <f t="shared" si="95"/>
        <v>86.7</v>
      </c>
      <c r="AP258" s="53">
        <f t="shared" si="96"/>
        <v>86.7</v>
      </c>
    </row>
    <row r="259" spans="1:42">
      <c r="A259" s="28">
        <v>20</v>
      </c>
      <c r="B259" s="28" t="s">
        <v>1288</v>
      </c>
      <c r="C259" s="28" t="s">
        <v>1289</v>
      </c>
      <c r="D259" s="28" t="s">
        <v>45</v>
      </c>
      <c r="E259" s="28" t="str">
        <f>LOOKUP(2,1/([1]中选结果表!$C$2:$C$85=D259),[1]中选结果表!$M$2:$M$85)</f>
        <v>注射剂</v>
      </c>
      <c r="F259" s="28" t="s">
        <v>1290</v>
      </c>
      <c r="G259" s="28" t="str">
        <f>LOOKUP(2,1/([1]中选结果表!$D$2:$D$85=$F259),[1]中选结果表!$E$2:$E$85)</f>
        <v>20mg</v>
      </c>
      <c r="H259" s="28" t="str">
        <f>LOOKUP(2,1/([1]中选结果表!$D$2:$D$85=$F259),[1]中选结果表!$F$2:$F$85)</f>
        <v>1支</v>
      </c>
      <c r="I259" s="28" t="s">
        <v>89</v>
      </c>
      <c r="J259" s="28" t="s">
        <v>1113</v>
      </c>
      <c r="K259" s="28">
        <v>30</v>
      </c>
      <c r="L259" s="31">
        <v>30</v>
      </c>
      <c r="M259" s="28">
        <v>6</v>
      </c>
      <c r="N259" s="32">
        <v>0.8</v>
      </c>
      <c r="O259" s="33" t="s">
        <v>1332</v>
      </c>
      <c r="P259" s="3" t="s">
        <v>1288</v>
      </c>
      <c r="Q259" s="3" t="s">
        <v>45</v>
      </c>
      <c r="R259" s="3" t="s">
        <v>1333</v>
      </c>
      <c r="S259" s="4" t="str">
        <f>LOOKUP(2,1/('[1] 集采未中选药品规格'!$A$2:$A$596=$R259),'[1] 集采未中选药品规格'!C$2:C$596)</f>
        <v>80mg</v>
      </c>
      <c r="T259" s="4" t="str">
        <f>LOOKUP(2,1/('[1] 集采未中选药品规格'!$A$2:$A$596=$R259),'[1] 集采未中选药品规格'!D$2:D$596)</f>
        <v>1支</v>
      </c>
      <c r="U259" s="3" t="s">
        <v>512</v>
      </c>
      <c r="V259" s="38" t="s">
        <v>388</v>
      </c>
      <c r="W259" s="3" t="s">
        <v>389</v>
      </c>
      <c r="X259" s="38" t="s">
        <v>388</v>
      </c>
      <c r="Y259" s="3" t="s">
        <v>389</v>
      </c>
      <c r="Z259" s="3">
        <v>874.95</v>
      </c>
      <c r="AA259" s="3">
        <v>874.95</v>
      </c>
      <c r="AB259" s="3" t="s">
        <v>57</v>
      </c>
      <c r="AC259" s="38"/>
      <c r="AD259" s="42"/>
      <c r="AE259" s="42" t="s">
        <v>1334</v>
      </c>
      <c r="AF259" s="42" t="s">
        <v>1332</v>
      </c>
      <c r="AG259" s="42" t="s">
        <v>1335</v>
      </c>
      <c r="AH259" s="54"/>
      <c r="AI259" s="50" t="str">
        <f t="shared" si="89"/>
        <v>规格×</v>
      </c>
      <c r="AJ259" s="50" t="str">
        <f t="shared" si="90"/>
        <v>含量差比价</v>
      </c>
      <c r="AK259" s="51">
        <f t="shared" si="91"/>
        <v>86.7</v>
      </c>
      <c r="AL259" s="50">
        <f t="shared" si="92"/>
        <v>10.1</v>
      </c>
      <c r="AM259" s="52" t="str">
        <f t="shared" si="93"/>
        <v>差比价与挂网价取低者</v>
      </c>
      <c r="AN259" s="53">
        <f t="shared" si="94"/>
        <v>86.7</v>
      </c>
      <c r="AO259" s="53">
        <f t="shared" si="95"/>
        <v>86.7</v>
      </c>
      <c r="AP259" s="53">
        <f t="shared" si="96"/>
        <v>86.7</v>
      </c>
    </row>
    <row r="260" spans="1:42">
      <c r="A260" s="28">
        <v>20</v>
      </c>
      <c r="B260" s="28" t="s">
        <v>1288</v>
      </c>
      <c r="C260" s="28" t="s">
        <v>1289</v>
      </c>
      <c r="D260" s="28" t="s">
        <v>45</v>
      </c>
      <c r="E260" s="28" t="str">
        <f>LOOKUP(2,1/([1]中选结果表!$C$2:$C$85=D260),[1]中选结果表!$M$2:$M$85)</f>
        <v>注射剂</v>
      </c>
      <c r="F260" s="28" t="s">
        <v>1290</v>
      </c>
      <c r="G260" s="28" t="str">
        <f>LOOKUP(2,1/([1]中选结果表!$D$2:$D$85=$F260),[1]中选结果表!$E$2:$E$85)</f>
        <v>20mg</v>
      </c>
      <c r="H260" s="28" t="str">
        <f>LOOKUP(2,1/([1]中选结果表!$D$2:$D$85=$F260),[1]中选结果表!$F$2:$F$85)</f>
        <v>1支</v>
      </c>
      <c r="I260" s="28" t="s">
        <v>89</v>
      </c>
      <c r="J260" s="28" t="s">
        <v>1113</v>
      </c>
      <c r="K260" s="28">
        <v>30</v>
      </c>
      <c r="L260" s="31">
        <v>30</v>
      </c>
      <c r="M260" s="28">
        <v>6</v>
      </c>
      <c r="N260" s="32">
        <v>0.8</v>
      </c>
      <c r="O260" s="33" t="s">
        <v>1336</v>
      </c>
      <c r="P260" s="3" t="s">
        <v>1288</v>
      </c>
      <c r="Q260" s="3" t="s">
        <v>51</v>
      </c>
      <c r="R260" s="3" t="s">
        <v>1337</v>
      </c>
      <c r="S260" s="4" t="str">
        <f>LOOKUP(2,1/('[1] 集采未中选药品规格'!$A$2:$A$596=$R260),'[1] 集采未中选药品规格'!C$2:C$596)</f>
        <v>20mg</v>
      </c>
      <c r="T260" s="4" t="str">
        <f>LOOKUP(2,1/('[1] 集采未中选药品规格'!$A$2:$A$596=$R260),'[1] 集采未中选药品规格'!D$2:D$596)</f>
        <v>1瓶</v>
      </c>
      <c r="U260" s="3" t="s">
        <v>89</v>
      </c>
      <c r="V260" s="38" t="s">
        <v>399</v>
      </c>
      <c r="W260" s="3" t="s">
        <v>400</v>
      </c>
      <c r="X260" s="38" t="s">
        <v>399</v>
      </c>
      <c r="Y260" s="3" t="s">
        <v>400</v>
      </c>
      <c r="Z260" s="3">
        <v>85</v>
      </c>
      <c r="AA260" s="3">
        <v>85</v>
      </c>
      <c r="AB260" s="3" t="s">
        <v>66</v>
      </c>
      <c r="AC260" s="38"/>
      <c r="AD260" s="42"/>
      <c r="AE260" s="42" t="s">
        <v>1338</v>
      </c>
      <c r="AF260" s="42" t="s">
        <v>1336</v>
      </c>
      <c r="AG260" s="42" t="s">
        <v>1339</v>
      </c>
      <c r="AH260" s="54"/>
      <c r="AI260" s="50" t="str">
        <f t="shared" si="89"/>
        <v>规格√</v>
      </c>
      <c r="AJ260" s="50" t="str">
        <f t="shared" si="90"/>
        <v>按中选价</v>
      </c>
      <c r="AK260" s="51">
        <f t="shared" si="91"/>
        <v>30</v>
      </c>
      <c r="AL260" s="50">
        <f t="shared" si="92"/>
        <v>2.8</v>
      </c>
      <c r="AM260" s="52" t="str">
        <f t="shared" si="93"/>
        <v>过评药，行梯度降价</v>
      </c>
      <c r="AN260" s="53">
        <f t="shared" si="94"/>
        <v>51</v>
      </c>
      <c r="AO260" s="53">
        <f t="shared" si="95"/>
        <v>30.6</v>
      </c>
      <c r="AP260" s="53">
        <f t="shared" si="96"/>
        <v>30</v>
      </c>
    </row>
    <row r="261" spans="1:42">
      <c r="A261" s="28">
        <v>20</v>
      </c>
      <c r="B261" s="28" t="s">
        <v>1288</v>
      </c>
      <c r="C261" s="28" t="s">
        <v>1289</v>
      </c>
      <c r="D261" s="28" t="s">
        <v>45</v>
      </c>
      <c r="E261" s="28" t="str">
        <f>LOOKUP(2,1/([1]中选结果表!$C$2:$C$85=D261),[1]中选结果表!$M$2:$M$85)</f>
        <v>注射剂</v>
      </c>
      <c r="F261" s="28" t="s">
        <v>1290</v>
      </c>
      <c r="G261" s="28" t="str">
        <f>LOOKUP(2,1/([1]中选结果表!$D$2:$D$85=$F261),[1]中选结果表!$E$2:$E$85)</f>
        <v>20mg</v>
      </c>
      <c r="H261" s="28" t="str">
        <f>LOOKUP(2,1/([1]中选结果表!$D$2:$D$85=$F261),[1]中选结果表!$F$2:$F$85)</f>
        <v>1支</v>
      </c>
      <c r="I261" s="28" t="s">
        <v>89</v>
      </c>
      <c r="J261" s="28" t="s">
        <v>1113</v>
      </c>
      <c r="K261" s="28">
        <v>30</v>
      </c>
      <c r="L261" s="31">
        <v>30</v>
      </c>
      <c r="M261" s="28">
        <v>6</v>
      </c>
      <c r="N261" s="32">
        <v>0.8</v>
      </c>
      <c r="O261" s="33" t="s">
        <v>1340</v>
      </c>
      <c r="P261" s="3" t="s">
        <v>1288</v>
      </c>
      <c r="Q261" s="3" t="s">
        <v>51</v>
      </c>
      <c r="R261" s="3" t="s">
        <v>1341</v>
      </c>
      <c r="S261" s="4" t="str">
        <f>LOOKUP(2,1/('[1] 集采未中选药品规格'!$A$2:$A$596=$R261),'[1] 集采未中选药品规格'!C$2:C$596)</f>
        <v>20mg</v>
      </c>
      <c r="T261" s="4" t="str">
        <f>LOOKUP(2,1/('[1] 集采未中选药品规格'!$A$2:$A$596=$R261),'[1] 集采未中选药品规格'!D$2:D$596)</f>
        <v>1支</v>
      </c>
      <c r="U261" s="3" t="s">
        <v>89</v>
      </c>
      <c r="V261" s="38" t="s">
        <v>636</v>
      </c>
      <c r="W261" s="3" t="s">
        <v>637</v>
      </c>
      <c r="X261" s="38" t="s">
        <v>636</v>
      </c>
      <c r="Y261" s="3" t="s">
        <v>637</v>
      </c>
      <c r="Z261" s="3">
        <v>910</v>
      </c>
      <c r="AA261" s="3">
        <v>910</v>
      </c>
      <c r="AB261" s="3" t="s">
        <v>66</v>
      </c>
      <c r="AC261" s="38"/>
      <c r="AD261" s="42"/>
      <c r="AE261" s="42" t="s">
        <v>1342</v>
      </c>
      <c r="AF261" s="42" t="s">
        <v>1340</v>
      </c>
      <c r="AG261" s="42" t="s">
        <v>1343</v>
      </c>
      <c r="AH261" s="54"/>
      <c r="AI261" s="50" t="str">
        <f t="shared" ref="AI261" si="97">IF(G261=S261,"规格√","规格×")</f>
        <v>规格√</v>
      </c>
      <c r="AJ261" s="50" t="str">
        <f t="shared" ref="AJ261" si="98">CHOOSE(IF($AI261="规格√",1,2),"按中选价",IF($E261="注射剂","含量差比价","装量差比价"))</f>
        <v>按中选价</v>
      </c>
      <c r="AK261" s="51">
        <f t="shared" ref="AK261" si="99">ROUND(CHOOSE(IF($AI261="规格√",1,2),$L261,IF($E261="注射剂",$L261*POWER(1.7,LOG(LEFT($S261,LEN($S261)-2)/LEFT($G261,LEN($G261)-2),2)),$L261*POWER(1.9,LOG(LEFT($S261,LEN($S261)-2)/LEFT($G261,LEN($G261)-2),2)))),2)</f>
        <v>30</v>
      </c>
      <c r="AL261" s="50">
        <f t="shared" ref="AL261" si="100">ROUND($AA261/$AK261,1)</f>
        <v>30.3</v>
      </c>
      <c r="AM261" s="52" t="str">
        <f t="shared" ref="AM261" si="101">IF(OR($AC261="是",$AB261="是",$AD261="是"),CONCATENATE(IF($AC261="是","原研药",""),IF(COUNTA(AC261:AC261)&gt;=2,"、",""),IF($AB261="是","过评药",""),IF(AND(COUNTA(AC261:AD261)&gt;=2,AD261&lt;&gt;""),"、",""),IF($AD261="是","参比制剂",""),"，")&amp;IF($AL261&gt;=2,"行梯度降价","差比价与挂网价取低者"),"差比价与挂网价取低者")</f>
        <v>过评药，行梯度降价</v>
      </c>
      <c r="AN261" s="53">
        <f t="shared" ref="AN261" si="102">IF(Z261=0,"海南无挂网价（差比价为"&amp;AK261&amp;"）",ROUNDUP(IF(OR($AC261="是",$AB261="是",$AD261="是"),IF($AL261&gt;2,MAX($AA261*0.6,$AK261),MIN($AA261,$AK261)),MIN($AA261,$AK261)),2))</f>
        <v>546</v>
      </c>
      <c r="AO261" s="53">
        <f t="shared" ref="AO261" si="103">IF(Z261=0,"海南无挂网价（差比价为"&amp;AK261&amp;"）",ROUNDUP(IF(OR($AC261="是",$AB261="是",$AD261="是"),IF($AL261&gt;2,MAX($AA261*0.6*0.6,$AK261),MIN($AA261,$AK261)),MIN($AA261,$AK261)),2))</f>
        <v>327.60000000000002</v>
      </c>
      <c r="AP261" s="53">
        <f t="shared" ref="AP261" si="104">IF(Z261=0,"海南无挂网价（差比价为"&amp;AK261&amp;"）",ROUNDUP(IF(OR($AC261="是",$AB261="是",$AD261="是"),IF($AL261&gt;2,MAX($AA261*0.6*0.6*0.8,$AK261),MIN($AA261,$AK261)),MIN($AA261,$AK261)),2))</f>
        <v>262.08</v>
      </c>
    </row>
    <row r="262" spans="1:42">
      <c r="A262" s="28">
        <v>20</v>
      </c>
      <c r="B262" s="28" t="s">
        <v>1288</v>
      </c>
      <c r="C262" s="28" t="s">
        <v>1289</v>
      </c>
      <c r="D262" s="28" t="s">
        <v>45</v>
      </c>
      <c r="E262" s="28" t="str">
        <f>LOOKUP(2,1/([1]中选结果表!$C$2:$C$85=D262),[1]中选结果表!$M$2:$M$85)</f>
        <v>注射剂</v>
      </c>
      <c r="F262" s="28" t="s">
        <v>1290</v>
      </c>
      <c r="G262" s="28" t="str">
        <f>LOOKUP(2,1/([1]中选结果表!$D$2:$D$85=$F262),[1]中选结果表!$E$2:$E$85)</f>
        <v>20mg</v>
      </c>
      <c r="H262" s="28" t="str">
        <f>LOOKUP(2,1/([1]中选结果表!$D$2:$D$85=$F262),[1]中选结果表!$F$2:$F$85)</f>
        <v>1支</v>
      </c>
      <c r="I262" s="28" t="s">
        <v>89</v>
      </c>
      <c r="J262" s="28" t="s">
        <v>1113</v>
      </c>
      <c r="K262" s="28">
        <v>30</v>
      </c>
      <c r="L262" s="31">
        <v>30</v>
      </c>
      <c r="M262" s="28">
        <v>6</v>
      </c>
      <c r="N262" s="32">
        <v>0.8</v>
      </c>
      <c r="O262" s="33" t="s">
        <v>1344</v>
      </c>
      <c r="P262" s="3" t="s">
        <v>1288</v>
      </c>
      <c r="Q262" s="3" t="s">
        <v>51</v>
      </c>
      <c r="R262" s="3" t="s">
        <v>1345</v>
      </c>
      <c r="S262" s="4" t="str">
        <f>LOOKUP(2,1/('[1] 集采未中选药品规格'!$A$2:$A$596=$R262),'[1] 集采未中选药品规格'!C$2:C$596)</f>
        <v>20mg</v>
      </c>
      <c r="T262" s="4" t="str">
        <f>LOOKUP(2,1/('[1] 集采未中选药品规格'!$A$2:$A$596=$R262),'[1] 集采未中选药品规格'!D$2:D$596)</f>
        <v>1瓶</v>
      </c>
      <c r="U262" s="3" t="s">
        <v>89</v>
      </c>
      <c r="V262" s="38" t="s">
        <v>405</v>
      </c>
      <c r="W262" s="3" t="s">
        <v>406</v>
      </c>
      <c r="X262" s="38" t="s">
        <v>405</v>
      </c>
      <c r="Y262" s="3" t="s">
        <v>406</v>
      </c>
      <c r="Z262" s="3">
        <v>139.28</v>
      </c>
      <c r="AA262" s="3">
        <v>139.28</v>
      </c>
      <c r="AB262" s="3" t="s">
        <v>66</v>
      </c>
      <c r="AC262" s="38"/>
      <c r="AD262" s="42"/>
      <c r="AE262" s="42" t="s">
        <v>1346</v>
      </c>
      <c r="AF262" s="42" t="s">
        <v>1344</v>
      </c>
      <c r="AG262" s="42" t="s">
        <v>1347</v>
      </c>
      <c r="AH262" s="54"/>
      <c r="AI262" s="50" t="str">
        <f t="shared" ref="AI262:AI293" si="105">IF(G262=S262,"规格√","规格×")</f>
        <v>规格√</v>
      </c>
      <c r="AJ262" s="50" t="str">
        <f t="shared" ref="AJ262:AJ293" si="106">CHOOSE(IF($AI262="规格√",1,2),"按中选价",IF($E262="注射剂","含量差比价","装量差比价"))</f>
        <v>按中选价</v>
      </c>
      <c r="AK262" s="51">
        <f t="shared" ref="AK262:AK293" si="107">ROUND(CHOOSE(IF($AI262="规格√",1,2),$L262,IF($E262="注射剂",$L262*POWER(1.7,LOG(LEFT($S262,LEN($S262)-2)/LEFT($G262,LEN($G262)-2),2)),$L262*POWER(1.9,LOG(LEFT($S262,LEN($S262)-2)/LEFT($G262,LEN($G262)-2),2)))),2)</f>
        <v>30</v>
      </c>
      <c r="AL262" s="50">
        <f t="shared" ref="AL262:AL293" si="108">ROUND($AA262/$AK262,1)</f>
        <v>4.5999999999999996</v>
      </c>
      <c r="AM262" s="52" t="str">
        <f t="shared" ref="AM262:AM293" si="109">IF(OR($AC262="是",$AB262="是",$AD262="是"),CONCATENATE(IF($AC262="是","原研药",""),IF(COUNTA(AC262:AC262)&gt;=2,"、",""),IF($AB262="是","过评药",""),IF(AND(COUNTA(AC262:AD262)&gt;=2,AD262&lt;&gt;""),"、",""),IF($AD262="是","参比制剂",""),"，")&amp;IF($AL262&gt;=2,"行梯度降价","差比价与挂网价取低者"),"差比价与挂网价取低者")</f>
        <v>过评药，行梯度降价</v>
      </c>
      <c r="AN262" s="53">
        <f t="shared" ref="AN262:AN293" si="110">IF(Z262=0,"海南无挂网价（差比价为"&amp;AK262&amp;"）",ROUNDUP(IF(OR($AC262="是",$AB262="是",$AD262="是"),IF($AL262&gt;2,MAX($AA262*0.6,$AK262),MIN($AA262,$AK262)),MIN($AA262,$AK262)),2))</f>
        <v>83.570000000000007</v>
      </c>
      <c r="AO262" s="53">
        <f t="shared" ref="AO262:AO293" si="111">IF(Z262=0,"海南无挂网价（差比价为"&amp;AK262&amp;"）",ROUNDUP(IF(OR($AC262="是",$AB262="是",$AD262="是"),IF($AL262&gt;2,MAX($AA262*0.6*0.6,$AK262),MIN($AA262,$AK262)),MIN($AA262,$AK262)),2))</f>
        <v>50.15</v>
      </c>
      <c r="AP262" s="53">
        <f t="shared" ref="AP262:AP293" si="112">IF(Z262=0,"海南无挂网价（差比价为"&amp;AK262&amp;"）",ROUNDUP(IF(OR($AC262="是",$AB262="是",$AD262="是"),IF($AL262&gt;2,MAX($AA262*0.6*0.6*0.8,$AK262),MIN($AA262,$AK262)),MIN($AA262,$AK262)),2))</f>
        <v>40.119999999999997</v>
      </c>
    </row>
    <row r="263" spans="1:42">
      <c r="A263" s="28">
        <v>20</v>
      </c>
      <c r="B263" s="28" t="s">
        <v>1288</v>
      </c>
      <c r="C263" s="28" t="s">
        <v>1289</v>
      </c>
      <c r="D263" s="28" t="s">
        <v>45</v>
      </c>
      <c r="E263" s="28" t="str">
        <f>LOOKUP(2,1/([1]中选结果表!$C$2:$C$85=D263),[1]中选结果表!$M$2:$M$85)</f>
        <v>注射剂</v>
      </c>
      <c r="F263" s="28" t="s">
        <v>1290</v>
      </c>
      <c r="G263" s="28" t="str">
        <f>LOOKUP(2,1/([1]中选结果表!$D$2:$D$85=$F263),[1]中选结果表!$E$2:$E$85)</f>
        <v>20mg</v>
      </c>
      <c r="H263" s="28" t="str">
        <f>LOOKUP(2,1/([1]中选结果表!$D$2:$D$85=$F263),[1]中选结果表!$F$2:$F$85)</f>
        <v>1支</v>
      </c>
      <c r="I263" s="28" t="s">
        <v>89</v>
      </c>
      <c r="J263" s="28" t="s">
        <v>1113</v>
      </c>
      <c r="K263" s="28">
        <v>30</v>
      </c>
      <c r="L263" s="31">
        <v>30</v>
      </c>
      <c r="M263" s="28">
        <v>6</v>
      </c>
      <c r="N263" s="32">
        <v>0.8</v>
      </c>
      <c r="O263" s="33" t="s">
        <v>1348</v>
      </c>
      <c r="P263" s="3" t="s">
        <v>1288</v>
      </c>
      <c r="Q263" s="3" t="s">
        <v>51</v>
      </c>
      <c r="R263" s="3" t="s">
        <v>1349</v>
      </c>
      <c r="S263" s="4" t="str">
        <f>LOOKUP(2,1/('[1] 集采未中选药品规格'!$A$2:$A$596=$R263),'[1] 集采未中选药品规格'!C$2:C$596)</f>
        <v>80mg</v>
      </c>
      <c r="T263" s="4" t="str">
        <f>LOOKUP(2,1/('[1] 集采未中选药品规格'!$A$2:$A$596=$R263),'[1] 集采未中选药品规格'!D$2:D$596)</f>
        <v>1支</v>
      </c>
      <c r="U263" s="3" t="s">
        <v>89</v>
      </c>
      <c r="V263" s="38" t="s">
        <v>670</v>
      </c>
      <c r="W263" s="3" t="s">
        <v>671</v>
      </c>
      <c r="X263" s="38" t="s">
        <v>670</v>
      </c>
      <c r="Y263" s="3" t="s">
        <v>671</v>
      </c>
      <c r="Z263" s="3">
        <v>2335.12</v>
      </c>
      <c r="AA263" s="3">
        <v>2335.12</v>
      </c>
      <c r="AB263" s="3" t="s">
        <v>66</v>
      </c>
      <c r="AC263" s="38"/>
      <c r="AD263" s="42"/>
      <c r="AE263" s="42" t="s">
        <v>1350</v>
      </c>
      <c r="AF263" s="42" t="s">
        <v>1348</v>
      </c>
      <c r="AG263" s="42" t="s">
        <v>1351</v>
      </c>
      <c r="AH263" s="54"/>
      <c r="AI263" s="50" t="str">
        <f t="shared" si="105"/>
        <v>规格×</v>
      </c>
      <c r="AJ263" s="50" t="str">
        <f t="shared" si="106"/>
        <v>含量差比价</v>
      </c>
      <c r="AK263" s="51">
        <f t="shared" si="107"/>
        <v>86.7</v>
      </c>
      <c r="AL263" s="50">
        <f t="shared" si="108"/>
        <v>26.9</v>
      </c>
      <c r="AM263" s="52" t="str">
        <f t="shared" si="109"/>
        <v>过评药，行梯度降价</v>
      </c>
      <c r="AN263" s="53">
        <f t="shared" si="110"/>
        <v>1401.08</v>
      </c>
      <c r="AO263" s="53">
        <f t="shared" si="111"/>
        <v>840.65</v>
      </c>
      <c r="AP263" s="53">
        <f t="shared" si="112"/>
        <v>672.52</v>
      </c>
    </row>
    <row r="264" spans="1:42">
      <c r="A264" s="28">
        <v>20</v>
      </c>
      <c r="B264" s="28" t="s">
        <v>1288</v>
      </c>
      <c r="C264" s="28" t="s">
        <v>1289</v>
      </c>
      <c r="D264" s="28" t="s">
        <v>45</v>
      </c>
      <c r="E264" s="28" t="str">
        <f>LOOKUP(2,1/([1]中选结果表!$C$2:$C$85=D264),[1]中选结果表!$M$2:$M$85)</f>
        <v>注射剂</v>
      </c>
      <c r="F264" s="28" t="s">
        <v>1290</v>
      </c>
      <c r="G264" s="28" t="str">
        <f>LOOKUP(2,1/([1]中选结果表!$D$2:$D$85=$F264),[1]中选结果表!$E$2:$E$85)</f>
        <v>20mg</v>
      </c>
      <c r="H264" s="28" t="str">
        <f>LOOKUP(2,1/([1]中选结果表!$D$2:$D$85=$F264),[1]中选结果表!$F$2:$F$85)</f>
        <v>1支</v>
      </c>
      <c r="I264" s="28" t="s">
        <v>89</v>
      </c>
      <c r="J264" s="28" t="s">
        <v>1113</v>
      </c>
      <c r="K264" s="28">
        <v>30</v>
      </c>
      <c r="L264" s="31">
        <v>30</v>
      </c>
      <c r="M264" s="28">
        <v>6</v>
      </c>
      <c r="N264" s="32">
        <v>0.8</v>
      </c>
      <c r="O264" s="33" t="s">
        <v>1352</v>
      </c>
      <c r="P264" s="3" t="s">
        <v>1288</v>
      </c>
      <c r="Q264" s="3" t="s">
        <v>51</v>
      </c>
      <c r="R264" s="3" t="s">
        <v>1353</v>
      </c>
      <c r="S264" s="4" t="str">
        <f>LOOKUP(2,1/('[1] 集采未中选药品规格'!$A$2:$A$596=$R264),'[1] 集采未中选药品规格'!C$2:C$596)</f>
        <v>20mg</v>
      </c>
      <c r="T264" s="4" t="str">
        <f>LOOKUP(2,1/('[1] 集采未中选药品规格'!$A$2:$A$596=$R264),'[1] 集采未中选药品规格'!D$2:D$596)</f>
        <v>1支</v>
      </c>
      <c r="U264" s="3" t="s">
        <v>89</v>
      </c>
      <c r="V264" s="38" t="s">
        <v>670</v>
      </c>
      <c r="W264" s="3" t="s">
        <v>671</v>
      </c>
      <c r="X264" s="38" t="s">
        <v>670</v>
      </c>
      <c r="Y264" s="3" t="s">
        <v>671</v>
      </c>
      <c r="Z264" s="3">
        <v>808</v>
      </c>
      <c r="AA264" s="3">
        <v>808</v>
      </c>
      <c r="AB264" s="3" t="s">
        <v>66</v>
      </c>
      <c r="AC264" s="38"/>
      <c r="AD264" s="42"/>
      <c r="AE264" s="42" t="s">
        <v>1354</v>
      </c>
      <c r="AF264" s="42" t="s">
        <v>1352</v>
      </c>
      <c r="AG264" s="42" t="s">
        <v>1355</v>
      </c>
      <c r="AH264" s="54"/>
      <c r="AI264" s="50" t="str">
        <f t="shared" si="105"/>
        <v>规格√</v>
      </c>
      <c r="AJ264" s="50" t="str">
        <f t="shared" si="106"/>
        <v>按中选价</v>
      </c>
      <c r="AK264" s="51">
        <f t="shared" si="107"/>
        <v>30</v>
      </c>
      <c r="AL264" s="50">
        <f t="shared" si="108"/>
        <v>26.9</v>
      </c>
      <c r="AM264" s="52" t="str">
        <f t="shared" si="109"/>
        <v>过评药，行梯度降价</v>
      </c>
      <c r="AN264" s="53">
        <f t="shared" si="110"/>
        <v>484.8</v>
      </c>
      <c r="AO264" s="53">
        <f t="shared" si="111"/>
        <v>290.88</v>
      </c>
      <c r="AP264" s="53">
        <f t="shared" si="112"/>
        <v>232.70999999999998</v>
      </c>
    </row>
    <row r="265" spans="1:42">
      <c r="A265" s="28">
        <v>21</v>
      </c>
      <c r="B265" s="28" t="s">
        <v>1356</v>
      </c>
      <c r="C265" s="28" t="s">
        <v>1357</v>
      </c>
      <c r="D265" s="28" t="s">
        <v>45</v>
      </c>
      <c r="E265" s="28" t="str">
        <f>LOOKUP(2,1/([1]中选结果表!$C$2:$C$85=D265),[1]中选结果表!$M$2:$M$85)</f>
        <v>注射剂</v>
      </c>
      <c r="F265" s="28" t="s">
        <v>1358</v>
      </c>
      <c r="G265" s="28" t="str">
        <f>LOOKUP(2,1/([1]中选结果表!$D$2:$D$85=$F265),[1]中选结果表!$E$2:$E$85)</f>
        <v>30mg</v>
      </c>
      <c r="H265" s="28" t="str">
        <f>LOOKUP(2,1/([1]中选结果表!$D$2:$D$85=$F265),[1]中选结果表!$F$2:$F$85)</f>
        <v>10支</v>
      </c>
      <c r="I265" s="28" t="s">
        <v>89</v>
      </c>
      <c r="J265" s="28" t="s">
        <v>711</v>
      </c>
      <c r="K265" s="28">
        <v>75</v>
      </c>
      <c r="L265" s="31">
        <v>7.5</v>
      </c>
      <c r="M265" s="28">
        <v>4</v>
      </c>
      <c r="N265" s="32">
        <v>0.8</v>
      </c>
      <c r="O265" s="33" t="s">
        <v>1359</v>
      </c>
      <c r="P265" s="3" t="s">
        <v>1356</v>
      </c>
      <c r="Q265" s="3" t="s">
        <v>45</v>
      </c>
      <c r="R265" s="3" t="s">
        <v>1360</v>
      </c>
      <c r="S265" s="4" t="str">
        <f>LOOKUP(2,1/('[1] 集采未中选药品规格'!$A$2:$A$596=$R265),'[1] 集采未中选药品规格'!C$2:C$596)</f>
        <v>30mg</v>
      </c>
      <c r="T265" s="4" t="str">
        <f>LOOKUP(2,1/('[1] 集采未中选药品规格'!$A$2:$A$596=$R265),'[1] 集采未中选药品规格'!D$2:D$596)</f>
        <v>1支</v>
      </c>
      <c r="U265" s="3" t="s">
        <v>512</v>
      </c>
      <c r="V265" s="38" t="s">
        <v>869</v>
      </c>
      <c r="W265" s="3" t="s">
        <v>843</v>
      </c>
      <c r="X265" s="38" t="s">
        <v>869</v>
      </c>
      <c r="Y265" s="3" t="s">
        <v>843</v>
      </c>
      <c r="Z265" s="3">
        <v>48</v>
      </c>
      <c r="AA265" s="3">
        <v>48</v>
      </c>
      <c r="AB265" s="3" t="s">
        <v>66</v>
      </c>
      <c r="AC265" s="38"/>
      <c r="AD265" s="42"/>
      <c r="AE265" s="42" t="s">
        <v>1361</v>
      </c>
      <c r="AF265" s="42" t="s">
        <v>1359</v>
      </c>
      <c r="AG265" s="42" t="s">
        <v>1362</v>
      </c>
      <c r="AH265" s="54"/>
      <c r="AI265" s="50" t="str">
        <f t="shared" si="105"/>
        <v>规格√</v>
      </c>
      <c r="AJ265" s="50" t="str">
        <f t="shared" si="106"/>
        <v>按中选价</v>
      </c>
      <c r="AK265" s="51">
        <f t="shared" si="107"/>
        <v>7.5</v>
      </c>
      <c r="AL265" s="50">
        <f t="shared" si="108"/>
        <v>6.4</v>
      </c>
      <c r="AM265" s="52" t="str">
        <f t="shared" si="109"/>
        <v>过评药，行梯度降价</v>
      </c>
      <c r="AN265" s="53">
        <f t="shared" si="110"/>
        <v>28.8</v>
      </c>
      <c r="AO265" s="53">
        <f t="shared" si="111"/>
        <v>17.28</v>
      </c>
      <c r="AP265" s="53">
        <f t="shared" si="112"/>
        <v>13.83</v>
      </c>
    </row>
    <row r="266" spans="1:42">
      <c r="A266" s="28">
        <v>21</v>
      </c>
      <c r="B266" s="28" t="s">
        <v>1356</v>
      </c>
      <c r="C266" s="28" t="s">
        <v>1357</v>
      </c>
      <c r="D266" s="28" t="s">
        <v>45</v>
      </c>
      <c r="E266" s="28" t="str">
        <f>LOOKUP(2,1/([1]中选结果表!$C$2:$C$85=D266),[1]中选结果表!$M$2:$M$85)</f>
        <v>注射剂</v>
      </c>
      <c r="F266" s="28" t="s">
        <v>1358</v>
      </c>
      <c r="G266" s="28" t="str">
        <f>LOOKUP(2,1/([1]中选结果表!$D$2:$D$85=$F266),[1]中选结果表!$E$2:$E$85)</f>
        <v>30mg</v>
      </c>
      <c r="H266" s="28" t="str">
        <f>LOOKUP(2,1/([1]中选结果表!$D$2:$D$85=$F266),[1]中选结果表!$F$2:$F$85)</f>
        <v>10支</v>
      </c>
      <c r="I266" s="28" t="s">
        <v>89</v>
      </c>
      <c r="J266" s="28" t="s">
        <v>711</v>
      </c>
      <c r="K266" s="28">
        <v>75</v>
      </c>
      <c r="L266" s="31">
        <v>7.5</v>
      </c>
      <c r="M266" s="28">
        <v>4</v>
      </c>
      <c r="N266" s="32">
        <v>0.8</v>
      </c>
      <c r="O266" s="33" t="s">
        <v>1363</v>
      </c>
      <c r="P266" s="3" t="s">
        <v>1356</v>
      </c>
      <c r="Q266" s="3" t="s">
        <v>51</v>
      </c>
      <c r="R266" s="3" t="s">
        <v>1360</v>
      </c>
      <c r="S266" s="4" t="str">
        <f>LOOKUP(2,1/('[1] 集采未中选药品规格'!$A$2:$A$596=$R266),'[1] 集采未中选药品规格'!C$2:C$596)</f>
        <v>30mg</v>
      </c>
      <c r="T266" s="4" t="str">
        <f>LOOKUP(2,1/('[1] 集采未中选药品规格'!$A$2:$A$596=$R266),'[1] 集采未中选药品规格'!D$2:D$596)</f>
        <v>1支</v>
      </c>
      <c r="U266" s="3" t="s">
        <v>512</v>
      </c>
      <c r="V266" s="38" t="s">
        <v>648</v>
      </c>
      <c r="W266" s="3" t="s">
        <v>649</v>
      </c>
      <c r="X266" s="38" t="s">
        <v>648</v>
      </c>
      <c r="Y266" s="3" t="s">
        <v>649</v>
      </c>
      <c r="Z266" s="3">
        <v>13.2</v>
      </c>
      <c r="AA266" s="3">
        <v>13.2</v>
      </c>
      <c r="AB266" s="3" t="s">
        <v>66</v>
      </c>
      <c r="AC266" s="38"/>
      <c r="AD266" s="42"/>
      <c r="AE266" s="42" t="s">
        <v>1364</v>
      </c>
      <c r="AF266" s="42" t="s">
        <v>1363</v>
      </c>
      <c r="AG266" s="42" t="s">
        <v>1365</v>
      </c>
      <c r="AH266" s="54"/>
      <c r="AI266" s="50" t="str">
        <f t="shared" si="105"/>
        <v>规格√</v>
      </c>
      <c r="AJ266" s="50" t="str">
        <f t="shared" si="106"/>
        <v>按中选价</v>
      </c>
      <c r="AK266" s="51">
        <f t="shared" si="107"/>
        <v>7.5</v>
      </c>
      <c r="AL266" s="50">
        <f t="shared" si="108"/>
        <v>1.8</v>
      </c>
      <c r="AM266" s="52" t="str">
        <f t="shared" si="109"/>
        <v>过评药，差比价与挂网价取低者</v>
      </c>
      <c r="AN266" s="53">
        <f t="shared" si="110"/>
        <v>7.5</v>
      </c>
      <c r="AO266" s="53">
        <f t="shared" si="111"/>
        <v>7.5</v>
      </c>
      <c r="AP266" s="53">
        <f t="shared" si="112"/>
        <v>7.5</v>
      </c>
    </row>
    <row r="267" spans="1:42">
      <c r="A267" s="28">
        <v>21</v>
      </c>
      <c r="B267" s="28" t="s">
        <v>1356</v>
      </c>
      <c r="C267" s="28" t="s">
        <v>1357</v>
      </c>
      <c r="D267" s="28" t="s">
        <v>45</v>
      </c>
      <c r="E267" s="28" t="str">
        <f>LOOKUP(2,1/([1]中选结果表!$C$2:$C$85=D267),[1]中选结果表!$M$2:$M$85)</f>
        <v>注射剂</v>
      </c>
      <c r="F267" s="28" t="s">
        <v>1358</v>
      </c>
      <c r="G267" s="28" t="str">
        <f>LOOKUP(2,1/([1]中选结果表!$D$2:$D$85=$F267),[1]中选结果表!$E$2:$E$85)</f>
        <v>30mg</v>
      </c>
      <c r="H267" s="28" t="str">
        <f>LOOKUP(2,1/([1]中选结果表!$D$2:$D$85=$F267),[1]中选结果表!$F$2:$F$85)</f>
        <v>10支</v>
      </c>
      <c r="I267" s="28" t="s">
        <v>89</v>
      </c>
      <c r="J267" s="28" t="s">
        <v>711</v>
      </c>
      <c r="K267" s="28">
        <v>75</v>
      </c>
      <c r="L267" s="31">
        <v>7.5</v>
      </c>
      <c r="M267" s="28">
        <v>4</v>
      </c>
      <c r="N267" s="32">
        <v>0.8</v>
      </c>
      <c r="O267" s="33" t="s">
        <v>1366</v>
      </c>
      <c r="P267" s="3" t="s">
        <v>1367</v>
      </c>
      <c r="Q267" s="3" t="s">
        <v>51</v>
      </c>
      <c r="R267" s="3" t="s">
        <v>1368</v>
      </c>
      <c r="S267" s="4" t="str">
        <f>LOOKUP(2,1/('[1] 集采未中选药品规格'!$A$2:$A$596=$R267),'[1] 集采未中选药品规格'!C$2:C$596)</f>
        <v>35mg</v>
      </c>
      <c r="T267" s="4" t="str">
        <f>LOOKUP(2,1/('[1] 集采未中选药品规格'!$A$2:$A$596=$R267),'[1] 集采未中选药品规格'!D$2:D$596)</f>
        <v>1瓶</v>
      </c>
      <c r="U267" s="3" t="s">
        <v>47</v>
      </c>
      <c r="V267" s="38" t="s">
        <v>1369</v>
      </c>
      <c r="W267" s="3" t="s">
        <v>1370</v>
      </c>
      <c r="X267" s="38" t="s">
        <v>1369</v>
      </c>
      <c r="Y267" s="3" t="s">
        <v>1370</v>
      </c>
      <c r="Z267" s="3">
        <v>83.21</v>
      </c>
      <c r="AA267" s="3">
        <v>83.21</v>
      </c>
      <c r="AB267" s="3" t="s">
        <v>57</v>
      </c>
      <c r="AC267" s="38"/>
      <c r="AD267" s="42"/>
      <c r="AE267" s="42" t="s">
        <v>1371</v>
      </c>
      <c r="AF267" s="42" t="s">
        <v>1366</v>
      </c>
      <c r="AG267" s="42" t="s">
        <v>1372</v>
      </c>
      <c r="AH267" s="54"/>
      <c r="AI267" s="50" t="str">
        <f t="shared" si="105"/>
        <v>规格×</v>
      </c>
      <c r="AJ267" s="50" t="str">
        <f t="shared" si="106"/>
        <v>含量差比价</v>
      </c>
      <c r="AK267" s="51">
        <f t="shared" si="107"/>
        <v>8.44</v>
      </c>
      <c r="AL267" s="50">
        <f t="shared" si="108"/>
        <v>9.9</v>
      </c>
      <c r="AM267" s="52" t="str">
        <f t="shared" si="109"/>
        <v>差比价与挂网价取低者</v>
      </c>
      <c r="AN267" s="53">
        <f t="shared" si="110"/>
        <v>8.44</v>
      </c>
      <c r="AO267" s="53">
        <f t="shared" si="111"/>
        <v>8.44</v>
      </c>
      <c r="AP267" s="53">
        <f t="shared" si="112"/>
        <v>8.44</v>
      </c>
    </row>
    <row r="268" spans="1:42">
      <c r="A268" s="28">
        <v>21</v>
      </c>
      <c r="B268" s="28" t="s">
        <v>1356</v>
      </c>
      <c r="C268" s="28" t="s">
        <v>1357</v>
      </c>
      <c r="D268" s="28" t="s">
        <v>45</v>
      </c>
      <c r="E268" s="28" t="str">
        <f>LOOKUP(2,1/([1]中选结果表!$C$2:$C$85=D268),[1]中选结果表!$M$2:$M$85)</f>
        <v>注射剂</v>
      </c>
      <c r="F268" s="28" t="s">
        <v>1358</v>
      </c>
      <c r="G268" s="28" t="str">
        <f>LOOKUP(2,1/([1]中选结果表!$D$2:$D$85=$F268),[1]中选结果表!$E$2:$E$85)</f>
        <v>30mg</v>
      </c>
      <c r="H268" s="28" t="str">
        <f>LOOKUP(2,1/([1]中选结果表!$D$2:$D$85=$F268),[1]中选结果表!$F$2:$F$85)</f>
        <v>10支</v>
      </c>
      <c r="I268" s="28" t="s">
        <v>89</v>
      </c>
      <c r="J268" s="28" t="s">
        <v>711</v>
      </c>
      <c r="K268" s="28">
        <v>75</v>
      </c>
      <c r="L268" s="31">
        <v>7.5</v>
      </c>
      <c r="M268" s="28">
        <v>4</v>
      </c>
      <c r="N268" s="32">
        <v>0.8</v>
      </c>
      <c r="O268" s="33" t="s">
        <v>1373</v>
      </c>
      <c r="P268" s="3" t="s">
        <v>1356</v>
      </c>
      <c r="Q268" s="3" t="s">
        <v>1374</v>
      </c>
      <c r="R268" s="3" t="s">
        <v>1375</v>
      </c>
      <c r="S268" s="4" t="str">
        <f>LOOKUP(2,1/('[1] 集采未中选药品规格'!$A$2:$A$596=$R268),'[1] 集采未中选药品规格'!C$2:C$596)</f>
        <v>30mg</v>
      </c>
      <c r="T268" s="4" t="str">
        <f>LOOKUP(2,1/('[1] 集采未中选药品规格'!$A$2:$A$596=$R268),'[1] 集采未中选药品规格'!D$2:D$596)</f>
        <v>6支</v>
      </c>
      <c r="U268" s="3" t="s">
        <v>89</v>
      </c>
      <c r="V268" s="38" t="s">
        <v>863</v>
      </c>
      <c r="W268" s="3" t="s">
        <v>864</v>
      </c>
      <c r="X268" s="38" t="s">
        <v>863</v>
      </c>
      <c r="Y268" s="3" t="s">
        <v>864</v>
      </c>
      <c r="Z268" s="3">
        <v>19.98</v>
      </c>
      <c r="AA268" s="3">
        <v>3.33</v>
      </c>
      <c r="AB268" s="3" t="s">
        <v>66</v>
      </c>
      <c r="AC268" s="38" t="s">
        <v>1376</v>
      </c>
      <c r="AD268" s="42" t="s">
        <v>57</v>
      </c>
      <c r="AE268" s="42" t="s">
        <v>1377</v>
      </c>
      <c r="AF268" s="42" t="s">
        <v>1373</v>
      </c>
      <c r="AG268" s="42" t="s">
        <v>1378</v>
      </c>
      <c r="AH268" s="54"/>
      <c r="AI268" s="50" t="str">
        <f t="shared" si="105"/>
        <v>规格√</v>
      </c>
      <c r="AJ268" s="50" t="str">
        <f t="shared" si="106"/>
        <v>按中选价</v>
      </c>
      <c r="AK268" s="51">
        <f t="shared" si="107"/>
        <v>7.5</v>
      </c>
      <c r="AL268" s="50">
        <f t="shared" si="108"/>
        <v>0.4</v>
      </c>
      <c r="AM268" s="52" t="str">
        <f t="shared" si="109"/>
        <v>过评药、，差比价与挂网价取低者</v>
      </c>
      <c r="AN268" s="53">
        <f t="shared" si="110"/>
        <v>3.33</v>
      </c>
      <c r="AO268" s="53">
        <f t="shared" si="111"/>
        <v>3.33</v>
      </c>
      <c r="AP268" s="53">
        <f t="shared" si="112"/>
        <v>3.33</v>
      </c>
    </row>
    <row r="269" spans="1:42">
      <c r="A269" s="28">
        <v>21</v>
      </c>
      <c r="B269" s="28" t="s">
        <v>1356</v>
      </c>
      <c r="C269" s="28" t="s">
        <v>1357</v>
      </c>
      <c r="D269" s="28" t="s">
        <v>45</v>
      </c>
      <c r="E269" s="28" t="str">
        <f>LOOKUP(2,1/([1]中选结果表!$C$2:$C$85=D269),[1]中选结果表!$M$2:$M$85)</f>
        <v>注射剂</v>
      </c>
      <c r="F269" s="28" t="s">
        <v>1358</v>
      </c>
      <c r="G269" s="28" t="str">
        <f>LOOKUP(2,1/([1]中选结果表!$D$2:$D$85=$F269),[1]中选结果表!$E$2:$E$85)</f>
        <v>30mg</v>
      </c>
      <c r="H269" s="28" t="str">
        <f>LOOKUP(2,1/([1]中选结果表!$D$2:$D$85=$F269),[1]中选结果表!$F$2:$F$85)</f>
        <v>10支</v>
      </c>
      <c r="I269" s="28" t="s">
        <v>89</v>
      </c>
      <c r="J269" s="28" t="s">
        <v>711</v>
      </c>
      <c r="K269" s="28">
        <v>75</v>
      </c>
      <c r="L269" s="31">
        <v>7.5</v>
      </c>
      <c r="M269" s="28">
        <v>4</v>
      </c>
      <c r="N269" s="32">
        <v>0.8</v>
      </c>
      <c r="O269" s="33" t="s">
        <v>1379</v>
      </c>
      <c r="P269" s="3" t="s">
        <v>1356</v>
      </c>
      <c r="Q269" s="3" t="s">
        <v>51</v>
      </c>
      <c r="R269" s="3" t="s">
        <v>1380</v>
      </c>
      <c r="S269" s="4" t="str">
        <f>LOOKUP(2,1/('[1] 集采未中选药品规格'!$A$2:$A$596=$R269),'[1] 集采未中选药品规格'!C$2:C$596)</f>
        <v>30mg</v>
      </c>
      <c r="T269" s="4" t="str">
        <f>LOOKUP(2,1/('[1] 集采未中选药品规格'!$A$2:$A$596=$R269),'[1] 集采未中选药品规格'!D$2:D$596)</f>
        <v>1支</v>
      </c>
      <c r="U269" s="3" t="s">
        <v>89</v>
      </c>
      <c r="V269" s="38" t="s">
        <v>1381</v>
      </c>
      <c r="W269" s="3" t="s">
        <v>1382</v>
      </c>
      <c r="X269" s="38" t="s">
        <v>1381</v>
      </c>
      <c r="Y269" s="3" t="s">
        <v>1382</v>
      </c>
      <c r="Z269" s="3">
        <v>36.700000000000003</v>
      </c>
      <c r="AA269" s="3">
        <v>36.700000000000003</v>
      </c>
      <c r="AB269" s="3" t="s">
        <v>66</v>
      </c>
      <c r="AC269" s="38"/>
      <c r="AD269" s="42"/>
      <c r="AE269" s="42" t="s">
        <v>1383</v>
      </c>
      <c r="AF269" s="42" t="s">
        <v>1379</v>
      </c>
      <c r="AG269" s="42" t="s">
        <v>1384</v>
      </c>
      <c r="AH269" s="54"/>
      <c r="AI269" s="50" t="str">
        <f t="shared" si="105"/>
        <v>规格√</v>
      </c>
      <c r="AJ269" s="50" t="str">
        <f t="shared" si="106"/>
        <v>按中选价</v>
      </c>
      <c r="AK269" s="51">
        <f t="shared" si="107"/>
        <v>7.5</v>
      </c>
      <c r="AL269" s="50">
        <f t="shared" si="108"/>
        <v>4.9000000000000004</v>
      </c>
      <c r="AM269" s="52" t="str">
        <f t="shared" si="109"/>
        <v>过评药，行梯度降价</v>
      </c>
      <c r="AN269" s="53">
        <f t="shared" si="110"/>
        <v>22.02</v>
      </c>
      <c r="AO269" s="53">
        <f t="shared" si="111"/>
        <v>13.22</v>
      </c>
      <c r="AP269" s="53">
        <f t="shared" si="112"/>
        <v>10.57</v>
      </c>
    </row>
    <row r="270" spans="1:42">
      <c r="A270" s="28">
        <v>22</v>
      </c>
      <c r="B270" s="28" t="s">
        <v>1385</v>
      </c>
      <c r="C270" s="28" t="s">
        <v>1386</v>
      </c>
      <c r="D270" s="28" t="s">
        <v>1387</v>
      </c>
      <c r="E270" s="28" t="str">
        <f>LOOKUP(2,1/([1]中选结果表!$C$2:$C$85=D270),[1]中选结果表!$M$2:$M$85)</f>
        <v>注射剂</v>
      </c>
      <c r="F270" s="28" t="s">
        <v>1388</v>
      </c>
      <c r="G270" s="28" t="str">
        <f>LOOKUP(2,1/([1]中选结果表!$D$2:$D$85=$F270),[1]中选结果表!$E$2:$E$85)</f>
        <v>0.5mg+2.5mg</v>
      </c>
      <c r="H270" s="28" t="str">
        <f>LOOKUP(2,1/([1]中选结果表!$D$2:$D$85=$F270),[1]中选结果表!$F$2:$F$85)</f>
        <v>10支</v>
      </c>
      <c r="I270" s="28" t="s">
        <v>89</v>
      </c>
      <c r="J270" s="28" t="s">
        <v>1389</v>
      </c>
      <c r="K270" s="28">
        <v>14.7</v>
      </c>
      <c r="L270" s="31">
        <v>1.47</v>
      </c>
      <c r="M270" s="28">
        <v>4</v>
      </c>
      <c r="N270" s="32">
        <v>0.8</v>
      </c>
      <c r="O270" s="33" t="s">
        <v>1390</v>
      </c>
      <c r="P270" s="3" t="s">
        <v>1385</v>
      </c>
      <c r="Q270" s="3" t="s">
        <v>1387</v>
      </c>
      <c r="R270" s="3" t="s">
        <v>1391</v>
      </c>
      <c r="S270" s="4" t="str">
        <f>LOOKUP(2,1/('[1] 集采未中选药品规格'!$A$2:$A$596=$R270),'[1] 集采未中选药品规格'!C$2:C$596)</f>
        <v>0.5mg+2.5mg</v>
      </c>
      <c r="T270" s="4" t="str">
        <f>LOOKUP(2,1/('[1] 集采未中选药品规格'!$A$2:$A$596=$R270),'[1] 集采未中选药品规格'!D$2:D$596)</f>
        <v>10支</v>
      </c>
      <c r="U270" s="3" t="s">
        <v>89</v>
      </c>
      <c r="V270" s="38" t="s">
        <v>1392</v>
      </c>
      <c r="W270" s="3" t="s">
        <v>1393</v>
      </c>
      <c r="X270" s="38" t="s">
        <v>1392</v>
      </c>
      <c r="Y270" s="3" t="s">
        <v>1394</v>
      </c>
      <c r="Z270" s="3">
        <v>54.78</v>
      </c>
      <c r="AA270" s="3">
        <v>5.4779999999999998</v>
      </c>
      <c r="AB270" s="3" t="s">
        <v>57</v>
      </c>
      <c r="AC270" s="38"/>
      <c r="AD270" s="42"/>
      <c r="AE270" s="42" t="s">
        <v>1395</v>
      </c>
      <c r="AF270" s="42" t="s">
        <v>1390</v>
      </c>
      <c r="AG270" s="42" t="s">
        <v>1396</v>
      </c>
      <c r="AH270" s="54"/>
      <c r="AI270" s="50" t="str">
        <f t="shared" si="105"/>
        <v>规格√</v>
      </c>
      <c r="AJ270" s="50" t="str">
        <f t="shared" si="106"/>
        <v>按中选价</v>
      </c>
      <c r="AK270" s="51">
        <f t="shared" si="107"/>
        <v>1.47</v>
      </c>
      <c r="AL270" s="50">
        <f t="shared" si="108"/>
        <v>3.7</v>
      </c>
      <c r="AM270" s="52" t="str">
        <f t="shared" si="109"/>
        <v>差比价与挂网价取低者</v>
      </c>
      <c r="AN270" s="53">
        <f t="shared" si="110"/>
        <v>1.47</v>
      </c>
      <c r="AO270" s="53">
        <f t="shared" si="111"/>
        <v>1.47</v>
      </c>
      <c r="AP270" s="53">
        <f t="shared" si="112"/>
        <v>1.47</v>
      </c>
    </row>
    <row r="271" spans="1:42">
      <c r="A271" s="28">
        <v>22</v>
      </c>
      <c r="B271" s="28" t="s">
        <v>1385</v>
      </c>
      <c r="C271" s="28" t="s">
        <v>1386</v>
      </c>
      <c r="D271" s="28" t="s">
        <v>1387</v>
      </c>
      <c r="E271" s="28" t="str">
        <f>LOOKUP(2,1/([1]中选结果表!$C$2:$C$85=D271),[1]中选结果表!$M$2:$M$85)</f>
        <v>注射剂</v>
      </c>
      <c r="F271" s="28" t="s">
        <v>1388</v>
      </c>
      <c r="G271" s="28" t="str">
        <f>LOOKUP(2,1/([1]中选结果表!$D$2:$D$85=$F271),[1]中选结果表!$E$2:$E$85)</f>
        <v>0.5mg+2.5mg</v>
      </c>
      <c r="H271" s="28" t="str">
        <f>LOOKUP(2,1/([1]中选结果表!$D$2:$D$85=$F271),[1]中选结果表!$F$2:$F$85)</f>
        <v>10支</v>
      </c>
      <c r="I271" s="28" t="s">
        <v>89</v>
      </c>
      <c r="J271" s="28" t="s">
        <v>1389</v>
      </c>
      <c r="K271" s="28">
        <v>14.7</v>
      </c>
      <c r="L271" s="31">
        <v>1.47</v>
      </c>
      <c r="M271" s="28">
        <v>4</v>
      </c>
      <c r="N271" s="32">
        <v>0.8</v>
      </c>
      <c r="O271" s="33" t="s">
        <v>1397</v>
      </c>
      <c r="P271" s="3" t="s">
        <v>1385</v>
      </c>
      <c r="Q271" s="3" t="s">
        <v>1398</v>
      </c>
      <c r="R271" s="3" t="s">
        <v>1399</v>
      </c>
      <c r="S271" s="4" t="str">
        <f>LOOKUP(2,1/('[1] 集采未中选药品规格'!$A$2:$A$596=$R271),'[1] 集采未中选药品规格'!C$2:C$596)</f>
        <v>0.5mg+2.5mg</v>
      </c>
      <c r="T271" s="4" t="str">
        <f>LOOKUP(2,1/('[1] 集采未中选药品规格'!$A$2:$A$596=$R271),'[1] 集采未中选药品规格'!D$2:D$596)</f>
        <v>10支</v>
      </c>
      <c r="U271" s="3" t="s">
        <v>1400</v>
      </c>
      <c r="V271" s="38" t="s">
        <v>1401</v>
      </c>
      <c r="W271" s="3" t="s">
        <v>1402</v>
      </c>
      <c r="X271" s="38" t="s">
        <v>1401</v>
      </c>
      <c r="Y271" s="3" t="s">
        <v>1403</v>
      </c>
      <c r="Z271" s="3">
        <v>49.2</v>
      </c>
      <c r="AA271" s="3">
        <v>4.92</v>
      </c>
      <c r="AB271" s="3" t="s">
        <v>66</v>
      </c>
      <c r="AC271" s="38"/>
      <c r="AD271" s="42"/>
      <c r="AE271" s="42" t="s">
        <v>1404</v>
      </c>
      <c r="AF271" s="42" t="s">
        <v>1397</v>
      </c>
      <c r="AG271" s="42" t="s">
        <v>1405</v>
      </c>
      <c r="AH271" s="54" t="s">
        <v>60</v>
      </c>
      <c r="AI271" s="50" t="str">
        <f t="shared" si="105"/>
        <v>规格√</v>
      </c>
      <c r="AJ271" s="50" t="str">
        <f t="shared" si="106"/>
        <v>按中选价</v>
      </c>
      <c r="AK271" s="51">
        <f t="shared" si="107"/>
        <v>1.47</v>
      </c>
      <c r="AL271" s="50">
        <f t="shared" si="108"/>
        <v>3.3</v>
      </c>
      <c r="AM271" s="52" t="str">
        <f t="shared" si="109"/>
        <v>过评药，行梯度降价</v>
      </c>
      <c r="AN271" s="53">
        <f t="shared" si="110"/>
        <v>2.96</v>
      </c>
      <c r="AO271" s="53">
        <f t="shared" si="111"/>
        <v>1.78</v>
      </c>
      <c r="AP271" s="53">
        <f t="shared" si="112"/>
        <v>1.47</v>
      </c>
    </row>
    <row r="272" spans="1:42">
      <c r="A272" s="28">
        <v>22</v>
      </c>
      <c r="B272" s="28" t="s">
        <v>1385</v>
      </c>
      <c r="C272" s="28" t="s">
        <v>1386</v>
      </c>
      <c r="D272" s="28" t="s">
        <v>1387</v>
      </c>
      <c r="E272" s="28" t="str">
        <f>LOOKUP(2,1/([1]中选结果表!$C$2:$C$85=D272),[1]中选结果表!$M$2:$M$85)</f>
        <v>注射剂</v>
      </c>
      <c r="F272" s="28" t="s">
        <v>1388</v>
      </c>
      <c r="G272" s="28" t="str">
        <f>LOOKUP(2,1/([1]中选结果表!$D$2:$D$85=$F272),[1]中选结果表!$E$2:$E$85)</f>
        <v>0.5mg+2.5mg</v>
      </c>
      <c r="H272" s="28" t="str">
        <f>LOOKUP(2,1/([1]中选结果表!$D$2:$D$85=$F272),[1]中选结果表!$F$2:$F$85)</f>
        <v>10支</v>
      </c>
      <c r="I272" s="28" t="s">
        <v>89</v>
      </c>
      <c r="J272" s="28" t="s">
        <v>1389</v>
      </c>
      <c r="K272" s="28">
        <v>14.7</v>
      </c>
      <c r="L272" s="31">
        <v>1.47</v>
      </c>
      <c r="M272" s="28">
        <v>4</v>
      </c>
      <c r="N272" s="32">
        <v>0.8</v>
      </c>
      <c r="O272" s="33" t="s">
        <v>1406</v>
      </c>
      <c r="P272" s="3" t="s">
        <v>1385</v>
      </c>
      <c r="Q272" s="3" t="s">
        <v>1385</v>
      </c>
      <c r="R272" s="3" t="s">
        <v>1407</v>
      </c>
      <c r="S272" s="4" t="str">
        <f>LOOKUP(2,1/('[1] 集采未中选药品规格'!$A$2:$A$596=$R272),'[1] 集采未中选药品规格'!C$2:C$596)</f>
        <v>0.5mg+2.5mg</v>
      </c>
      <c r="T272" s="4" t="str">
        <f>LOOKUP(2,1/('[1] 集采未中选药品规格'!$A$2:$A$596=$R272),'[1] 集采未中选药品规格'!D$2:D$596)</f>
        <v>5支</v>
      </c>
      <c r="U272" s="3" t="s">
        <v>89</v>
      </c>
      <c r="V272" s="38" t="s">
        <v>1408</v>
      </c>
      <c r="W272" s="3" t="s">
        <v>1409</v>
      </c>
      <c r="X272" s="38" t="s">
        <v>1408</v>
      </c>
      <c r="Y272" s="3" t="s">
        <v>1409</v>
      </c>
      <c r="Z272" s="3">
        <v>25.27</v>
      </c>
      <c r="AA272" s="3">
        <v>5.0540000000000003</v>
      </c>
      <c r="AB272" s="3" t="s">
        <v>66</v>
      </c>
      <c r="AC272" s="38"/>
      <c r="AD272" s="42"/>
      <c r="AE272" s="42" t="s">
        <v>1410</v>
      </c>
      <c r="AF272" s="42" t="s">
        <v>1406</v>
      </c>
      <c r="AG272" s="42" t="s">
        <v>1411</v>
      </c>
      <c r="AH272" s="54"/>
      <c r="AI272" s="50" t="str">
        <f t="shared" si="105"/>
        <v>规格√</v>
      </c>
      <c r="AJ272" s="50" t="str">
        <f t="shared" si="106"/>
        <v>按中选价</v>
      </c>
      <c r="AK272" s="51">
        <f t="shared" si="107"/>
        <v>1.47</v>
      </c>
      <c r="AL272" s="50">
        <f t="shared" si="108"/>
        <v>3.4</v>
      </c>
      <c r="AM272" s="52" t="str">
        <f t="shared" si="109"/>
        <v>过评药，行梯度降价</v>
      </c>
      <c r="AN272" s="53">
        <f t="shared" si="110"/>
        <v>3.0399999999999996</v>
      </c>
      <c r="AO272" s="53">
        <f t="shared" si="111"/>
        <v>1.82</v>
      </c>
      <c r="AP272" s="53">
        <f t="shared" si="112"/>
        <v>1.47</v>
      </c>
    </row>
    <row r="273" spans="1:42">
      <c r="A273" s="28">
        <v>22</v>
      </c>
      <c r="B273" s="28" t="s">
        <v>1385</v>
      </c>
      <c r="C273" s="28" t="s">
        <v>1386</v>
      </c>
      <c r="D273" s="28" t="s">
        <v>1387</v>
      </c>
      <c r="E273" s="28" t="str">
        <f>LOOKUP(2,1/([1]中选结果表!$C$2:$C$85=D273),[1]中选结果表!$M$2:$M$85)</f>
        <v>注射剂</v>
      </c>
      <c r="F273" s="28" t="s">
        <v>1388</v>
      </c>
      <c r="G273" s="28" t="str">
        <f>LOOKUP(2,1/([1]中选结果表!$D$2:$D$85=$F273),[1]中选结果表!$E$2:$E$85)</f>
        <v>0.5mg+2.5mg</v>
      </c>
      <c r="H273" s="28" t="str">
        <f>LOOKUP(2,1/([1]中选结果表!$D$2:$D$85=$F273),[1]中选结果表!$F$2:$F$85)</f>
        <v>10支</v>
      </c>
      <c r="I273" s="28" t="s">
        <v>89</v>
      </c>
      <c r="J273" s="28" t="s">
        <v>1389</v>
      </c>
      <c r="K273" s="28">
        <v>14.7</v>
      </c>
      <c r="L273" s="31">
        <v>1.47</v>
      </c>
      <c r="M273" s="28">
        <v>4</v>
      </c>
      <c r="N273" s="32">
        <v>0.8</v>
      </c>
      <c r="O273" s="33" t="s">
        <v>1412</v>
      </c>
      <c r="P273" s="3" t="s">
        <v>1385</v>
      </c>
      <c r="Q273" s="3" t="s">
        <v>1385</v>
      </c>
      <c r="R273" s="3" t="s">
        <v>1413</v>
      </c>
      <c r="S273" s="4" t="str">
        <f>LOOKUP(2,1/('[1] 集采未中选药品规格'!$A$2:$A$596=$R273),'[1] 集采未中选药品规格'!C$2:C$596)</f>
        <v>0.5mg+2.5mg</v>
      </c>
      <c r="T273" s="4" t="str">
        <f>LOOKUP(2,1/('[1] 集采未中选药品规格'!$A$2:$A$596=$R273),'[1] 集采未中选药品规格'!D$2:D$596)</f>
        <v>10支</v>
      </c>
      <c r="U273" s="3" t="s">
        <v>89</v>
      </c>
      <c r="V273" s="38" t="s">
        <v>1408</v>
      </c>
      <c r="W273" s="3" t="s">
        <v>1409</v>
      </c>
      <c r="X273" s="38" t="s">
        <v>1408</v>
      </c>
      <c r="Y273" s="3" t="s">
        <v>1409</v>
      </c>
      <c r="Z273" s="3">
        <v>49.28</v>
      </c>
      <c r="AA273" s="3">
        <v>4.9279999999999999</v>
      </c>
      <c r="AB273" s="3" t="s">
        <v>66</v>
      </c>
      <c r="AC273" s="38"/>
      <c r="AD273" s="42"/>
      <c r="AE273" s="42" t="s">
        <v>1410</v>
      </c>
      <c r="AF273" s="42" t="s">
        <v>1412</v>
      </c>
      <c r="AG273" s="42" t="s">
        <v>1411</v>
      </c>
      <c r="AH273" s="54"/>
      <c r="AI273" s="50" t="str">
        <f t="shared" si="105"/>
        <v>规格√</v>
      </c>
      <c r="AJ273" s="50" t="str">
        <f t="shared" si="106"/>
        <v>按中选价</v>
      </c>
      <c r="AK273" s="51">
        <f t="shared" si="107"/>
        <v>1.47</v>
      </c>
      <c r="AL273" s="50">
        <f t="shared" si="108"/>
        <v>3.4</v>
      </c>
      <c r="AM273" s="52" t="str">
        <f t="shared" si="109"/>
        <v>过评药，行梯度降价</v>
      </c>
      <c r="AN273" s="53">
        <f t="shared" si="110"/>
        <v>2.96</v>
      </c>
      <c r="AO273" s="53">
        <f t="shared" si="111"/>
        <v>1.78</v>
      </c>
      <c r="AP273" s="53">
        <f t="shared" si="112"/>
        <v>1.47</v>
      </c>
    </row>
    <row r="274" spans="1:42">
      <c r="A274" s="28">
        <v>22</v>
      </c>
      <c r="B274" s="28" t="s">
        <v>1385</v>
      </c>
      <c r="C274" s="28" t="s">
        <v>1386</v>
      </c>
      <c r="D274" s="28" t="s">
        <v>1387</v>
      </c>
      <c r="E274" s="28" t="str">
        <f>LOOKUP(2,1/([1]中选结果表!$C$2:$C$85=D274),[1]中选结果表!$M$2:$M$85)</f>
        <v>注射剂</v>
      </c>
      <c r="F274" s="28" t="s">
        <v>1388</v>
      </c>
      <c r="G274" s="28" t="str">
        <f>LOOKUP(2,1/([1]中选结果表!$D$2:$D$85=$F274),[1]中选结果表!$E$2:$E$85)</f>
        <v>0.5mg+2.5mg</v>
      </c>
      <c r="H274" s="28" t="str">
        <f>LOOKUP(2,1/([1]中选结果表!$D$2:$D$85=$F274),[1]中选结果表!$F$2:$F$85)</f>
        <v>10支</v>
      </c>
      <c r="I274" s="28" t="s">
        <v>89</v>
      </c>
      <c r="J274" s="28" t="s">
        <v>1389</v>
      </c>
      <c r="K274" s="28">
        <v>14.7</v>
      </c>
      <c r="L274" s="31">
        <v>1.47</v>
      </c>
      <c r="M274" s="28">
        <v>4</v>
      </c>
      <c r="N274" s="32">
        <v>0.8</v>
      </c>
      <c r="O274" s="33" t="s">
        <v>1414</v>
      </c>
      <c r="P274" s="3" t="s">
        <v>1385</v>
      </c>
      <c r="Q274" s="3" t="s">
        <v>1415</v>
      </c>
      <c r="R274" s="3" t="s">
        <v>1416</v>
      </c>
      <c r="S274" s="4" t="str">
        <f>LOOKUP(2,1/('[1] 集采未中选药品规格'!$A$2:$A$596=$R274),'[1] 集采未中选药品规格'!C$2:C$596)</f>
        <v>0.5mg+2.5mg</v>
      </c>
      <c r="T274" s="4" t="str">
        <f>LOOKUP(2,1/('[1] 集采未中选药品规格'!$A$2:$A$596=$R274),'[1] 集采未中选药品规格'!D$2:D$596)</f>
        <v>10支</v>
      </c>
      <c r="U274" s="3" t="s">
        <v>89</v>
      </c>
      <c r="V274" s="38" t="s">
        <v>1417</v>
      </c>
      <c r="W274" s="3" t="s">
        <v>1418</v>
      </c>
      <c r="X274" s="38" t="s">
        <v>1417</v>
      </c>
      <c r="Y274" s="3" t="s">
        <v>1418</v>
      </c>
      <c r="Z274" s="3">
        <v>54.6</v>
      </c>
      <c r="AA274" s="3">
        <v>5.46</v>
      </c>
      <c r="AB274" s="3" t="s">
        <v>66</v>
      </c>
      <c r="AC274" s="38"/>
      <c r="AD274" s="42"/>
      <c r="AE274" s="42" t="s">
        <v>1419</v>
      </c>
      <c r="AF274" s="42" t="s">
        <v>1414</v>
      </c>
      <c r="AG274" s="42" t="s">
        <v>1420</v>
      </c>
      <c r="AH274" s="54"/>
      <c r="AI274" s="50" t="str">
        <f t="shared" si="105"/>
        <v>规格√</v>
      </c>
      <c r="AJ274" s="50" t="str">
        <f t="shared" si="106"/>
        <v>按中选价</v>
      </c>
      <c r="AK274" s="51">
        <f t="shared" si="107"/>
        <v>1.47</v>
      </c>
      <c r="AL274" s="50">
        <f t="shared" si="108"/>
        <v>3.7</v>
      </c>
      <c r="AM274" s="52" t="str">
        <f t="shared" si="109"/>
        <v>过评药，行梯度降价</v>
      </c>
      <c r="AN274" s="53">
        <f t="shared" si="110"/>
        <v>3.28</v>
      </c>
      <c r="AO274" s="53">
        <f t="shared" si="111"/>
        <v>1.97</v>
      </c>
      <c r="AP274" s="53">
        <f t="shared" si="112"/>
        <v>1.58</v>
      </c>
    </row>
    <row r="275" spans="1:42">
      <c r="A275" s="28">
        <v>23</v>
      </c>
      <c r="B275" s="28" t="s">
        <v>1421</v>
      </c>
      <c r="C275" s="28" t="s">
        <v>1422</v>
      </c>
      <c r="D275" s="28" t="s">
        <v>1423</v>
      </c>
      <c r="E275" s="28" t="str">
        <f>LOOKUP(2,1/([1]中选结果表!$C$2:$C$85=D275),[1]中选结果表!$M$2:$M$85)</f>
        <v>控释片</v>
      </c>
      <c r="F275" s="28" t="s">
        <v>1424</v>
      </c>
      <c r="G275" s="28" t="str">
        <f>LOOKUP(2,1/([1]中选结果表!$D$2:$D$85=$F275),[1]中选结果表!$E$2:$E$85)</f>
        <v>5mg</v>
      </c>
      <c r="H275" s="28" t="str">
        <f>LOOKUP(2,1/([1]中选结果表!$D$2:$D$85=$F275),[1]中选结果表!$F$2:$F$85)</f>
        <v>7片</v>
      </c>
      <c r="I275" s="28" t="s">
        <v>89</v>
      </c>
      <c r="J275" s="28" t="s">
        <v>1425</v>
      </c>
      <c r="K275" s="28">
        <v>21.78</v>
      </c>
      <c r="L275" s="31">
        <v>0.77780000000000005</v>
      </c>
      <c r="M275" s="28">
        <v>2</v>
      </c>
      <c r="N275" s="32">
        <v>0.6</v>
      </c>
      <c r="O275" s="33" t="s">
        <v>1426</v>
      </c>
      <c r="P275" s="3" t="s">
        <v>1427</v>
      </c>
      <c r="Q275" s="3" t="s">
        <v>900</v>
      </c>
      <c r="R275" s="3" t="s">
        <v>1428</v>
      </c>
      <c r="S275" s="4" t="str">
        <f>LOOKUP(2,1/('[1] 集采未中选药品规格'!$A$2:$A$596=$R275),'[1] 集采未中选药品规格'!C$2:C$596)</f>
        <v>10mg</v>
      </c>
      <c r="T275" s="4" t="str">
        <f>LOOKUP(2,1/('[1] 集采未中选药品规格'!$A$2:$A$596=$R275),'[1] 集采未中选药品规格'!D$2:D$596)</f>
        <v>14粒</v>
      </c>
      <c r="U275" s="3" t="s">
        <v>89</v>
      </c>
      <c r="V275" s="38" t="s">
        <v>1429</v>
      </c>
      <c r="W275" s="3" t="s">
        <v>1430</v>
      </c>
      <c r="X275" s="38" t="s">
        <v>1429</v>
      </c>
      <c r="Y275" s="3" t="s">
        <v>1430</v>
      </c>
      <c r="Z275" s="3">
        <v>32.54</v>
      </c>
      <c r="AA275" s="3">
        <v>2.3242859999999999</v>
      </c>
      <c r="AB275" s="3" t="s">
        <v>57</v>
      </c>
      <c r="AC275" s="38"/>
      <c r="AD275" s="42"/>
      <c r="AE275" s="42" t="s">
        <v>1431</v>
      </c>
      <c r="AF275" s="42" t="s">
        <v>1426</v>
      </c>
      <c r="AG275" s="42" t="s">
        <v>1432</v>
      </c>
      <c r="AH275" s="54"/>
      <c r="AI275" s="50" t="str">
        <f t="shared" si="105"/>
        <v>规格×</v>
      </c>
      <c r="AJ275" s="50" t="str">
        <f t="shared" si="106"/>
        <v>装量差比价</v>
      </c>
      <c r="AK275" s="51">
        <f t="shared" si="107"/>
        <v>1.48</v>
      </c>
      <c r="AL275" s="50">
        <f t="shared" si="108"/>
        <v>1.6</v>
      </c>
      <c r="AM275" s="52" t="str">
        <f t="shared" si="109"/>
        <v>差比价与挂网价取低者</v>
      </c>
      <c r="AN275" s="53">
        <f t="shared" si="110"/>
        <v>1.48</v>
      </c>
      <c r="AO275" s="53">
        <f t="shared" si="111"/>
        <v>1.48</v>
      </c>
      <c r="AP275" s="53">
        <f t="shared" si="112"/>
        <v>1.48</v>
      </c>
    </row>
    <row r="276" spans="1:42">
      <c r="A276" s="28">
        <v>23</v>
      </c>
      <c r="B276" s="28" t="s">
        <v>1421</v>
      </c>
      <c r="C276" s="28" t="s">
        <v>1422</v>
      </c>
      <c r="D276" s="28" t="s">
        <v>1423</v>
      </c>
      <c r="E276" s="28" t="str">
        <f>LOOKUP(2,1/([1]中选结果表!$C$2:$C$85=D276),[1]中选结果表!$M$2:$M$85)</f>
        <v>控释片</v>
      </c>
      <c r="F276" s="28" t="s">
        <v>1424</v>
      </c>
      <c r="G276" s="28" t="str">
        <f>LOOKUP(2,1/([1]中选结果表!$D$2:$D$85=$F276),[1]中选结果表!$E$2:$E$85)</f>
        <v>5mg</v>
      </c>
      <c r="H276" s="28" t="str">
        <f>LOOKUP(2,1/([1]中选结果表!$D$2:$D$85=$F276),[1]中选结果表!$F$2:$F$85)</f>
        <v>7片</v>
      </c>
      <c r="I276" s="28" t="s">
        <v>89</v>
      </c>
      <c r="J276" s="28" t="s">
        <v>1425</v>
      </c>
      <c r="K276" s="28">
        <v>21.78</v>
      </c>
      <c r="L276" s="31">
        <v>0.77780000000000005</v>
      </c>
      <c r="M276" s="28">
        <v>2</v>
      </c>
      <c r="N276" s="32">
        <v>0.6</v>
      </c>
      <c r="O276" s="33" t="s">
        <v>1433</v>
      </c>
      <c r="P276" s="3" t="s">
        <v>1427</v>
      </c>
      <c r="Q276" s="3" t="s">
        <v>900</v>
      </c>
      <c r="R276" s="3" t="s">
        <v>1434</v>
      </c>
      <c r="S276" s="4" t="str">
        <f>LOOKUP(2,1/('[1] 集采未中选药品规格'!$A$2:$A$596=$R276),'[1] 集采未中选药品规格'!C$2:C$596)</f>
        <v>10mg</v>
      </c>
      <c r="T276" s="4" t="str">
        <f>LOOKUP(2,1/('[1] 集采未中选药品规格'!$A$2:$A$596=$R276),'[1] 集采未中选药品规格'!D$2:D$596)</f>
        <v>21粒</v>
      </c>
      <c r="U276" s="3" t="s">
        <v>89</v>
      </c>
      <c r="V276" s="38" t="s">
        <v>1429</v>
      </c>
      <c r="W276" s="3" t="s">
        <v>1430</v>
      </c>
      <c r="X276" s="38" t="s">
        <v>1429</v>
      </c>
      <c r="Y276" s="3" t="s">
        <v>1430</v>
      </c>
      <c r="Z276" s="3">
        <v>53.5</v>
      </c>
      <c r="AA276" s="3">
        <v>2.5476190000000001</v>
      </c>
      <c r="AB276" s="3" t="s">
        <v>57</v>
      </c>
      <c r="AC276" s="38"/>
      <c r="AD276" s="42"/>
      <c r="AE276" s="42" t="s">
        <v>1431</v>
      </c>
      <c r="AF276" s="42" t="s">
        <v>1433</v>
      </c>
      <c r="AG276" s="42" t="s">
        <v>1432</v>
      </c>
      <c r="AH276" s="54"/>
      <c r="AI276" s="50" t="str">
        <f t="shared" si="105"/>
        <v>规格×</v>
      </c>
      <c r="AJ276" s="50" t="str">
        <f t="shared" si="106"/>
        <v>装量差比价</v>
      </c>
      <c r="AK276" s="51">
        <f t="shared" si="107"/>
        <v>1.48</v>
      </c>
      <c r="AL276" s="50">
        <f t="shared" si="108"/>
        <v>1.7</v>
      </c>
      <c r="AM276" s="52" t="str">
        <f t="shared" si="109"/>
        <v>差比价与挂网价取低者</v>
      </c>
      <c r="AN276" s="53">
        <f t="shared" si="110"/>
        <v>1.48</v>
      </c>
      <c r="AO276" s="53">
        <f t="shared" si="111"/>
        <v>1.48</v>
      </c>
      <c r="AP276" s="53">
        <f t="shared" si="112"/>
        <v>1.48</v>
      </c>
    </row>
    <row r="277" spans="1:42">
      <c r="A277" s="28">
        <v>23</v>
      </c>
      <c r="B277" s="28" t="s">
        <v>1421</v>
      </c>
      <c r="C277" s="28" t="s">
        <v>1422</v>
      </c>
      <c r="D277" s="28" t="s">
        <v>1423</v>
      </c>
      <c r="E277" s="28" t="str">
        <f>LOOKUP(2,1/([1]中选结果表!$C$2:$C$85=D277),[1]中选结果表!$M$2:$M$85)</f>
        <v>控释片</v>
      </c>
      <c r="F277" s="28" t="s">
        <v>1424</v>
      </c>
      <c r="G277" s="28" t="str">
        <f>LOOKUP(2,1/([1]中选结果表!$D$2:$D$85=$F277),[1]中选结果表!$E$2:$E$85)</f>
        <v>5mg</v>
      </c>
      <c r="H277" s="28" t="str">
        <f>LOOKUP(2,1/([1]中选结果表!$D$2:$D$85=$F277),[1]中选结果表!$F$2:$F$85)</f>
        <v>7片</v>
      </c>
      <c r="I277" s="28" t="s">
        <v>89</v>
      </c>
      <c r="J277" s="28" t="s">
        <v>1425</v>
      </c>
      <c r="K277" s="28">
        <v>21.78</v>
      </c>
      <c r="L277" s="31">
        <v>0.77780000000000005</v>
      </c>
      <c r="M277" s="28">
        <v>2</v>
      </c>
      <c r="N277" s="32">
        <v>0.6</v>
      </c>
      <c r="O277" s="33" t="s">
        <v>1435</v>
      </c>
      <c r="P277" s="3" t="s">
        <v>1436</v>
      </c>
      <c r="Q277" s="3" t="s">
        <v>905</v>
      </c>
      <c r="R277" s="3" t="s">
        <v>1437</v>
      </c>
      <c r="S277" s="4" t="str">
        <f>LOOKUP(2,1/('[1] 集采未中选药品规格'!$A$2:$A$596=$R277),'[1] 集采未中选药品规格'!C$2:C$596)</f>
        <v>5mg</v>
      </c>
      <c r="T277" s="4" t="str">
        <f>LOOKUP(2,1/('[1] 集采未中选药品规格'!$A$2:$A$596=$R277),'[1] 集采未中选药品规格'!D$2:D$596)</f>
        <v>24片</v>
      </c>
      <c r="U277" s="3" t="s">
        <v>89</v>
      </c>
      <c r="V277" s="38" t="s">
        <v>1112</v>
      </c>
      <c r="W277" s="3" t="s">
        <v>1113</v>
      </c>
      <c r="X277" s="38" t="s">
        <v>1112</v>
      </c>
      <c r="Y277" s="3" t="s">
        <v>1113</v>
      </c>
      <c r="Z277" s="3">
        <v>17.55</v>
      </c>
      <c r="AA277" s="3">
        <v>0.73124999999999996</v>
      </c>
      <c r="AB277" s="3" t="s">
        <v>57</v>
      </c>
      <c r="AC277" s="38"/>
      <c r="AD277" s="42"/>
      <c r="AE277" s="42" t="s">
        <v>1438</v>
      </c>
      <c r="AF277" s="42" t="s">
        <v>1435</v>
      </c>
      <c r="AG277" s="42" t="s">
        <v>1439</v>
      </c>
      <c r="AH277" s="54"/>
      <c r="AI277" s="50" t="str">
        <f t="shared" si="105"/>
        <v>规格√</v>
      </c>
      <c r="AJ277" s="50" t="str">
        <f t="shared" si="106"/>
        <v>按中选价</v>
      </c>
      <c r="AK277" s="51">
        <f t="shared" si="107"/>
        <v>0.78</v>
      </c>
      <c r="AL277" s="50">
        <f t="shared" si="108"/>
        <v>0.9</v>
      </c>
      <c r="AM277" s="52" t="str">
        <f t="shared" si="109"/>
        <v>差比价与挂网价取低者</v>
      </c>
      <c r="AN277" s="53">
        <f t="shared" si="110"/>
        <v>0.74</v>
      </c>
      <c r="AO277" s="53">
        <f t="shared" si="111"/>
        <v>0.74</v>
      </c>
      <c r="AP277" s="53">
        <f t="shared" si="112"/>
        <v>0.74</v>
      </c>
    </row>
    <row r="278" spans="1:42">
      <c r="A278" s="28">
        <v>23</v>
      </c>
      <c r="B278" s="28" t="s">
        <v>1421</v>
      </c>
      <c r="C278" s="28" t="s">
        <v>1422</v>
      </c>
      <c r="D278" s="28" t="s">
        <v>1423</v>
      </c>
      <c r="E278" s="28" t="str">
        <f>LOOKUP(2,1/([1]中选结果表!$C$2:$C$85=D278),[1]中选结果表!$M$2:$M$85)</f>
        <v>控释片</v>
      </c>
      <c r="F278" s="28" t="s">
        <v>1424</v>
      </c>
      <c r="G278" s="28" t="str">
        <f>LOOKUP(2,1/([1]中选结果表!$D$2:$D$85=$F278),[1]中选结果表!$E$2:$E$85)</f>
        <v>5mg</v>
      </c>
      <c r="H278" s="28" t="str">
        <f>LOOKUP(2,1/([1]中选结果表!$D$2:$D$85=$F278),[1]中选结果表!$F$2:$F$85)</f>
        <v>7片</v>
      </c>
      <c r="I278" s="28" t="s">
        <v>89</v>
      </c>
      <c r="J278" s="28" t="s">
        <v>1425</v>
      </c>
      <c r="K278" s="28">
        <v>21.78</v>
      </c>
      <c r="L278" s="31">
        <v>0.77780000000000005</v>
      </c>
      <c r="M278" s="28">
        <v>2</v>
      </c>
      <c r="N278" s="32">
        <v>0.6</v>
      </c>
      <c r="O278" s="33" t="s">
        <v>1440</v>
      </c>
      <c r="P278" s="3" t="s">
        <v>1421</v>
      </c>
      <c r="Q278" s="3" t="s">
        <v>1423</v>
      </c>
      <c r="R278" s="3" t="s">
        <v>1441</v>
      </c>
      <c r="S278" s="4" t="str">
        <f>LOOKUP(2,1/('[1] 集采未中选药品规格'!$A$2:$A$596=$R278),'[1] 集采未中选药品规格'!C$2:C$596)</f>
        <v>5mg</v>
      </c>
      <c r="T278" s="4" t="str">
        <f>LOOKUP(2,1/('[1] 集采未中选药品规格'!$A$2:$A$596=$R278),'[1] 集采未中选药品规格'!D$2:D$596)</f>
        <v>24片</v>
      </c>
      <c r="U278" s="3" t="s">
        <v>89</v>
      </c>
      <c r="V278" s="38" t="s">
        <v>1442</v>
      </c>
      <c r="W278" s="3" t="s">
        <v>1443</v>
      </c>
      <c r="X278" s="38" t="s">
        <v>1442</v>
      </c>
      <c r="Y278" s="3" t="s">
        <v>1443</v>
      </c>
      <c r="Z278" s="3">
        <v>45.64</v>
      </c>
      <c r="AA278" s="3">
        <v>1.901667</v>
      </c>
      <c r="AB278" s="3" t="s">
        <v>57</v>
      </c>
      <c r="AC278" s="38"/>
      <c r="AD278" s="42"/>
      <c r="AE278" s="42" t="s">
        <v>1444</v>
      </c>
      <c r="AF278" s="42" t="s">
        <v>1440</v>
      </c>
      <c r="AG278" s="42" t="s">
        <v>1445</v>
      </c>
      <c r="AH278" s="54"/>
      <c r="AI278" s="50" t="str">
        <f t="shared" si="105"/>
        <v>规格√</v>
      </c>
      <c r="AJ278" s="50" t="str">
        <f t="shared" si="106"/>
        <v>按中选价</v>
      </c>
      <c r="AK278" s="51">
        <f t="shared" si="107"/>
        <v>0.78</v>
      </c>
      <c r="AL278" s="50">
        <f t="shared" si="108"/>
        <v>2.4</v>
      </c>
      <c r="AM278" s="52" t="str">
        <f t="shared" si="109"/>
        <v>差比价与挂网价取低者</v>
      </c>
      <c r="AN278" s="53">
        <f t="shared" si="110"/>
        <v>0.78</v>
      </c>
      <c r="AO278" s="53">
        <f t="shared" si="111"/>
        <v>0.78</v>
      </c>
      <c r="AP278" s="53">
        <f t="shared" si="112"/>
        <v>0.78</v>
      </c>
    </row>
    <row r="279" spans="1:42">
      <c r="A279" s="28">
        <v>23</v>
      </c>
      <c r="B279" s="28" t="s">
        <v>1421</v>
      </c>
      <c r="C279" s="28" t="s">
        <v>1422</v>
      </c>
      <c r="D279" s="28" t="s">
        <v>1423</v>
      </c>
      <c r="E279" s="28" t="str">
        <f>LOOKUP(2,1/([1]中选结果表!$C$2:$C$85=D279),[1]中选结果表!$M$2:$M$85)</f>
        <v>控释片</v>
      </c>
      <c r="F279" s="28" t="s">
        <v>1424</v>
      </c>
      <c r="G279" s="28" t="str">
        <f>LOOKUP(2,1/([1]中选结果表!$D$2:$D$85=$F279),[1]中选结果表!$E$2:$E$85)</f>
        <v>5mg</v>
      </c>
      <c r="H279" s="28" t="str">
        <f>LOOKUP(2,1/([1]中选结果表!$D$2:$D$85=$F279),[1]中选结果表!$F$2:$F$85)</f>
        <v>7片</v>
      </c>
      <c r="I279" s="28" t="s">
        <v>89</v>
      </c>
      <c r="J279" s="28" t="s">
        <v>1425</v>
      </c>
      <c r="K279" s="28">
        <v>21.78</v>
      </c>
      <c r="L279" s="31">
        <v>0.77780000000000005</v>
      </c>
      <c r="M279" s="28">
        <v>2</v>
      </c>
      <c r="N279" s="32">
        <v>0.6</v>
      </c>
      <c r="O279" s="33" t="s">
        <v>1446</v>
      </c>
      <c r="P279" s="3" t="s">
        <v>1421</v>
      </c>
      <c r="Q279" s="3" t="s">
        <v>1423</v>
      </c>
      <c r="R279" s="3" t="s">
        <v>1447</v>
      </c>
      <c r="S279" s="4" t="str">
        <f>LOOKUP(2,1/('[1] 集采未中选药品规格'!$A$2:$A$596=$R279),'[1] 集采未中选药品规格'!C$2:C$596)</f>
        <v>5mg</v>
      </c>
      <c r="T279" s="4" t="str">
        <f>LOOKUP(2,1/('[1] 集采未中选药品规格'!$A$2:$A$596=$R279),'[1] 集采未中选药品规格'!D$2:D$596)</f>
        <v>21片</v>
      </c>
      <c r="U279" s="3" t="s">
        <v>89</v>
      </c>
      <c r="V279" s="38" t="s">
        <v>1448</v>
      </c>
      <c r="W279" s="3" t="s">
        <v>1425</v>
      </c>
      <c r="X279" s="38" t="s">
        <v>1448</v>
      </c>
      <c r="Y279" s="3" t="s">
        <v>1425</v>
      </c>
      <c r="Z279" s="3">
        <v>33.659999999999997</v>
      </c>
      <c r="AA279" s="3">
        <v>1.602857</v>
      </c>
      <c r="AB279" s="3" t="s">
        <v>57</v>
      </c>
      <c r="AC279" s="38"/>
      <c r="AD279" s="42"/>
      <c r="AE279" s="42" t="s">
        <v>1449</v>
      </c>
      <c r="AF279" s="42" t="s">
        <v>1446</v>
      </c>
      <c r="AG279" s="42" t="s">
        <v>1450</v>
      </c>
      <c r="AH279" s="54" t="s">
        <v>60</v>
      </c>
      <c r="AI279" s="50" t="str">
        <f t="shared" si="105"/>
        <v>规格√</v>
      </c>
      <c r="AJ279" s="50" t="str">
        <f t="shared" si="106"/>
        <v>按中选价</v>
      </c>
      <c r="AK279" s="51">
        <f t="shared" si="107"/>
        <v>0.78</v>
      </c>
      <c r="AL279" s="50">
        <f t="shared" si="108"/>
        <v>2.1</v>
      </c>
      <c r="AM279" s="52" t="str">
        <f t="shared" si="109"/>
        <v>差比价与挂网价取低者</v>
      </c>
      <c r="AN279" s="53">
        <f t="shared" si="110"/>
        <v>0.78</v>
      </c>
      <c r="AO279" s="53">
        <f t="shared" si="111"/>
        <v>0.78</v>
      </c>
      <c r="AP279" s="53">
        <f t="shared" si="112"/>
        <v>0.78</v>
      </c>
    </row>
    <row r="280" spans="1:42">
      <c r="A280" s="28">
        <v>23</v>
      </c>
      <c r="B280" s="28" t="s">
        <v>1421</v>
      </c>
      <c r="C280" s="28" t="s">
        <v>1422</v>
      </c>
      <c r="D280" s="28" t="s">
        <v>1423</v>
      </c>
      <c r="E280" s="28" t="str">
        <f>LOOKUP(2,1/([1]中选结果表!$C$2:$C$85=D280),[1]中选结果表!$M$2:$M$85)</f>
        <v>控释片</v>
      </c>
      <c r="F280" s="28" t="s">
        <v>1424</v>
      </c>
      <c r="G280" s="28" t="str">
        <f>LOOKUP(2,1/([1]中选结果表!$D$2:$D$85=$F280),[1]中选结果表!$E$2:$E$85)</f>
        <v>5mg</v>
      </c>
      <c r="H280" s="28" t="str">
        <f>LOOKUP(2,1/([1]中选结果表!$D$2:$D$85=$F280),[1]中选结果表!$F$2:$F$85)</f>
        <v>7片</v>
      </c>
      <c r="I280" s="28" t="s">
        <v>89</v>
      </c>
      <c r="J280" s="28" t="s">
        <v>1425</v>
      </c>
      <c r="K280" s="28">
        <v>21.78</v>
      </c>
      <c r="L280" s="31">
        <v>0.77780000000000005</v>
      </c>
      <c r="M280" s="28">
        <v>2</v>
      </c>
      <c r="N280" s="32">
        <v>0.6</v>
      </c>
      <c r="O280" s="33" t="s">
        <v>1451</v>
      </c>
      <c r="P280" s="3" t="s">
        <v>1421</v>
      </c>
      <c r="Q280" s="3" t="s">
        <v>1452</v>
      </c>
      <c r="R280" s="3" t="s">
        <v>175</v>
      </c>
      <c r="S280" s="4" t="str">
        <f>LOOKUP(2,1/('[1] 集采未中选药品规格'!$A$2:$A$596=$R280),'[1] 集采未中选药品规格'!C$2:C$596)</f>
        <v>5mg</v>
      </c>
      <c r="T280" s="4" t="str">
        <f>LOOKUP(2,1/('[1] 集采未中选药品规格'!$A$2:$A$596=$R280),'[1] 集采未中选药品规格'!D$2:D$596)</f>
        <v>14片</v>
      </c>
      <c r="U280" s="3" t="s">
        <v>89</v>
      </c>
      <c r="V280" s="38" t="s">
        <v>1448</v>
      </c>
      <c r="W280" s="3" t="s">
        <v>1425</v>
      </c>
      <c r="X280" s="38" t="s">
        <v>1448</v>
      </c>
      <c r="Y280" s="3" t="s">
        <v>1425</v>
      </c>
      <c r="Z280" s="3">
        <v>22.77</v>
      </c>
      <c r="AA280" s="3">
        <v>1.6264289999999999</v>
      </c>
      <c r="AB280" s="3" t="s">
        <v>57</v>
      </c>
      <c r="AC280" s="38"/>
      <c r="AD280" s="42"/>
      <c r="AE280" s="42" t="s">
        <v>1449</v>
      </c>
      <c r="AF280" s="42" t="s">
        <v>1451</v>
      </c>
      <c r="AG280" s="42" t="s">
        <v>1450</v>
      </c>
      <c r="AH280" s="54" t="s">
        <v>60</v>
      </c>
      <c r="AI280" s="50" t="str">
        <f t="shared" si="105"/>
        <v>规格√</v>
      </c>
      <c r="AJ280" s="50" t="str">
        <f t="shared" si="106"/>
        <v>按中选价</v>
      </c>
      <c r="AK280" s="51">
        <f t="shared" si="107"/>
        <v>0.78</v>
      </c>
      <c r="AL280" s="50">
        <f t="shared" si="108"/>
        <v>2.1</v>
      </c>
      <c r="AM280" s="52" t="str">
        <f t="shared" si="109"/>
        <v>差比价与挂网价取低者</v>
      </c>
      <c r="AN280" s="53">
        <f t="shared" si="110"/>
        <v>0.78</v>
      </c>
      <c r="AO280" s="53">
        <f t="shared" si="111"/>
        <v>0.78</v>
      </c>
      <c r="AP280" s="53">
        <f t="shared" si="112"/>
        <v>0.78</v>
      </c>
    </row>
    <row r="281" spans="1:42">
      <c r="A281" s="28">
        <v>23</v>
      </c>
      <c r="B281" s="28" t="s">
        <v>1421</v>
      </c>
      <c r="C281" s="28" t="s">
        <v>1422</v>
      </c>
      <c r="D281" s="28" t="s">
        <v>1423</v>
      </c>
      <c r="E281" s="28" t="str">
        <f>LOOKUP(2,1/([1]中选结果表!$C$2:$C$85=D281),[1]中选结果表!$M$2:$M$85)</f>
        <v>控释片</v>
      </c>
      <c r="F281" s="28" t="s">
        <v>1424</v>
      </c>
      <c r="G281" s="28" t="str">
        <f>LOOKUP(2,1/([1]中选结果表!$D$2:$D$85=$F281),[1]中选结果表!$E$2:$E$85)</f>
        <v>5mg</v>
      </c>
      <c r="H281" s="28" t="str">
        <f>LOOKUP(2,1/([1]中选结果表!$D$2:$D$85=$F281),[1]中选结果表!$F$2:$F$85)</f>
        <v>7片</v>
      </c>
      <c r="I281" s="28" t="s">
        <v>89</v>
      </c>
      <c r="J281" s="28" t="s">
        <v>1425</v>
      </c>
      <c r="K281" s="28">
        <v>21.78</v>
      </c>
      <c r="L281" s="31">
        <v>0.77780000000000005</v>
      </c>
      <c r="M281" s="28">
        <v>2</v>
      </c>
      <c r="N281" s="32">
        <v>0.6</v>
      </c>
      <c r="O281" s="33" t="s">
        <v>1453</v>
      </c>
      <c r="P281" s="3" t="s">
        <v>1421</v>
      </c>
      <c r="Q281" s="3" t="s">
        <v>1423</v>
      </c>
      <c r="R281" s="3" t="s">
        <v>729</v>
      </c>
      <c r="S281" s="4" t="str">
        <f>LOOKUP(2,1/('[1] 集采未中选药品规格'!$A$2:$A$596=$R281),'[1] 集采未中选药品规格'!C$2:C$596)</f>
        <v>5mg</v>
      </c>
      <c r="T281" s="4" t="str">
        <f>LOOKUP(2,1/('[1] 集采未中选药品规格'!$A$2:$A$596=$R281),'[1] 集采未中选药品规格'!D$2:D$596)</f>
        <v>28片</v>
      </c>
      <c r="U281" s="3" t="s">
        <v>89</v>
      </c>
      <c r="V281" s="38" t="s">
        <v>1448</v>
      </c>
      <c r="W281" s="3" t="s">
        <v>1425</v>
      </c>
      <c r="X281" s="38" t="s">
        <v>1448</v>
      </c>
      <c r="Y281" s="3" t="s">
        <v>1425</v>
      </c>
      <c r="Z281" s="3">
        <v>44.41</v>
      </c>
      <c r="AA281" s="3">
        <v>1.586071</v>
      </c>
      <c r="AB281" s="3" t="s">
        <v>57</v>
      </c>
      <c r="AC281" s="38"/>
      <c r="AD281" s="42"/>
      <c r="AE281" s="42" t="s">
        <v>1449</v>
      </c>
      <c r="AF281" s="42" t="s">
        <v>1453</v>
      </c>
      <c r="AG281" s="42" t="s">
        <v>1450</v>
      </c>
      <c r="AH281" s="54" t="s">
        <v>60</v>
      </c>
      <c r="AI281" s="50" t="str">
        <f t="shared" si="105"/>
        <v>规格√</v>
      </c>
      <c r="AJ281" s="50" t="str">
        <f t="shared" si="106"/>
        <v>按中选价</v>
      </c>
      <c r="AK281" s="51">
        <f t="shared" si="107"/>
        <v>0.78</v>
      </c>
      <c r="AL281" s="50">
        <f t="shared" si="108"/>
        <v>2</v>
      </c>
      <c r="AM281" s="52" t="str">
        <f t="shared" si="109"/>
        <v>差比价与挂网价取低者</v>
      </c>
      <c r="AN281" s="53">
        <f t="shared" si="110"/>
        <v>0.78</v>
      </c>
      <c r="AO281" s="53">
        <f t="shared" si="111"/>
        <v>0.78</v>
      </c>
      <c r="AP281" s="53">
        <f t="shared" si="112"/>
        <v>0.78</v>
      </c>
    </row>
    <row r="282" spans="1:42">
      <c r="A282" s="28">
        <v>23</v>
      </c>
      <c r="B282" s="28" t="s">
        <v>1421</v>
      </c>
      <c r="C282" s="28" t="s">
        <v>1422</v>
      </c>
      <c r="D282" s="28" t="s">
        <v>1423</v>
      </c>
      <c r="E282" s="28" t="str">
        <f>LOOKUP(2,1/([1]中选结果表!$C$2:$C$85=D282),[1]中选结果表!$M$2:$M$85)</f>
        <v>控释片</v>
      </c>
      <c r="F282" s="28" t="s">
        <v>1424</v>
      </c>
      <c r="G282" s="28" t="str">
        <f>LOOKUP(2,1/([1]中选结果表!$D$2:$D$85=$F282),[1]中选结果表!$E$2:$E$85)</f>
        <v>5mg</v>
      </c>
      <c r="H282" s="28" t="str">
        <f>LOOKUP(2,1/([1]中选结果表!$D$2:$D$85=$F282),[1]中选结果表!$F$2:$F$85)</f>
        <v>7片</v>
      </c>
      <c r="I282" s="28" t="s">
        <v>89</v>
      </c>
      <c r="J282" s="28" t="s">
        <v>1425</v>
      </c>
      <c r="K282" s="28">
        <v>21.78</v>
      </c>
      <c r="L282" s="31">
        <v>0.77780000000000005</v>
      </c>
      <c r="M282" s="28">
        <v>2</v>
      </c>
      <c r="N282" s="32">
        <v>0.6</v>
      </c>
      <c r="O282" s="33" t="s">
        <v>1454</v>
      </c>
      <c r="P282" s="3" t="s">
        <v>1421</v>
      </c>
      <c r="Q282" s="3" t="s">
        <v>124</v>
      </c>
      <c r="R282" s="3" t="s">
        <v>175</v>
      </c>
      <c r="S282" s="4" t="str">
        <f>LOOKUP(2,1/('[1] 集采未中选药品规格'!$A$2:$A$596=$R282),'[1] 集采未中选药品规格'!C$2:C$596)</f>
        <v>5mg</v>
      </c>
      <c r="T282" s="4" t="str">
        <f>LOOKUP(2,1/('[1] 集采未中选药品规格'!$A$2:$A$596=$R282),'[1] 集采未中选药品规格'!D$2:D$596)</f>
        <v>14片</v>
      </c>
      <c r="U282" s="3" t="s">
        <v>89</v>
      </c>
      <c r="V282" s="38" t="s">
        <v>1316</v>
      </c>
      <c r="W282" s="3" t="s">
        <v>1455</v>
      </c>
      <c r="X282" s="38" t="s">
        <v>1316</v>
      </c>
      <c r="Y282" s="3" t="s">
        <v>1317</v>
      </c>
      <c r="Z282" s="3">
        <v>30.03</v>
      </c>
      <c r="AA282" s="3">
        <v>2.145</v>
      </c>
      <c r="AB282" s="3" t="s">
        <v>57</v>
      </c>
      <c r="AC282" s="38"/>
      <c r="AD282" s="42"/>
      <c r="AE282" s="42" t="s">
        <v>1456</v>
      </c>
      <c r="AF282" s="42" t="s">
        <v>1454</v>
      </c>
      <c r="AG282" s="42" t="s">
        <v>1457</v>
      </c>
      <c r="AH282" s="54"/>
      <c r="AI282" s="50" t="str">
        <f t="shared" si="105"/>
        <v>规格√</v>
      </c>
      <c r="AJ282" s="50" t="str">
        <f t="shared" si="106"/>
        <v>按中选价</v>
      </c>
      <c r="AK282" s="51">
        <f t="shared" si="107"/>
        <v>0.78</v>
      </c>
      <c r="AL282" s="50">
        <f t="shared" si="108"/>
        <v>2.8</v>
      </c>
      <c r="AM282" s="52" t="str">
        <f t="shared" si="109"/>
        <v>差比价与挂网价取低者</v>
      </c>
      <c r="AN282" s="53">
        <f t="shared" si="110"/>
        <v>0.78</v>
      </c>
      <c r="AO282" s="53">
        <f t="shared" si="111"/>
        <v>0.78</v>
      </c>
      <c r="AP282" s="53">
        <f t="shared" si="112"/>
        <v>0.78</v>
      </c>
    </row>
    <row r="283" spans="1:42">
      <c r="A283" s="28">
        <v>23</v>
      </c>
      <c r="B283" s="28" t="s">
        <v>1421</v>
      </c>
      <c r="C283" s="28" t="s">
        <v>1422</v>
      </c>
      <c r="D283" s="28" t="s">
        <v>1423</v>
      </c>
      <c r="E283" s="28" t="str">
        <f>LOOKUP(2,1/([1]中选结果表!$C$2:$C$85=D283),[1]中选结果表!$M$2:$M$85)</f>
        <v>控释片</v>
      </c>
      <c r="F283" s="28" t="s">
        <v>1424</v>
      </c>
      <c r="G283" s="28" t="str">
        <f>LOOKUP(2,1/([1]中选结果表!$D$2:$D$85=$F283),[1]中选结果表!$E$2:$E$85)</f>
        <v>5mg</v>
      </c>
      <c r="H283" s="28" t="str">
        <f>LOOKUP(2,1/([1]中选结果表!$D$2:$D$85=$F283),[1]中选结果表!$F$2:$F$85)</f>
        <v>7片</v>
      </c>
      <c r="I283" s="28" t="s">
        <v>89</v>
      </c>
      <c r="J283" s="28" t="s">
        <v>1425</v>
      </c>
      <c r="K283" s="28">
        <v>21.78</v>
      </c>
      <c r="L283" s="31">
        <v>0.77780000000000005</v>
      </c>
      <c r="M283" s="28">
        <v>2</v>
      </c>
      <c r="N283" s="32">
        <v>0.6</v>
      </c>
      <c r="O283" s="33" t="s">
        <v>1458</v>
      </c>
      <c r="P283" s="3" t="s">
        <v>1421</v>
      </c>
      <c r="Q283" s="3" t="s">
        <v>124</v>
      </c>
      <c r="R283" s="3" t="s">
        <v>175</v>
      </c>
      <c r="S283" s="4" t="str">
        <f>LOOKUP(2,1/('[1] 集采未中选药品规格'!$A$2:$A$596=$R283),'[1] 集采未中选药品规格'!C$2:C$596)</f>
        <v>5mg</v>
      </c>
      <c r="T283" s="4" t="str">
        <f>LOOKUP(2,1/('[1] 集采未中选药品规格'!$A$2:$A$596=$R283),'[1] 集采未中选药品规格'!D$2:D$596)</f>
        <v>14片</v>
      </c>
      <c r="U283" s="3" t="s">
        <v>89</v>
      </c>
      <c r="V283" s="38" t="s">
        <v>1459</v>
      </c>
      <c r="W283" s="3" t="s">
        <v>1460</v>
      </c>
      <c r="X283" s="38" t="s">
        <v>1459</v>
      </c>
      <c r="Y283" s="3" t="s">
        <v>1460</v>
      </c>
      <c r="Z283" s="3">
        <v>32.700000000000003</v>
      </c>
      <c r="AA283" s="3">
        <v>2.3357139999999998</v>
      </c>
      <c r="AB283" s="3" t="s">
        <v>66</v>
      </c>
      <c r="AC283" s="38"/>
      <c r="AD283" s="42"/>
      <c r="AE283" s="42" t="s">
        <v>1461</v>
      </c>
      <c r="AF283" s="42" t="s">
        <v>1458</v>
      </c>
      <c r="AG283" s="42" t="s">
        <v>1462</v>
      </c>
      <c r="AH283" s="54"/>
      <c r="AI283" s="50" t="str">
        <f t="shared" si="105"/>
        <v>规格√</v>
      </c>
      <c r="AJ283" s="50" t="str">
        <f t="shared" si="106"/>
        <v>按中选价</v>
      </c>
      <c r="AK283" s="51">
        <f t="shared" si="107"/>
        <v>0.78</v>
      </c>
      <c r="AL283" s="50">
        <f t="shared" si="108"/>
        <v>3</v>
      </c>
      <c r="AM283" s="52" t="str">
        <f t="shared" si="109"/>
        <v>过评药，行梯度降价</v>
      </c>
      <c r="AN283" s="53">
        <f t="shared" si="110"/>
        <v>1.41</v>
      </c>
      <c r="AO283" s="53">
        <f t="shared" si="111"/>
        <v>0.85</v>
      </c>
      <c r="AP283" s="53">
        <f t="shared" si="112"/>
        <v>0.78</v>
      </c>
    </row>
    <row r="284" spans="1:42">
      <c r="A284" s="28">
        <v>23</v>
      </c>
      <c r="B284" s="28" t="s">
        <v>1421</v>
      </c>
      <c r="C284" s="28" t="s">
        <v>1422</v>
      </c>
      <c r="D284" s="28" t="s">
        <v>1423</v>
      </c>
      <c r="E284" s="28" t="str">
        <f>LOOKUP(2,1/([1]中选结果表!$C$2:$C$85=D284),[1]中选结果表!$M$2:$M$85)</f>
        <v>控释片</v>
      </c>
      <c r="F284" s="28" t="s">
        <v>1424</v>
      </c>
      <c r="G284" s="28" t="str">
        <f>LOOKUP(2,1/([1]中选结果表!$D$2:$D$85=$F284),[1]中选结果表!$E$2:$E$85)</f>
        <v>5mg</v>
      </c>
      <c r="H284" s="28" t="str">
        <f>LOOKUP(2,1/([1]中选结果表!$D$2:$D$85=$F284),[1]中选结果表!$F$2:$F$85)</f>
        <v>7片</v>
      </c>
      <c r="I284" s="28" t="s">
        <v>89</v>
      </c>
      <c r="J284" s="28" t="s">
        <v>1425</v>
      </c>
      <c r="K284" s="28">
        <v>21.78</v>
      </c>
      <c r="L284" s="31">
        <v>0.77780000000000005</v>
      </c>
      <c r="M284" s="28">
        <v>2</v>
      </c>
      <c r="N284" s="32">
        <v>0.6</v>
      </c>
      <c r="O284" s="33" t="s">
        <v>1463</v>
      </c>
      <c r="P284" s="3" t="s">
        <v>1436</v>
      </c>
      <c r="Q284" s="3" t="s">
        <v>905</v>
      </c>
      <c r="R284" s="3" t="s">
        <v>583</v>
      </c>
      <c r="S284" s="4" t="str">
        <f>LOOKUP(2,1/('[1] 集采未中选药品规格'!$A$2:$A$596=$R284),'[1] 集采未中选药品规格'!C$2:C$596)</f>
        <v>5mg</v>
      </c>
      <c r="T284" s="4" t="str">
        <f>LOOKUP(2,1/('[1] 集采未中选药品规格'!$A$2:$A$596=$R284),'[1] 集采未中选药品规格'!D$2:D$596)</f>
        <v>12片</v>
      </c>
      <c r="U284" s="3" t="s">
        <v>89</v>
      </c>
      <c r="V284" s="38" t="s">
        <v>1112</v>
      </c>
      <c r="W284" s="3" t="s">
        <v>1113</v>
      </c>
      <c r="X284" s="38" t="s">
        <v>1112</v>
      </c>
      <c r="Y284" s="3" t="s">
        <v>1113</v>
      </c>
      <c r="Z284" s="3">
        <v>8.5500000000000007</v>
      </c>
      <c r="AA284" s="3">
        <v>0.71250000000000002</v>
      </c>
      <c r="AB284" s="3" t="s">
        <v>57</v>
      </c>
      <c r="AC284" s="38"/>
      <c r="AD284" s="42"/>
      <c r="AE284" s="42" t="s">
        <v>1438</v>
      </c>
      <c r="AF284" s="42" t="s">
        <v>1463</v>
      </c>
      <c r="AG284" s="42" t="s">
        <v>1439</v>
      </c>
      <c r="AH284" s="54"/>
      <c r="AI284" s="50" t="str">
        <f t="shared" si="105"/>
        <v>规格√</v>
      </c>
      <c r="AJ284" s="50" t="str">
        <f t="shared" si="106"/>
        <v>按中选价</v>
      </c>
      <c r="AK284" s="51">
        <f t="shared" si="107"/>
        <v>0.78</v>
      </c>
      <c r="AL284" s="50">
        <f t="shared" si="108"/>
        <v>0.9</v>
      </c>
      <c r="AM284" s="52" t="str">
        <f t="shared" si="109"/>
        <v>差比价与挂网价取低者</v>
      </c>
      <c r="AN284" s="53">
        <f t="shared" si="110"/>
        <v>0.72</v>
      </c>
      <c r="AO284" s="53">
        <f t="shared" si="111"/>
        <v>0.72</v>
      </c>
      <c r="AP284" s="53">
        <f t="shared" si="112"/>
        <v>0.72</v>
      </c>
    </row>
    <row r="285" spans="1:42">
      <c r="A285" s="28">
        <v>24</v>
      </c>
      <c r="B285" s="28" t="s">
        <v>1464</v>
      </c>
      <c r="C285" s="28" t="s">
        <v>1422</v>
      </c>
      <c r="D285" s="28" t="s">
        <v>124</v>
      </c>
      <c r="E285" s="28" t="str">
        <f>LOOKUP(2,1/([1]中选结果表!$C$2:$C$85=D285),[1]中选结果表!$M$2:$M$85)</f>
        <v>片剂</v>
      </c>
      <c r="F285" s="28" t="s">
        <v>1465</v>
      </c>
      <c r="G285" s="28" t="str">
        <f>LOOKUP(2,1/([1]中选结果表!$D$2:$D$85=$F285),[1]中选结果表!$E$2:$E$85)</f>
        <v>5mg</v>
      </c>
      <c r="H285" s="28" t="str">
        <f>LOOKUP(2,1/([1]中选结果表!$D$2:$D$85=$F285),[1]中选结果表!$F$2:$F$85)</f>
        <v>48片</v>
      </c>
      <c r="I285" s="28" t="s">
        <v>89</v>
      </c>
      <c r="J285" s="28" t="s">
        <v>290</v>
      </c>
      <c r="K285" s="28">
        <v>7.63</v>
      </c>
      <c r="L285" s="31">
        <v>0.15890000000000001</v>
      </c>
      <c r="M285" s="28">
        <v>2</v>
      </c>
      <c r="N285" s="32">
        <v>0.6</v>
      </c>
      <c r="O285" s="33" t="s">
        <v>1466</v>
      </c>
      <c r="P285" s="3" t="s">
        <v>1464</v>
      </c>
      <c r="Q285" s="3" t="s">
        <v>124</v>
      </c>
      <c r="R285" s="3" t="s">
        <v>1441</v>
      </c>
      <c r="S285" s="4" t="str">
        <f>LOOKUP(2,1/('[1] 集采未中选药品规格'!$A$2:$A$596=$R285),'[1] 集采未中选药品规格'!C$2:C$596)</f>
        <v>5mg</v>
      </c>
      <c r="T285" s="4" t="str">
        <f>LOOKUP(2,1/('[1] 集采未中选药品规格'!$A$2:$A$596=$R285),'[1] 集采未中选药品规格'!D$2:D$596)</f>
        <v>24片</v>
      </c>
      <c r="U285" s="3" t="s">
        <v>89</v>
      </c>
      <c r="V285" s="38" t="s">
        <v>1467</v>
      </c>
      <c r="W285" s="3" t="s">
        <v>1468</v>
      </c>
      <c r="X285" s="38" t="s">
        <v>1467</v>
      </c>
      <c r="Y285" s="3" t="s">
        <v>1468</v>
      </c>
      <c r="Z285" s="3">
        <v>6.02</v>
      </c>
      <c r="AA285" s="3">
        <v>0.25083299999999997</v>
      </c>
      <c r="AB285" s="3" t="s">
        <v>57</v>
      </c>
      <c r="AC285" s="38"/>
      <c r="AD285" s="42"/>
      <c r="AE285" s="42" t="s">
        <v>1469</v>
      </c>
      <c r="AF285" s="42" t="s">
        <v>1466</v>
      </c>
      <c r="AG285" s="42" t="s">
        <v>1470</v>
      </c>
      <c r="AH285" s="54"/>
      <c r="AI285" s="50" t="str">
        <f t="shared" si="105"/>
        <v>规格√</v>
      </c>
      <c r="AJ285" s="50" t="str">
        <f t="shared" si="106"/>
        <v>按中选价</v>
      </c>
      <c r="AK285" s="51">
        <f t="shared" si="107"/>
        <v>0.16</v>
      </c>
      <c r="AL285" s="50">
        <f t="shared" si="108"/>
        <v>1.6</v>
      </c>
      <c r="AM285" s="52" t="str">
        <f t="shared" si="109"/>
        <v>差比价与挂网价取低者</v>
      </c>
      <c r="AN285" s="53">
        <f t="shared" si="110"/>
        <v>0.16</v>
      </c>
      <c r="AO285" s="53">
        <f t="shared" si="111"/>
        <v>0.16</v>
      </c>
      <c r="AP285" s="53">
        <f t="shared" si="112"/>
        <v>0.16</v>
      </c>
    </row>
    <row r="286" spans="1:42">
      <c r="A286" s="28">
        <v>24</v>
      </c>
      <c r="B286" s="28" t="s">
        <v>1464</v>
      </c>
      <c r="C286" s="28" t="s">
        <v>1422</v>
      </c>
      <c r="D286" s="28" t="s">
        <v>124</v>
      </c>
      <c r="E286" s="28" t="str">
        <f>LOOKUP(2,1/([1]中选结果表!$C$2:$C$85=D286),[1]中选结果表!$M$2:$M$85)</f>
        <v>片剂</v>
      </c>
      <c r="F286" s="28" t="s">
        <v>1465</v>
      </c>
      <c r="G286" s="28" t="str">
        <f>LOOKUP(2,1/([1]中选结果表!$D$2:$D$85=$F286),[1]中选结果表!$E$2:$E$85)</f>
        <v>5mg</v>
      </c>
      <c r="H286" s="28" t="str">
        <f>LOOKUP(2,1/([1]中选结果表!$D$2:$D$85=$F286),[1]中选结果表!$F$2:$F$85)</f>
        <v>48片</v>
      </c>
      <c r="I286" s="28" t="s">
        <v>89</v>
      </c>
      <c r="J286" s="28" t="s">
        <v>290</v>
      </c>
      <c r="K286" s="28">
        <v>7.63</v>
      </c>
      <c r="L286" s="31">
        <v>0.15890000000000001</v>
      </c>
      <c r="M286" s="28">
        <v>2</v>
      </c>
      <c r="N286" s="32">
        <v>0.6</v>
      </c>
      <c r="O286" s="33" t="s">
        <v>1471</v>
      </c>
      <c r="P286" s="3" t="s">
        <v>1464</v>
      </c>
      <c r="Q286" s="3" t="s">
        <v>124</v>
      </c>
      <c r="R286" s="3" t="s">
        <v>165</v>
      </c>
      <c r="S286" s="4" t="str">
        <f>LOOKUP(2,1/('[1] 集采未中选药品规格'!$A$2:$A$596=$R286),'[1] 集采未中选药品规格'!C$2:C$596)</f>
        <v>5mg</v>
      </c>
      <c r="T286" s="4" t="str">
        <f>LOOKUP(2,1/('[1] 集采未中选药品规格'!$A$2:$A$596=$R286),'[1] 集采未中选药品规格'!D$2:D$596)</f>
        <v>30片</v>
      </c>
      <c r="U286" s="3" t="s">
        <v>89</v>
      </c>
      <c r="V286" s="38" t="s">
        <v>1472</v>
      </c>
      <c r="W286" s="3" t="s">
        <v>1473</v>
      </c>
      <c r="X286" s="38" t="s">
        <v>1472</v>
      </c>
      <c r="Y286" s="3" t="s">
        <v>1473</v>
      </c>
      <c r="Z286" s="3">
        <v>15</v>
      </c>
      <c r="AA286" s="3">
        <v>0.5</v>
      </c>
      <c r="AB286" s="3" t="s">
        <v>57</v>
      </c>
      <c r="AC286" s="38"/>
      <c r="AD286" s="42"/>
      <c r="AE286" s="42" t="s">
        <v>1474</v>
      </c>
      <c r="AF286" s="42" t="s">
        <v>1471</v>
      </c>
      <c r="AG286" s="42" t="s">
        <v>1475</v>
      </c>
      <c r="AH286" s="54"/>
      <c r="AI286" s="50" t="str">
        <f t="shared" si="105"/>
        <v>规格√</v>
      </c>
      <c r="AJ286" s="50" t="str">
        <f t="shared" si="106"/>
        <v>按中选价</v>
      </c>
      <c r="AK286" s="51">
        <f t="shared" si="107"/>
        <v>0.16</v>
      </c>
      <c r="AL286" s="50">
        <f t="shared" si="108"/>
        <v>3.1</v>
      </c>
      <c r="AM286" s="52" t="str">
        <f t="shared" si="109"/>
        <v>差比价与挂网价取低者</v>
      </c>
      <c r="AN286" s="53">
        <f t="shared" si="110"/>
        <v>0.16</v>
      </c>
      <c r="AO286" s="53">
        <f t="shared" si="111"/>
        <v>0.16</v>
      </c>
      <c r="AP286" s="53">
        <f t="shared" si="112"/>
        <v>0.16</v>
      </c>
    </row>
    <row r="287" spans="1:42">
      <c r="A287" s="28">
        <v>24</v>
      </c>
      <c r="B287" s="28" t="s">
        <v>1464</v>
      </c>
      <c r="C287" s="28" t="s">
        <v>1422</v>
      </c>
      <c r="D287" s="28" t="s">
        <v>124</v>
      </c>
      <c r="E287" s="28" t="str">
        <f>LOOKUP(2,1/([1]中选结果表!$C$2:$C$85=D287),[1]中选结果表!$M$2:$M$85)</f>
        <v>片剂</v>
      </c>
      <c r="F287" s="28" t="s">
        <v>1465</v>
      </c>
      <c r="G287" s="28" t="str">
        <f>LOOKUP(2,1/([1]中选结果表!$D$2:$D$85=$F287),[1]中选结果表!$E$2:$E$85)</f>
        <v>5mg</v>
      </c>
      <c r="H287" s="28" t="str">
        <f>LOOKUP(2,1/([1]中选结果表!$D$2:$D$85=$F287),[1]中选结果表!$F$2:$F$85)</f>
        <v>48片</v>
      </c>
      <c r="I287" s="28" t="s">
        <v>89</v>
      </c>
      <c r="J287" s="28" t="s">
        <v>290</v>
      </c>
      <c r="K287" s="28">
        <v>7.63</v>
      </c>
      <c r="L287" s="31">
        <v>0.15890000000000001</v>
      </c>
      <c r="M287" s="28">
        <v>2</v>
      </c>
      <c r="N287" s="32">
        <v>0.6</v>
      </c>
      <c r="O287" s="33" t="s">
        <v>1476</v>
      </c>
      <c r="P287" s="3" t="s">
        <v>1464</v>
      </c>
      <c r="Q287" s="3" t="s">
        <v>124</v>
      </c>
      <c r="R287" s="3" t="s">
        <v>165</v>
      </c>
      <c r="S287" s="4" t="str">
        <f>LOOKUP(2,1/('[1] 集采未中选药品规格'!$A$2:$A$596=$R287),'[1] 集采未中选药品规格'!C$2:C$596)</f>
        <v>5mg</v>
      </c>
      <c r="T287" s="4" t="str">
        <f>LOOKUP(2,1/('[1] 集采未中选药品规格'!$A$2:$A$596=$R287),'[1] 集采未中选药品规格'!D$2:D$596)</f>
        <v>30片</v>
      </c>
      <c r="U287" s="3" t="s">
        <v>89</v>
      </c>
      <c r="V287" s="38" t="s">
        <v>907</v>
      </c>
      <c r="W287" s="3" t="s">
        <v>908</v>
      </c>
      <c r="X287" s="38" t="s">
        <v>907</v>
      </c>
      <c r="Y287" s="3" t="s">
        <v>908</v>
      </c>
      <c r="Z287" s="3">
        <v>15</v>
      </c>
      <c r="AA287" s="3">
        <v>0.5</v>
      </c>
      <c r="AB287" s="3" t="s">
        <v>57</v>
      </c>
      <c r="AC287" s="38"/>
      <c r="AD287" s="42"/>
      <c r="AE287" s="42" t="s">
        <v>1477</v>
      </c>
      <c r="AF287" s="42" t="s">
        <v>1476</v>
      </c>
      <c r="AG287" s="42" t="s">
        <v>1478</v>
      </c>
      <c r="AH287" s="54"/>
      <c r="AI287" s="50" t="str">
        <f t="shared" si="105"/>
        <v>规格√</v>
      </c>
      <c r="AJ287" s="50" t="str">
        <f t="shared" si="106"/>
        <v>按中选价</v>
      </c>
      <c r="AK287" s="51">
        <f t="shared" si="107"/>
        <v>0.16</v>
      </c>
      <c r="AL287" s="50">
        <f t="shared" si="108"/>
        <v>3.1</v>
      </c>
      <c r="AM287" s="52" t="str">
        <f t="shared" si="109"/>
        <v>差比价与挂网价取低者</v>
      </c>
      <c r="AN287" s="53">
        <f t="shared" si="110"/>
        <v>0.16</v>
      </c>
      <c r="AO287" s="53">
        <f t="shared" si="111"/>
        <v>0.16</v>
      </c>
      <c r="AP287" s="53">
        <f t="shared" si="112"/>
        <v>0.16</v>
      </c>
    </row>
    <row r="288" spans="1:42">
      <c r="A288" s="28">
        <v>24</v>
      </c>
      <c r="B288" s="28" t="s">
        <v>1464</v>
      </c>
      <c r="C288" s="28" t="s">
        <v>1422</v>
      </c>
      <c r="D288" s="28" t="s">
        <v>124</v>
      </c>
      <c r="E288" s="28" t="str">
        <f>LOOKUP(2,1/([1]中选结果表!$C$2:$C$85=D288),[1]中选结果表!$M$2:$M$85)</f>
        <v>片剂</v>
      </c>
      <c r="F288" s="28" t="s">
        <v>1465</v>
      </c>
      <c r="G288" s="28" t="str">
        <f>LOOKUP(2,1/([1]中选结果表!$D$2:$D$85=$F288),[1]中选结果表!$E$2:$E$85)</f>
        <v>5mg</v>
      </c>
      <c r="H288" s="28" t="str">
        <f>LOOKUP(2,1/([1]中选结果表!$D$2:$D$85=$F288),[1]中选结果表!$F$2:$F$85)</f>
        <v>48片</v>
      </c>
      <c r="I288" s="28" t="s">
        <v>89</v>
      </c>
      <c r="J288" s="28" t="s">
        <v>290</v>
      </c>
      <c r="K288" s="28">
        <v>7.63</v>
      </c>
      <c r="L288" s="31">
        <v>0.15890000000000001</v>
      </c>
      <c r="M288" s="28">
        <v>2</v>
      </c>
      <c r="N288" s="32">
        <v>0.6</v>
      </c>
      <c r="O288" s="33" t="s">
        <v>1479</v>
      </c>
      <c r="P288" s="3" t="s">
        <v>1480</v>
      </c>
      <c r="Q288" s="3" t="s">
        <v>325</v>
      </c>
      <c r="R288" s="3" t="s">
        <v>1481</v>
      </c>
      <c r="S288" s="4" t="str">
        <f>LOOKUP(2,1/('[1] 集采未中选药品规格'!$A$2:$A$596=$R288),'[1] 集采未中选药品规格'!C$2:C$596)</f>
        <v>5mg</v>
      </c>
      <c r="T288" s="4" t="str">
        <f>LOOKUP(2,1/('[1] 集采未中选药品规格'!$A$2:$A$596=$R288),'[1] 集采未中选药品规格'!D$2:D$596)</f>
        <v>24粒</v>
      </c>
      <c r="U288" s="3" t="s">
        <v>89</v>
      </c>
      <c r="V288" s="38" t="s">
        <v>1482</v>
      </c>
      <c r="W288" s="3" t="s">
        <v>1483</v>
      </c>
      <c r="X288" s="38" t="s">
        <v>1482</v>
      </c>
      <c r="Y288" s="3" t="s">
        <v>1483</v>
      </c>
      <c r="Z288" s="3">
        <v>32.03</v>
      </c>
      <c r="AA288" s="3">
        <v>1.3345830000000001</v>
      </c>
      <c r="AB288" s="3" t="s">
        <v>57</v>
      </c>
      <c r="AC288" s="38"/>
      <c r="AD288" s="42"/>
      <c r="AE288" s="42" t="s">
        <v>1484</v>
      </c>
      <c r="AF288" s="42" t="s">
        <v>1479</v>
      </c>
      <c r="AG288" s="42" t="s">
        <v>1485</v>
      </c>
      <c r="AH288" s="54"/>
      <c r="AI288" s="50" t="str">
        <f t="shared" si="105"/>
        <v>规格√</v>
      </c>
      <c r="AJ288" s="50" t="str">
        <f t="shared" si="106"/>
        <v>按中选价</v>
      </c>
      <c r="AK288" s="51">
        <f t="shared" si="107"/>
        <v>0.16</v>
      </c>
      <c r="AL288" s="50">
        <f t="shared" si="108"/>
        <v>8.3000000000000007</v>
      </c>
      <c r="AM288" s="52" t="str">
        <f t="shared" si="109"/>
        <v>差比价与挂网价取低者</v>
      </c>
      <c r="AN288" s="53">
        <f t="shared" si="110"/>
        <v>0.16</v>
      </c>
      <c r="AO288" s="53">
        <f t="shared" si="111"/>
        <v>0.16</v>
      </c>
      <c r="AP288" s="53">
        <f t="shared" si="112"/>
        <v>0.16</v>
      </c>
    </row>
    <row r="289" spans="1:42">
      <c r="A289" s="28">
        <v>24</v>
      </c>
      <c r="B289" s="28" t="s">
        <v>1464</v>
      </c>
      <c r="C289" s="28" t="s">
        <v>1422</v>
      </c>
      <c r="D289" s="28" t="s">
        <v>124</v>
      </c>
      <c r="E289" s="28" t="str">
        <f>LOOKUP(2,1/([1]中选结果表!$C$2:$C$85=D289),[1]中选结果表!$M$2:$M$85)</f>
        <v>片剂</v>
      </c>
      <c r="F289" s="28" t="s">
        <v>1465</v>
      </c>
      <c r="G289" s="28" t="str">
        <f>LOOKUP(2,1/([1]中选结果表!$D$2:$D$85=$F289),[1]中选结果表!$E$2:$E$85)</f>
        <v>5mg</v>
      </c>
      <c r="H289" s="28" t="str">
        <f>LOOKUP(2,1/([1]中选结果表!$D$2:$D$85=$F289),[1]中选结果表!$F$2:$F$85)</f>
        <v>48片</v>
      </c>
      <c r="I289" s="28" t="s">
        <v>89</v>
      </c>
      <c r="J289" s="28" t="s">
        <v>290</v>
      </c>
      <c r="K289" s="28">
        <v>7.63</v>
      </c>
      <c r="L289" s="31">
        <v>0.15890000000000001</v>
      </c>
      <c r="M289" s="28">
        <v>2</v>
      </c>
      <c r="N289" s="32">
        <v>0.6</v>
      </c>
      <c r="O289" s="33" t="s">
        <v>1486</v>
      </c>
      <c r="P289" s="3" t="s">
        <v>1464</v>
      </c>
      <c r="Q289" s="3" t="s">
        <v>124</v>
      </c>
      <c r="R289" s="3" t="s">
        <v>1487</v>
      </c>
      <c r="S289" s="4" t="str">
        <f>LOOKUP(2,1/('[1] 集采未中选药品规格'!$A$2:$A$596=$R289),'[1] 集采未中选药品规格'!C$2:C$596)</f>
        <v>5mg</v>
      </c>
      <c r="T289" s="4" t="str">
        <f>LOOKUP(2,1/('[1] 集采未中选药品规格'!$A$2:$A$596=$R289),'[1] 集采未中选药品规格'!D$2:D$596)</f>
        <v>60片</v>
      </c>
      <c r="U289" s="3" t="s">
        <v>89</v>
      </c>
      <c r="V289" s="38" t="s">
        <v>1488</v>
      </c>
      <c r="W289" s="3" t="s">
        <v>1489</v>
      </c>
      <c r="X289" s="38" t="s">
        <v>1488</v>
      </c>
      <c r="Y289" s="3" t="s">
        <v>1489</v>
      </c>
      <c r="Z289" s="3">
        <v>30</v>
      </c>
      <c r="AA289" s="3">
        <v>0.5</v>
      </c>
      <c r="AB289" s="3" t="s">
        <v>57</v>
      </c>
      <c r="AC289" s="38"/>
      <c r="AD289" s="42"/>
      <c r="AE289" s="42" t="s">
        <v>1490</v>
      </c>
      <c r="AF289" s="42" t="s">
        <v>1486</v>
      </c>
      <c r="AG289" s="42" t="s">
        <v>1491</v>
      </c>
      <c r="AH289" s="54"/>
      <c r="AI289" s="50" t="str">
        <f t="shared" si="105"/>
        <v>规格√</v>
      </c>
      <c r="AJ289" s="50" t="str">
        <f t="shared" si="106"/>
        <v>按中选价</v>
      </c>
      <c r="AK289" s="51">
        <f t="shared" si="107"/>
        <v>0.16</v>
      </c>
      <c r="AL289" s="50">
        <f t="shared" si="108"/>
        <v>3.1</v>
      </c>
      <c r="AM289" s="52" t="str">
        <f t="shared" si="109"/>
        <v>差比价与挂网价取低者</v>
      </c>
      <c r="AN289" s="53">
        <f t="shared" si="110"/>
        <v>0.16</v>
      </c>
      <c r="AO289" s="53">
        <f t="shared" si="111"/>
        <v>0.16</v>
      </c>
      <c r="AP289" s="53">
        <f t="shared" si="112"/>
        <v>0.16</v>
      </c>
    </row>
    <row r="290" spans="1:42">
      <c r="A290" s="28">
        <v>24</v>
      </c>
      <c r="B290" s="28" t="s">
        <v>1464</v>
      </c>
      <c r="C290" s="28" t="s">
        <v>1422</v>
      </c>
      <c r="D290" s="28" t="s">
        <v>124</v>
      </c>
      <c r="E290" s="28" t="str">
        <f>LOOKUP(2,1/([1]中选结果表!$C$2:$C$85=D290),[1]中选结果表!$M$2:$M$85)</f>
        <v>片剂</v>
      </c>
      <c r="F290" s="28" t="s">
        <v>1465</v>
      </c>
      <c r="G290" s="28" t="str">
        <f>LOOKUP(2,1/([1]中选结果表!$D$2:$D$85=$F290),[1]中选结果表!$E$2:$E$85)</f>
        <v>5mg</v>
      </c>
      <c r="H290" s="28" t="str">
        <f>LOOKUP(2,1/([1]中选结果表!$D$2:$D$85=$F290),[1]中选结果表!$F$2:$F$85)</f>
        <v>48片</v>
      </c>
      <c r="I290" s="28" t="s">
        <v>89</v>
      </c>
      <c r="J290" s="28" t="s">
        <v>290</v>
      </c>
      <c r="K290" s="28">
        <v>7.63</v>
      </c>
      <c r="L290" s="31">
        <v>0.15890000000000001</v>
      </c>
      <c r="M290" s="28">
        <v>2</v>
      </c>
      <c r="N290" s="32">
        <v>0.6</v>
      </c>
      <c r="O290" s="33" t="s">
        <v>1492</v>
      </c>
      <c r="P290" s="3" t="s">
        <v>1464</v>
      </c>
      <c r="Q290" s="3" t="s">
        <v>124</v>
      </c>
      <c r="R290" s="3" t="s">
        <v>165</v>
      </c>
      <c r="S290" s="4" t="str">
        <f>LOOKUP(2,1/('[1] 集采未中选药品规格'!$A$2:$A$596=$R290),'[1] 集采未中选药品规格'!C$2:C$596)</f>
        <v>5mg</v>
      </c>
      <c r="T290" s="4" t="str">
        <f>LOOKUP(2,1/('[1] 集采未中选药品规格'!$A$2:$A$596=$R290),'[1] 集采未中选药品规格'!D$2:D$596)</f>
        <v>30片</v>
      </c>
      <c r="U290" s="3" t="s">
        <v>89</v>
      </c>
      <c r="V290" s="38" t="s">
        <v>1493</v>
      </c>
      <c r="W290" s="3" t="s">
        <v>1494</v>
      </c>
      <c r="X290" s="38" t="s">
        <v>1493</v>
      </c>
      <c r="Y290" s="3" t="s">
        <v>1494</v>
      </c>
      <c r="Z290" s="3">
        <v>29.9</v>
      </c>
      <c r="AA290" s="3">
        <v>0.99666699999999997</v>
      </c>
      <c r="AB290" s="3" t="s">
        <v>57</v>
      </c>
      <c r="AC290" s="38"/>
      <c r="AD290" s="42"/>
      <c r="AE290" s="42" t="s">
        <v>1495</v>
      </c>
      <c r="AF290" s="42" t="s">
        <v>1492</v>
      </c>
      <c r="AG290" s="42" t="s">
        <v>1496</v>
      </c>
      <c r="AH290" s="54"/>
      <c r="AI290" s="50" t="str">
        <f t="shared" si="105"/>
        <v>规格√</v>
      </c>
      <c r="AJ290" s="50" t="str">
        <f t="shared" si="106"/>
        <v>按中选价</v>
      </c>
      <c r="AK290" s="51">
        <f t="shared" si="107"/>
        <v>0.16</v>
      </c>
      <c r="AL290" s="50">
        <f t="shared" si="108"/>
        <v>6.2</v>
      </c>
      <c r="AM290" s="52" t="str">
        <f t="shared" si="109"/>
        <v>差比价与挂网价取低者</v>
      </c>
      <c r="AN290" s="53">
        <f t="shared" si="110"/>
        <v>0.16</v>
      </c>
      <c r="AO290" s="53">
        <f t="shared" si="111"/>
        <v>0.16</v>
      </c>
      <c r="AP290" s="53">
        <f t="shared" si="112"/>
        <v>0.16</v>
      </c>
    </row>
    <row r="291" spans="1:42">
      <c r="A291" s="28">
        <v>24</v>
      </c>
      <c r="B291" s="28" t="s">
        <v>1464</v>
      </c>
      <c r="C291" s="28" t="s">
        <v>1422</v>
      </c>
      <c r="D291" s="28" t="s">
        <v>124</v>
      </c>
      <c r="E291" s="28" t="str">
        <f>LOOKUP(2,1/([1]中选结果表!$C$2:$C$85=D291),[1]中选结果表!$M$2:$M$85)</f>
        <v>片剂</v>
      </c>
      <c r="F291" s="28" t="s">
        <v>1465</v>
      </c>
      <c r="G291" s="28" t="str">
        <f>LOOKUP(2,1/([1]中选结果表!$D$2:$D$85=$F291),[1]中选结果表!$E$2:$E$85)</f>
        <v>5mg</v>
      </c>
      <c r="H291" s="28" t="str">
        <f>LOOKUP(2,1/([1]中选结果表!$D$2:$D$85=$F291),[1]中选结果表!$F$2:$F$85)</f>
        <v>48片</v>
      </c>
      <c r="I291" s="28" t="s">
        <v>89</v>
      </c>
      <c r="J291" s="28" t="s">
        <v>290</v>
      </c>
      <c r="K291" s="28">
        <v>7.63</v>
      </c>
      <c r="L291" s="31">
        <v>0.15890000000000001</v>
      </c>
      <c r="M291" s="28">
        <v>2</v>
      </c>
      <c r="N291" s="32">
        <v>0.6</v>
      </c>
      <c r="O291" s="33" t="s">
        <v>1497</v>
      </c>
      <c r="P291" s="3" t="s">
        <v>1464</v>
      </c>
      <c r="Q291" s="3" t="s">
        <v>124</v>
      </c>
      <c r="R291" s="3" t="s">
        <v>1498</v>
      </c>
      <c r="S291" s="4" t="str">
        <f>LOOKUP(2,1/('[1] 集采未中选药品规格'!$A$2:$A$596=$R291),'[1] 集采未中选药品规格'!C$2:C$596)</f>
        <v>2.5mg</v>
      </c>
      <c r="T291" s="4" t="str">
        <f>LOOKUP(2,1/('[1] 集采未中选药品规格'!$A$2:$A$596=$R291),'[1] 集采未中选药品规格'!D$2:D$596)</f>
        <v>48片</v>
      </c>
      <c r="U291" s="3" t="s">
        <v>89</v>
      </c>
      <c r="V291" s="38" t="s">
        <v>1499</v>
      </c>
      <c r="W291" s="3" t="s">
        <v>1500</v>
      </c>
      <c r="X291" s="38" t="s">
        <v>1499</v>
      </c>
      <c r="Y291" s="3" t="s">
        <v>1500</v>
      </c>
      <c r="Z291" s="3">
        <v>36</v>
      </c>
      <c r="AA291" s="3">
        <v>0.75</v>
      </c>
      <c r="AB291" s="3" t="s">
        <v>57</v>
      </c>
      <c r="AC291" s="38"/>
      <c r="AD291" s="42"/>
      <c r="AE291" s="42" t="s">
        <v>1501</v>
      </c>
      <c r="AF291" s="42" t="s">
        <v>1497</v>
      </c>
      <c r="AG291" s="42" t="s">
        <v>1502</v>
      </c>
      <c r="AH291" s="54"/>
      <c r="AI291" s="50" t="str">
        <f t="shared" si="105"/>
        <v>规格×</v>
      </c>
      <c r="AJ291" s="50" t="str">
        <f t="shared" si="106"/>
        <v>装量差比价</v>
      </c>
      <c r="AK291" s="51">
        <f t="shared" si="107"/>
        <v>0.08</v>
      </c>
      <c r="AL291" s="50">
        <f t="shared" si="108"/>
        <v>9.4</v>
      </c>
      <c r="AM291" s="52" t="str">
        <f t="shared" si="109"/>
        <v>差比价与挂网价取低者</v>
      </c>
      <c r="AN291" s="53">
        <f t="shared" si="110"/>
        <v>0.08</v>
      </c>
      <c r="AO291" s="53">
        <f t="shared" si="111"/>
        <v>0.08</v>
      </c>
      <c r="AP291" s="53">
        <f t="shared" si="112"/>
        <v>0.08</v>
      </c>
    </row>
    <row r="292" spans="1:42">
      <c r="A292" s="28">
        <v>24</v>
      </c>
      <c r="B292" s="28" t="s">
        <v>1464</v>
      </c>
      <c r="C292" s="28" t="s">
        <v>1422</v>
      </c>
      <c r="D292" s="28" t="s">
        <v>124</v>
      </c>
      <c r="E292" s="28" t="str">
        <f>LOOKUP(2,1/([1]中选结果表!$C$2:$C$85=D292),[1]中选结果表!$M$2:$M$85)</f>
        <v>片剂</v>
      </c>
      <c r="F292" s="28" t="s">
        <v>1465</v>
      </c>
      <c r="G292" s="28" t="str">
        <f>LOOKUP(2,1/([1]中选结果表!$D$2:$D$85=$F292),[1]中选结果表!$E$2:$E$85)</f>
        <v>5mg</v>
      </c>
      <c r="H292" s="28" t="str">
        <f>LOOKUP(2,1/([1]中选结果表!$D$2:$D$85=$F292),[1]中选结果表!$F$2:$F$85)</f>
        <v>48片</v>
      </c>
      <c r="I292" s="28" t="s">
        <v>89</v>
      </c>
      <c r="J292" s="28" t="s">
        <v>290</v>
      </c>
      <c r="K292" s="28">
        <v>7.63</v>
      </c>
      <c r="L292" s="31">
        <v>0.15890000000000001</v>
      </c>
      <c r="M292" s="28">
        <v>2</v>
      </c>
      <c r="N292" s="32">
        <v>0.6</v>
      </c>
      <c r="O292" s="33" t="s">
        <v>1503</v>
      </c>
      <c r="P292" s="3" t="s">
        <v>1464</v>
      </c>
      <c r="Q292" s="3" t="s">
        <v>124</v>
      </c>
      <c r="R292" s="3" t="s">
        <v>165</v>
      </c>
      <c r="S292" s="4" t="str">
        <f>LOOKUP(2,1/('[1] 集采未中选药品规格'!$A$2:$A$596=$R292),'[1] 集采未中选药品规格'!C$2:C$596)</f>
        <v>5mg</v>
      </c>
      <c r="T292" s="4" t="str">
        <f>LOOKUP(2,1/('[1] 集采未中选药品规格'!$A$2:$A$596=$R292),'[1] 集采未中选药品规格'!D$2:D$596)</f>
        <v>30片</v>
      </c>
      <c r="U292" s="3" t="s">
        <v>89</v>
      </c>
      <c r="V292" s="38" t="s">
        <v>279</v>
      </c>
      <c r="W292" s="3" t="s">
        <v>280</v>
      </c>
      <c r="X292" s="38" t="s">
        <v>279</v>
      </c>
      <c r="Y292" s="3" t="s">
        <v>280</v>
      </c>
      <c r="Z292" s="3">
        <v>16.5</v>
      </c>
      <c r="AA292" s="3">
        <v>0.55000000000000004</v>
      </c>
      <c r="AB292" s="3" t="s">
        <v>57</v>
      </c>
      <c r="AC292" s="38"/>
      <c r="AD292" s="42"/>
      <c r="AE292" s="42" t="s">
        <v>1504</v>
      </c>
      <c r="AF292" s="42" t="s">
        <v>1503</v>
      </c>
      <c r="AG292" s="42" t="s">
        <v>1505</v>
      </c>
      <c r="AH292" s="54"/>
      <c r="AI292" s="50" t="str">
        <f t="shared" si="105"/>
        <v>规格√</v>
      </c>
      <c r="AJ292" s="50" t="str">
        <f t="shared" si="106"/>
        <v>按中选价</v>
      </c>
      <c r="AK292" s="51">
        <f t="shared" si="107"/>
        <v>0.16</v>
      </c>
      <c r="AL292" s="50">
        <f t="shared" si="108"/>
        <v>3.4</v>
      </c>
      <c r="AM292" s="52" t="str">
        <f t="shared" si="109"/>
        <v>差比价与挂网价取低者</v>
      </c>
      <c r="AN292" s="53">
        <f t="shared" si="110"/>
        <v>0.16</v>
      </c>
      <c r="AO292" s="53">
        <f t="shared" si="111"/>
        <v>0.16</v>
      </c>
      <c r="AP292" s="53">
        <f t="shared" si="112"/>
        <v>0.16</v>
      </c>
    </row>
    <row r="293" spans="1:42">
      <c r="A293" s="28">
        <v>24</v>
      </c>
      <c r="B293" s="28" t="s">
        <v>1464</v>
      </c>
      <c r="C293" s="28" t="s">
        <v>1422</v>
      </c>
      <c r="D293" s="28" t="s">
        <v>124</v>
      </c>
      <c r="E293" s="28" t="str">
        <f>LOOKUP(2,1/([1]中选结果表!$C$2:$C$85=D293),[1]中选结果表!$M$2:$M$85)</f>
        <v>片剂</v>
      </c>
      <c r="F293" s="28" t="s">
        <v>1465</v>
      </c>
      <c r="G293" s="28" t="str">
        <f>LOOKUP(2,1/([1]中选结果表!$D$2:$D$85=$F293),[1]中选结果表!$E$2:$E$85)</f>
        <v>5mg</v>
      </c>
      <c r="H293" s="28" t="str">
        <f>LOOKUP(2,1/([1]中选结果表!$D$2:$D$85=$F293),[1]中选结果表!$F$2:$F$85)</f>
        <v>48片</v>
      </c>
      <c r="I293" s="28" t="s">
        <v>89</v>
      </c>
      <c r="J293" s="28" t="s">
        <v>290</v>
      </c>
      <c r="K293" s="28">
        <v>7.63</v>
      </c>
      <c r="L293" s="31">
        <v>0.15890000000000001</v>
      </c>
      <c r="M293" s="28">
        <v>2</v>
      </c>
      <c r="N293" s="32">
        <v>0.6</v>
      </c>
      <c r="O293" s="33" t="s">
        <v>1506</v>
      </c>
      <c r="P293" s="3" t="s">
        <v>1464</v>
      </c>
      <c r="Q293" s="3" t="s">
        <v>124</v>
      </c>
      <c r="R293" s="3" t="s">
        <v>1507</v>
      </c>
      <c r="S293" s="4" t="str">
        <f>LOOKUP(2,1/('[1] 集采未中选药品规格'!$A$2:$A$596=$R293),'[1] 集采未中选药品规格'!C$2:C$596)</f>
        <v>5mg</v>
      </c>
      <c r="T293" s="4" t="str">
        <f>LOOKUP(2,1/('[1] 集采未中选药品规格'!$A$2:$A$596=$R293),'[1] 集采未中选药品规格'!D$2:D$596)</f>
        <v>60片</v>
      </c>
      <c r="U293" s="3" t="s">
        <v>89</v>
      </c>
      <c r="V293" s="38" t="s">
        <v>1508</v>
      </c>
      <c r="W293" s="3" t="s">
        <v>1509</v>
      </c>
      <c r="X293" s="38" t="s">
        <v>1508</v>
      </c>
      <c r="Y293" s="3" t="s">
        <v>1509</v>
      </c>
      <c r="Z293" s="3">
        <v>15.14</v>
      </c>
      <c r="AA293" s="3">
        <v>0.25233299999999997</v>
      </c>
      <c r="AB293" s="3" t="s">
        <v>57</v>
      </c>
      <c r="AC293" s="38"/>
      <c r="AD293" s="42"/>
      <c r="AE293" s="42" t="s">
        <v>1510</v>
      </c>
      <c r="AF293" s="42" t="s">
        <v>1506</v>
      </c>
      <c r="AG293" s="42" t="s">
        <v>1511</v>
      </c>
      <c r="AH293" s="54"/>
      <c r="AI293" s="50" t="str">
        <f t="shared" si="105"/>
        <v>规格√</v>
      </c>
      <c r="AJ293" s="50" t="str">
        <f t="shared" si="106"/>
        <v>按中选价</v>
      </c>
      <c r="AK293" s="51">
        <f t="shared" si="107"/>
        <v>0.16</v>
      </c>
      <c r="AL293" s="50">
        <f t="shared" si="108"/>
        <v>1.6</v>
      </c>
      <c r="AM293" s="52" t="str">
        <f t="shared" si="109"/>
        <v>差比价与挂网价取低者</v>
      </c>
      <c r="AN293" s="53">
        <f t="shared" si="110"/>
        <v>0.16</v>
      </c>
      <c r="AO293" s="53">
        <f t="shared" si="111"/>
        <v>0.16</v>
      </c>
      <c r="AP293" s="53">
        <f t="shared" si="112"/>
        <v>0.16</v>
      </c>
    </row>
    <row r="294" spans="1:42">
      <c r="A294" s="28">
        <v>24</v>
      </c>
      <c r="B294" s="28" t="s">
        <v>1464</v>
      </c>
      <c r="C294" s="28" t="s">
        <v>1422</v>
      </c>
      <c r="D294" s="28" t="s">
        <v>124</v>
      </c>
      <c r="E294" s="28" t="str">
        <f>LOOKUP(2,1/([1]中选结果表!$C$2:$C$85=D294),[1]中选结果表!$M$2:$M$85)</f>
        <v>片剂</v>
      </c>
      <c r="F294" s="28" t="s">
        <v>1465</v>
      </c>
      <c r="G294" s="28" t="str">
        <f>LOOKUP(2,1/([1]中选结果表!$D$2:$D$85=$F294),[1]中选结果表!$E$2:$E$85)</f>
        <v>5mg</v>
      </c>
      <c r="H294" s="28" t="str">
        <f>LOOKUP(2,1/([1]中选结果表!$D$2:$D$85=$F294),[1]中选结果表!$F$2:$F$85)</f>
        <v>48片</v>
      </c>
      <c r="I294" s="28" t="s">
        <v>89</v>
      </c>
      <c r="J294" s="28" t="s">
        <v>290</v>
      </c>
      <c r="K294" s="28">
        <v>7.63</v>
      </c>
      <c r="L294" s="31">
        <v>0.15890000000000001</v>
      </c>
      <c r="M294" s="28">
        <v>2</v>
      </c>
      <c r="N294" s="32">
        <v>0.6</v>
      </c>
      <c r="O294" s="33" t="s">
        <v>1512</v>
      </c>
      <c r="P294" s="3" t="s">
        <v>1464</v>
      </c>
      <c r="Q294" s="3" t="s">
        <v>124</v>
      </c>
      <c r="R294" s="3" t="s">
        <v>1513</v>
      </c>
      <c r="S294" s="4" t="str">
        <f>LOOKUP(2,1/('[1] 集采未中选药品规格'!$A$2:$A$596=$R294),'[1] 集采未中选药品规格'!C$2:C$596)</f>
        <v>5mg</v>
      </c>
      <c r="T294" s="4" t="str">
        <f>LOOKUP(2,1/('[1] 集采未中选药品规格'!$A$2:$A$596=$R294),'[1] 集采未中选药品规格'!D$2:D$596)</f>
        <v>48片</v>
      </c>
      <c r="U294" s="3" t="s">
        <v>89</v>
      </c>
      <c r="V294" s="38" t="s">
        <v>289</v>
      </c>
      <c r="W294" s="3" t="s">
        <v>290</v>
      </c>
      <c r="X294" s="38" t="s">
        <v>289</v>
      </c>
      <c r="Y294" s="3" t="s">
        <v>290</v>
      </c>
      <c r="Z294" s="3">
        <v>14.01</v>
      </c>
      <c r="AA294" s="3">
        <v>0.291875</v>
      </c>
      <c r="AB294" s="3" t="s">
        <v>57</v>
      </c>
      <c r="AC294" s="38"/>
      <c r="AD294" s="42"/>
      <c r="AE294" s="42" t="s">
        <v>1514</v>
      </c>
      <c r="AF294" s="42" t="s">
        <v>1512</v>
      </c>
      <c r="AG294" s="42" t="s">
        <v>1515</v>
      </c>
      <c r="AH294" s="54" t="s">
        <v>60</v>
      </c>
      <c r="AI294" s="50" t="str">
        <f t="shared" ref="AI294:AI324" si="113">IF(G294=S294,"规格√","规格×")</f>
        <v>规格√</v>
      </c>
      <c r="AJ294" s="50" t="str">
        <f t="shared" ref="AJ294:AJ324" si="114">CHOOSE(IF($AI294="规格√",1,2),"按中选价",IF($E294="注射剂","含量差比价","装量差比价"))</f>
        <v>按中选价</v>
      </c>
      <c r="AK294" s="51">
        <f t="shared" ref="AK294:AK324" si="115">ROUND(CHOOSE(IF($AI294="规格√",1,2),$L294,IF($E294="注射剂",$L294*POWER(1.7,LOG(LEFT($S294,LEN($S294)-2)/LEFT($G294,LEN($G294)-2),2)),$L294*POWER(1.9,LOG(LEFT($S294,LEN($S294)-2)/LEFT($G294,LEN($G294)-2),2)))),2)</f>
        <v>0.16</v>
      </c>
      <c r="AL294" s="50">
        <f t="shared" ref="AL294:AL324" si="116">ROUND($AA294/$AK294,1)</f>
        <v>1.8</v>
      </c>
      <c r="AM294" s="52" t="str">
        <f t="shared" ref="AM294:AM324" si="117">IF(OR($AC294="是",$AB294="是",$AD294="是"),CONCATENATE(IF($AC294="是","原研药",""),IF(COUNTA(AC294:AC294)&gt;=2,"、",""),IF($AB294="是","过评药",""),IF(AND(COUNTA(AC294:AD294)&gt;=2,AD294&lt;&gt;""),"、",""),IF($AD294="是","参比制剂",""),"，")&amp;IF($AL294&gt;=2,"行梯度降价","差比价与挂网价取低者"),"差比价与挂网价取低者")</f>
        <v>差比价与挂网价取低者</v>
      </c>
      <c r="AN294" s="53">
        <f t="shared" ref="AN294:AN324" si="118">IF(Z294=0,"海南无挂网价（差比价为"&amp;AK294&amp;"）",ROUNDUP(IF(OR($AC294="是",$AB294="是",$AD294="是"),IF($AL294&gt;2,MAX($AA294*0.6,$AK294),MIN($AA294,$AK294)),MIN($AA294,$AK294)),2))</f>
        <v>0.16</v>
      </c>
      <c r="AO294" s="53">
        <f t="shared" ref="AO294:AO324" si="119">IF(Z294=0,"海南无挂网价（差比价为"&amp;AK294&amp;"）",ROUNDUP(IF(OR($AC294="是",$AB294="是",$AD294="是"),IF($AL294&gt;2,MAX($AA294*0.6*0.6,$AK294),MIN($AA294,$AK294)),MIN($AA294,$AK294)),2))</f>
        <v>0.16</v>
      </c>
      <c r="AP294" s="53">
        <f t="shared" ref="AP294:AP324" si="120">IF(Z294=0,"海南无挂网价（差比价为"&amp;AK294&amp;"）",ROUNDUP(IF(OR($AC294="是",$AB294="是",$AD294="是"),IF($AL294&gt;2,MAX($AA294*0.6*0.6*0.8,$AK294),MIN($AA294,$AK294)),MIN($AA294,$AK294)),2))</f>
        <v>0.16</v>
      </c>
    </row>
    <row r="295" spans="1:42">
      <c r="A295" s="28">
        <v>24</v>
      </c>
      <c r="B295" s="28" t="s">
        <v>1464</v>
      </c>
      <c r="C295" s="28" t="s">
        <v>1422</v>
      </c>
      <c r="D295" s="28" t="s">
        <v>124</v>
      </c>
      <c r="E295" s="28" t="str">
        <f>LOOKUP(2,1/([1]中选结果表!$C$2:$C$85=D295),[1]中选结果表!$M$2:$M$85)</f>
        <v>片剂</v>
      </c>
      <c r="F295" s="28" t="s">
        <v>1465</v>
      </c>
      <c r="G295" s="28" t="str">
        <f>LOOKUP(2,1/([1]中选结果表!$D$2:$D$85=$F295),[1]中选结果表!$E$2:$E$85)</f>
        <v>5mg</v>
      </c>
      <c r="H295" s="28" t="str">
        <f>LOOKUP(2,1/([1]中选结果表!$D$2:$D$85=$F295),[1]中选结果表!$F$2:$F$85)</f>
        <v>48片</v>
      </c>
      <c r="I295" s="28" t="s">
        <v>89</v>
      </c>
      <c r="J295" s="28" t="s">
        <v>290</v>
      </c>
      <c r="K295" s="28">
        <v>7.63</v>
      </c>
      <c r="L295" s="31">
        <v>0.15890000000000001</v>
      </c>
      <c r="M295" s="28">
        <v>2</v>
      </c>
      <c r="N295" s="32">
        <v>0.6</v>
      </c>
      <c r="O295" s="33" t="s">
        <v>1516</v>
      </c>
      <c r="P295" s="3" t="s">
        <v>1464</v>
      </c>
      <c r="Q295" s="3" t="s">
        <v>124</v>
      </c>
      <c r="R295" s="3" t="s">
        <v>1517</v>
      </c>
      <c r="S295" s="4" t="str">
        <f>LOOKUP(2,1/('[1] 集采未中选药品规格'!$A$2:$A$596=$R295),'[1] 集采未中选药品规格'!C$2:C$596)</f>
        <v>5mg</v>
      </c>
      <c r="T295" s="4" t="str">
        <f>LOOKUP(2,1/('[1] 集采未中选药品规格'!$A$2:$A$596=$R295),'[1] 集采未中选药品规格'!D$2:D$596)</f>
        <v>30片</v>
      </c>
      <c r="U295" s="3" t="s">
        <v>89</v>
      </c>
      <c r="V295" s="38" t="s">
        <v>353</v>
      </c>
      <c r="W295" s="3" t="s">
        <v>354</v>
      </c>
      <c r="X295" s="38" t="s">
        <v>353</v>
      </c>
      <c r="Y295" s="3" t="s">
        <v>354</v>
      </c>
      <c r="Z295" s="3">
        <v>15</v>
      </c>
      <c r="AA295" s="3">
        <v>0.5</v>
      </c>
      <c r="AB295" s="3" t="s">
        <v>57</v>
      </c>
      <c r="AC295" s="38"/>
      <c r="AD295" s="42"/>
      <c r="AE295" s="42" t="s">
        <v>1518</v>
      </c>
      <c r="AF295" s="42" t="s">
        <v>1516</v>
      </c>
      <c r="AG295" s="42" t="s">
        <v>1519</v>
      </c>
      <c r="AH295" s="54"/>
      <c r="AI295" s="50" t="str">
        <f t="shared" si="113"/>
        <v>规格√</v>
      </c>
      <c r="AJ295" s="50" t="str">
        <f t="shared" si="114"/>
        <v>按中选价</v>
      </c>
      <c r="AK295" s="51">
        <f t="shared" si="115"/>
        <v>0.16</v>
      </c>
      <c r="AL295" s="50">
        <f t="shared" si="116"/>
        <v>3.1</v>
      </c>
      <c r="AM295" s="52" t="str">
        <f t="shared" si="117"/>
        <v>差比价与挂网价取低者</v>
      </c>
      <c r="AN295" s="53">
        <f t="shared" si="118"/>
        <v>0.16</v>
      </c>
      <c r="AO295" s="53">
        <f t="shared" si="119"/>
        <v>0.16</v>
      </c>
      <c r="AP295" s="53">
        <f t="shared" si="120"/>
        <v>0.16</v>
      </c>
    </row>
    <row r="296" spans="1:42">
      <c r="A296" s="28">
        <v>24</v>
      </c>
      <c r="B296" s="28" t="s">
        <v>1464</v>
      </c>
      <c r="C296" s="28" t="s">
        <v>1422</v>
      </c>
      <c r="D296" s="28" t="s">
        <v>124</v>
      </c>
      <c r="E296" s="28" t="str">
        <f>LOOKUP(2,1/([1]中选结果表!$C$2:$C$85=D296),[1]中选结果表!$M$2:$M$85)</f>
        <v>片剂</v>
      </c>
      <c r="F296" s="28" t="s">
        <v>1465</v>
      </c>
      <c r="G296" s="28" t="str">
        <f>LOOKUP(2,1/([1]中选结果表!$D$2:$D$85=$F296),[1]中选结果表!$E$2:$E$85)</f>
        <v>5mg</v>
      </c>
      <c r="H296" s="28" t="str">
        <f>LOOKUP(2,1/([1]中选结果表!$D$2:$D$85=$F296),[1]中选结果表!$F$2:$F$85)</f>
        <v>48片</v>
      </c>
      <c r="I296" s="28" t="s">
        <v>89</v>
      </c>
      <c r="J296" s="28" t="s">
        <v>290</v>
      </c>
      <c r="K296" s="28">
        <v>7.63</v>
      </c>
      <c r="L296" s="31">
        <v>0.15890000000000001</v>
      </c>
      <c r="M296" s="28">
        <v>2</v>
      </c>
      <c r="N296" s="32">
        <v>0.6</v>
      </c>
      <c r="O296" s="33" t="s">
        <v>1520</v>
      </c>
      <c r="P296" s="3" t="s">
        <v>1464</v>
      </c>
      <c r="Q296" s="3" t="s">
        <v>124</v>
      </c>
      <c r="R296" s="3" t="s">
        <v>165</v>
      </c>
      <c r="S296" s="4" t="str">
        <f>LOOKUP(2,1/('[1] 集采未中选药品规格'!$A$2:$A$596=$R296),'[1] 集采未中选药品规格'!C$2:C$596)</f>
        <v>5mg</v>
      </c>
      <c r="T296" s="4" t="str">
        <f>LOOKUP(2,1/('[1] 集采未中选药品规格'!$A$2:$A$596=$R296),'[1] 集采未中选药品规格'!D$2:D$596)</f>
        <v>30片</v>
      </c>
      <c r="U296" s="3" t="s">
        <v>89</v>
      </c>
      <c r="V296" s="38" t="s">
        <v>308</v>
      </c>
      <c r="W296" s="3" t="s">
        <v>309</v>
      </c>
      <c r="X296" s="38" t="s">
        <v>308</v>
      </c>
      <c r="Y296" s="3" t="s">
        <v>309</v>
      </c>
      <c r="Z296" s="3">
        <v>10</v>
      </c>
      <c r="AA296" s="3">
        <v>0.33333299999999999</v>
      </c>
      <c r="AB296" s="3" t="s">
        <v>57</v>
      </c>
      <c r="AC296" s="38"/>
      <c r="AD296" s="42"/>
      <c r="AE296" s="42" t="s">
        <v>1521</v>
      </c>
      <c r="AF296" s="42" t="s">
        <v>1520</v>
      </c>
      <c r="AG296" s="42" t="s">
        <v>1522</v>
      </c>
      <c r="AH296" s="54"/>
      <c r="AI296" s="50" t="str">
        <f t="shared" si="113"/>
        <v>规格√</v>
      </c>
      <c r="AJ296" s="50" t="str">
        <f t="shared" si="114"/>
        <v>按中选价</v>
      </c>
      <c r="AK296" s="51">
        <f t="shared" si="115"/>
        <v>0.16</v>
      </c>
      <c r="AL296" s="50">
        <f t="shared" si="116"/>
        <v>2.1</v>
      </c>
      <c r="AM296" s="52" t="str">
        <f t="shared" si="117"/>
        <v>差比价与挂网价取低者</v>
      </c>
      <c r="AN296" s="53">
        <f t="shared" si="118"/>
        <v>0.16</v>
      </c>
      <c r="AO296" s="53">
        <f t="shared" si="119"/>
        <v>0.16</v>
      </c>
      <c r="AP296" s="53">
        <f t="shared" si="120"/>
        <v>0.16</v>
      </c>
    </row>
    <row r="297" spans="1:42">
      <c r="A297" s="28">
        <v>24</v>
      </c>
      <c r="B297" s="28" t="s">
        <v>1464</v>
      </c>
      <c r="C297" s="28" t="s">
        <v>1422</v>
      </c>
      <c r="D297" s="28" t="s">
        <v>124</v>
      </c>
      <c r="E297" s="28" t="str">
        <f>LOOKUP(2,1/([1]中选结果表!$C$2:$C$85=D297),[1]中选结果表!$M$2:$M$85)</f>
        <v>片剂</v>
      </c>
      <c r="F297" s="28" t="s">
        <v>1465</v>
      </c>
      <c r="G297" s="28" t="str">
        <f>LOOKUP(2,1/([1]中选结果表!$D$2:$D$85=$F297),[1]中选结果表!$E$2:$E$85)</f>
        <v>5mg</v>
      </c>
      <c r="H297" s="28" t="str">
        <f>LOOKUP(2,1/([1]中选结果表!$D$2:$D$85=$F297),[1]中选结果表!$F$2:$F$85)</f>
        <v>48片</v>
      </c>
      <c r="I297" s="28" t="s">
        <v>89</v>
      </c>
      <c r="J297" s="28" t="s">
        <v>290</v>
      </c>
      <c r="K297" s="28">
        <v>7.63</v>
      </c>
      <c r="L297" s="31">
        <v>0.15890000000000001</v>
      </c>
      <c r="M297" s="28">
        <v>2</v>
      </c>
      <c r="N297" s="32">
        <v>0.6</v>
      </c>
      <c r="O297" s="33" t="s">
        <v>1523</v>
      </c>
      <c r="P297" s="3" t="s">
        <v>1464</v>
      </c>
      <c r="Q297" s="3" t="s">
        <v>124</v>
      </c>
      <c r="R297" s="3" t="s">
        <v>1487</v>
      </c>
      <c r="S297" s="4" t="str">
        <f>LOOKUP(2,1/('[1] 集采未中选药品规格'!$A$2:$A$596=$R297),'[1] 集采未中选药品规格'!C$2:C$596)</f>
        <v>5mg</v>
      </c>
      <c r="T297" s="4" t="str">
        <f>LOOKUP(2,1/('[1] 集采未中选药品规格'!$A$2:$A$596=$R297),'[1] 集采未中选药品规格'!D$2:D$596)</f>
        <v>60片</v>
      </c>
      <c r="U297" s="3" t="s">
        <v>89</v>
      </c>
      <c r="V297" s="38" t="s">
        <v>1524</v>
      </c>
      <c r="W297" s="3" t="s">
        <v>1525</v>
      </c>
      <c r="X297" s="38" t="s">
        <v>1524</v>
      </c>
      <c r="Y297" s="3" t="s">
        <v>1525</v>
      </c>
      <c r="Z297" s="3">
        <v>26</v>
      </c>
      <c r="AA297" s="3">
        <v>0.43333300000000002</v>
      </c>
      <c r="AB297" s="3" t="s">
        <v>57</v>
      </c>
      <c r="AC297" s="38"/>
      <c r="AD297" s="42"/>
      <c r="AE297" s="42" t="s">
        <v>1526</v>
      </c>
      <c r="AF297" s="42" t="s">
        <v>1523</v>
      </c>
      <c r="AG297" s="42" t="s">
        <v>1527</v>
      </c>
      <c r="AH297" s="54"/>
      <c r="AI297" s="50" t="str">
        <f t="shared" si="113"/>
        <v>规格√</v>
      </c>
      <c r="AJ297" s="50" t="str">
        <f t="shared" si="114"/>
        <v>按中选价</v>
      </c>
      <c r="AK297" s="51">
        <f t="shared" si="115"/>
        <v>0.16</v>
      </c>
      <c r="AL297" s="50">
        <f t="shared" si="116"/>
        <v>2.7</v>
      </c>
      <c r="AM297" s="52" t="str">
        <f t="shared" si="117"/>
        <v>差比价与挂网价取低者</v>
      </c>
      <c r="AN297" s="53">
        <f t="shared" si="118"/>
        <v>0.16</v>
      </c>
      <c r="AO297" s="53">
        <f t="shared" si="119"/>
        <v>0.16</v>
      </c>
      <c r="AP297" s="53">
        <f t="shared" si="120"/>
        <v>0.16</v>
      </c>
    </row>
    <row r="298" spans="1:42">
      <c r="A298" s="28">
        <v>24</v>
      </c>
      <c r="B298" s="28" t="s">
        <v>1464</v>
      </c>
      <c r="C298" s="28" t="s">
        <v>1422</v>
      </c>
      <c r="D298" s="28" t="s">
        <v>124</v>
      </c>
      <c r="E298" s="28" t="str">
        <f>LOOKUP(2,1/([1]中选结果表!$C$2:$C$85=D298),[1]中选结果表!$M$2:$M$85)</f>
        <v>片剂</v>
      </c>
      <c r="F298" s="56" t="s">
        <v>1528</v>
      </c>
      <c r="G298" s="28" t="str">
        <f>LOOKUP(2,1/([1]中选结果表!$D$2:$D$85=$F298),[1]中选结果表!$E$2:$E$85)</f>
        <v>5mg</v>
      </c>
      <c r="H298" s="28" t="str">
        <f>LOOKUP(2,1/([1]中选结果表!$D$2:$D$85=$F298),[1]中选结果表!$F$2:$F$85)</f>
        <v>48片</v>
      </c>
      <c r="I298" s="28" t="s">
        <v>89</v>
      </c>
      <c r="J298" s="28" t="s">
        <v>290</v>
      </c>
      <c r="K298" s="28">
        <v>7.63</v>
      </c>
      <c r="L298" s="31">
        <v>0.15890000000000001</v>
      </c>
      <c r="M298" s="28">
        <v>2</v>
      </c>
      <c r="N298" s="32">
        <v>0.6</v>
      </c>
      <c r="O298" s="33" t="s">
        <v>1529</v>
      </c>
      <c r="P298" s="3" t="s">
        <v>1464</v>
      </c>
      <c r="Q298" s="3" t="s">
        <v>124</v>
      </c>
      <c r="R298" s="3" t="s">
        <v>1530</v>
      </c>
      <c r="S298" s="4" t="str">
        <f>LOOKUP(2,1/('[1] 集采未中选药品规格'!$A$2:$A$596=$R298),'[1] 集采未中选药品规格'!C$2:C$596)</f>
        <v>5mg</v>
      </c>
      <c r="T298" s="4" t="str">
        <f>LOOKUP(2,1/('[1] 集采未中选药品规格'!$A$2:$A$596=$R298),'[1] 集采未中选药品规格'!D$2:D$596)</f>
        <v>40片</v>
      </c>
      <c r="U298" s="3" t="s">
        <v>89</v>
      </c>
      <c r="V298" s="38" t="s">
        <v>1531</v>
      </c>
      <c r="W298" s="3" t="s">
        <v>1532</v>
      </c>
      <c r="X298" s="38" t="s">
        <v>1531</v>
      </c>
      <c r="Y298" s="3" t="s">
        <v>1532</v>
      </c>
      <c r="Z298" s="3">
        <v>14.6</v>
      </c>
      <c r="AA298" s="3">
        <v>0.36499999999999999</v>
      </c>
      <c r="AB298" s="3" t="s">
        <v>57</v>
      </c>
      <c r="AC298" s="38"/>
      <c r="AD298" s="42"/>
      <c r="AE298" s="42" t="s">
        <v>1533</v>
      </c>
      <c r="AF298" s="42" t="s">
        <v>1529</v>
      </c>
      <c r="AG298" s="42" t="s">
        <v>1534</v>
      </c>
      <c r="AH298" s="54"/>
      <c r="AI298" s="50" t="str">
        <f t="shared" si="113"/>
        <v>规格√</v>
      </c>
      <c r="AJ298" s="50" t="str">
        <f t="shared" si="114"/>
        <v>按中选价</v>
      </c>
      <c r="AK298" s="51">
        <f t="shared" si="115"/>
        <v>0.16</v>
      </c>
      <c r="AL298" s="50">
        <f t="shared" si="116"/>
        <v>2.2999999999999998</v>
      </c>
      <c r="AM298" s="52" t="str">
        <f t="shared" si="117"/>
        <v>差比价与挂网价取低者</v>
      </c>
      <c r="AN298" s="53">
        <f t="shared" si="118"/>
        <v>0.16</v>
      </c>
      <c r="AO298" s="53">
        <f t="shared" si="119"/>
        <v>0.16</v>
      </c>
      <c r="AP298" s="53">
        <f t="shared" si="120"/>
        <v>0.16</v>
      </c>
    </row>
    <row r="299" spans="1:42">
      <c r="A299" s="28">
        <v>24</v>
      </c>
      <c r="B299" s="28" t="s">
        <v>1464</v>
      </c>
      <c r="C299" s="28" t="s">
        <v>1422</v>
      </c>
      <c r="D299" s="28" t="s">
        <v>124</v>
      </c>
      <c r="E299" s="28" t="str">
        <f>LOOKUP(2,1/([1]中选结果表!$C$2:$C$85=D299),[1]中选结果表!$M$2:$M$85)</f>
        <v>片剂</v>
      </c>
      <c r="F299" s="28" t="s">
        <v>1465</v>
      </c>
      <c r="G299" s="28" t="str">
        <f>LOOKUP(2,1/([1]中选结果表!$D$2:$D$85=$F299),[1]中选结果表!$E$2:$E$85)</f>
        <v>5mg</v>
      </c>
      <c r="H299" s="28" t="str">
        <f>LOOKUP(2,1/([1]中选结果表!$D$2:$D$85=$F299),[1]中选结果表!$F$2:$F$85)</f>
        <v>48片</v>
      </c>
      <c r="I299" s="28" t="s">
        <v>89</v>
      </c>
      <c r="J299" s="28" t="s">
        <v>290</v>
      </c>
      <c r="K299" s="28">
        <v>7.63</v>
      </c>
      <c r="L299" s="31">
        <v>0.15890000000000001</v>
      </c>
      <c r="M299" s="28">
        <v>2</v>
      </c>
      <c r="N299" s="32">
        <v>0.6</v>
      </c>
      <c r="O299" s="33" t="s">
        <v>1535</v>
      </c>
      <c r="P299" s="3" t="s">
        <v>1480</v>
      </c>
      <c r="Q299" s="3" t="s">
        <v>325</v>
      </c>
      <c r="R299" s="3" t="s">
        <v>1536</v>
      </c>
      <c r="S299" s="4" t="str">
        <f>LOOKUP(2,1/('[1] 集采未中选药品规格'!$A$2:$A$596=$R299),'[1] 集采未中选药品规格'!C$2:C$596)</f>
        <v>5mg</v>
      </c>
      <c r="T299" s="4" t="str">
        <f>LOOKUP(2,1/('[1] 集采未中选药品规格'!$A$2:$A$596=$R299),'[1] 集采未中选药品规格'!D$2:D$596)</f>
        <v>30粒</v>
      </c>
      <c r="U299" s="3" t="s">
        <v>89</v>
      </c>
      <c r="V299" s="38" t="s">
        <v>1537</v>
      </c>
      <c r="W299" s="3" t="s">
        <v>1538</v>
      </c>
      <c r="X299" s="38" t="s">
        <v>1537</v>
      </c>
      <c r="Y299" s="3" t="s">
        <v>1538</v>
      </c>
      <c r="Z299" s="3">
        <v>31.2</v>
      </c>
      <c r="AA299" s="3">
        <v>1.04</v>
      </c>
      <c r="AB299" s="3" t="s">
        <v>57</v>
      </c>
      <c r="AC299" s="38"/>
      <c r="AD299" s="42"/>
      <c r="AE299" s="42" t="s">
        <v>1539</v>
      </c>
      <c r="AF299" s="42" t="s">
        <v>1535</v>
      </c>
      <c r="AG299" s="42" t="s">
        <v>1540</v>
      </c>
      <c r="AH299" s="54"/>
      <c r="AI299" s="50" t="str">
        <f t="shared" si="113"/>
        <v>规格√</v>
      </c>
      <c r="AJ299" s="50" t="str">
        <f t="shared" si="114"/>
        <v>按中选价</v>
      </c>
      <c r="AK299" s="51">
        <f t="shared" si="115"/>
        <v>0.16</v>
      </c>
      <c r="AL299" s="50">
        <f t="shared" si="116"/>
        <v>6.5</v>
      </c>
      <c r="AM299" s="52" t="str">
        <f t="shared" si="117"/>
        <v>差比价与挂网价取低者</v>
      </c>
      <c r="AN299" s="53">
        <f t="shared" si="118"/>
        <v>0.16</v>
      </c>
      <c r="AO299" s="53">
        <f t="shared" si="119"/>
        <v>0.16</v>
      </c>
      <c r="AP299" s="53">
        <f t="shared" si="120"/>
        <v>0.16</v>
      </c>
    </row>
    <row r="300" spans="1:42">
      <c r="A300" s="28">
        <v>24</v>
      </c>
      <c r="B300" s="28" t="s">
        <v>1464</v>
      </c>
      <c r="C300" s="28" t="s">
        <v>1422</v>
      </c>
      <c r="D300" s="28" t="s">
        <v>124</v>
      </c>
      <c r="E300" s="28" t="str">
        <f>LOOKUP(2,1/([1]中选结果表!$C$2:$C$85=D300),[1]中选结果表!$M$2:$M$85)</f>
        <v>片剂</v>
      </c>
      <c r="F300" s="28" t="s">
        <v>1465</v>
      </c>
      <c r="G300" s="28" t="str">
        <f>LOOKUP(2,1/([1]中选结果表!$D$2:$D$85=$F300),[1]中选结果表!$E$2:$E$85)</f>
        <v>5mg</v>
      </c>
      <c r="H300" s="28" t="str">
        <f>LOOKUP(2,1/([1]中选结果表!$D$2:$D$85=$F300),[1]中选结果表!$F$2:$F$85)</f>
        <v>48片</v>
      </c>
      <c r="I300" s="28" t="s">
        <v>89</v>
      </c>
      <c r="J300" s="28" t="s">
        <v>290</v>
      </c>
      <c r="K300" s="28">
        <v>7.63</v>
      </c>
      <c r="L300" s="31">
        <v>0.15890000000000001</v>
      </c>
      <c r="M300" s="28">
        <v>2</v>
      </c>
      <c r="N300" s="32">
        <v>0.6</v>
      </c>
      <c r="O300" s="33" t="s">
        <v>1541</v>
      </c>
      <c r="P300" s="3" t="s">
        <v>1464</v>
      </c>
      <c r="Q300" s="3" t="s">
        <v>124</v>
      </c>
      <c r="R300" s="3" t="s">
        <v>165</v>
      </c>
      <c r="S300" s="4" t="str">
        <f>LOOKUP(2,1/('[1] 集采未中选药品规格'!$A$2:$A$596=$R300),'[1] 集采未中选药品规格'!C$2:C$596)</f>
        <v>5mg</v>
      </c>
      <c r="T300" s="4" t="str">
        <f>LOOKUP(2,1/('[1] 集采未中选药品规格'!$A$2:$A$596=$R300),'[1] 集采未中选药品规格'!D$2:D$596)</f>
        <v>30片</v>
      </c>
      <c r="U300" s="3" t="s">
        <v>89</v>
      </c>
      <c r="V300" s="38" t="s">
        <v>1542</v>
      </c>
      <c r="W300" s="3" t="s">
        <v>1543</v>
      </c>
      <c r="X300" s="38" t="s">
        <v>1542</v>
      </c>
      <c r="Y300" s="3" t="s">
        <v>1543</v>
      </c>
      <c r="Z300" s="3">
        <v>5.0199999999999996</v>
      </c>
      <c r="AA300" s="3">
        <v>0.16733300000000001</v>
      </c>
      <c r="AB300" s="3" t="s">
        <v>57</v>
      </c>
      <c r="AC300" s="38"/>
      <c r="AD300" s="42"/>
      <c r="AE300" s="42" t="s">
        <v>1544</v>
      </c>
      <c r="AF300" s="42" t="s">
        <v>1541</v>
      </c>
      <c r="AG300" s="42" t="s">
        <v>1545</v>
      </c>
      <c r="AH300" s="54"/>
      <c r="AI300" s="50" t="str">
        <f t="shared" si="113"/>
        <v>规格√</v>
      </c>
      <c r="AJ300" s="50" t="str">
        <f t="shared" si="114"/>
        <v>按中选价</v>
      </c>
      <c r="AK300" s="51">
        <f t="shared" si="115"/>
        <v>0.16</v>
      </c>
      <c r="AL300" s="50">
        <f t="shared" si="116"/>
        <v>1</v>
      </c>
      <c r="AM300" s="52" t="str">
        <f t="shared" si="117"/>
        <v>差比价与挂网价取低者</v>
      </c>
      <c r="AN300" s="53">
        <f t="shared" si="118"/>
        <v>0.16</v>
      </c>
      <c r="AO300" s="53">
        <f t="shared" si="119"/>
        <v>0.16</v>
      </c>
      <c r="AP300" s="53">
        <f t="shared" si="120"/>
        <v>0.16</v>
      </c>
    </row>
    <row r="301" spans="1:42">
      <c r="A301" s="28">
        <v>24</v>
      </c>
      <c r="B301" s="28" t="s">
        <v>1464</v>
      </c>
      <c r="C301" s="28" t="s">
        <v>1422</v>
      </c>
      <c r="D301" s="28" t="s">
        <v>124</v>
      </c>
      <c r="E301" s="28" t="str">
        <f>LOOKUP(2,1/([1]中选结果表!$C$2:$C$85=D301),[1]中选结果表!$M$2:$M$85)</f>
        <v>片剂</v>
      </c>
      <c r="F301" s="28" t="s">
        <v>1465</v>
      </c>
      <c r="G301" s="28" t="str">
        <f>LOOKUP(2,1/([1]中选结果表!$D$2:$D$85=$F301),[1]中选结果表!$E$2:$E$85)</f>
        <v>5mg</v>
      </c>
      <c r="H301" s="28" t="str">
        <f>LOOKUP(2,1/([1]中选结果表!$D$2:$D$85=$F301),[1]中选结果表!$F$2:$F$85)</f>
        <v>48片</v>
      </c>
      <c r="I301" s="28" t="s">
        <v>89</v>
      </c>
      <c r="J301" s="28" t="s">
        <v>290</v>
      </c>
      <c r="K301" s="28">
        <v>7.63</v>
      </c>
      <c r="L301" s="31">
        <v>0.15890000000000001</v>
      </c>
      <c r="M301" s="28">
        <v>2</v>
      </c>
      <c r="N301" s="32">
        <v>0.6</v>
      </c>
      <c r="O301" s="33" t="s">
        <v>1546</v>
      </c>
      <c r="P301" s="3" t="s">
        <v>1464</v>
      </c>
      <c r="Q301" s="3" t="s">
        <v>124</v>
      </c>
      <c r="R301" s="3" t="s">
        <v>1530</v>
      </c>
      <c r="S301" s="4" t="str">
        <f>LOOKUP(2,1/('[1] 集采未中选药品规格'!$A$2:$A$596=$R301),'[1] 集采未中选药品规格'!C$2:C$596)</f>
        <v>5mg</v>
      </c>
      <c r="T301" s="4" t="str">
        <f>LOOKUP(2,1/('[1] 集采未中选药品规格'!$A$2:$A$596=$R301),'[1] 集采未中选药品规格'!D$2:D$596)</f>
        <v>40片</v>
      </c>
      <c r="U301" s="3" t="s">
        <v>89</v>
      </c>
      <c r="V301" s="38" t="s">
        <v>1547</v>
      </c>
      <c r="W301" s="3" t="s">
        <v>1548</v>
      </c>
      <c r="X301" s="38" t="s">
        <v>1547</v>
      </c>
      <c r="Y301" s="3" t="s">
        <v>1548</v>
      </c>
      <c r="Z301" s="3">
        <v>27.6</v>
      </c>
      <c r="AA301" s="3">
        <v>0.69</v>
      </c>
      <c r="AB301" s="3" t="s">
        <v>57</v>
      </c>
      <c r="AC301" s="38"/>
      <c r="AD301" s="42"/>
      <c r="AE301" s="42" t="s">
        <v>1549</v>
      </c>
      <c r="AF301" s="42" t="s">
        <v>1546</v>
      </c>
      <c r="AG301" s="42" t="s">
        <v>1550</v>
      </c>
      <c r="AH301" s="54"/>
      <c r="AI301" s="50" t="str">
        <f t="shared" si="113"/>
        <v>规格√</v>
      </c>
      <c r="AJ301" s="50" t="str">
        <f t="shared" si="114"/>
        <v>按中选价</v>
      </c>
      <c r="AK301" s="51">
        <f t="shared" si="115"/>
        <v>0.16</v>
      </c>
      <c r="AL301" s="50">
        <f t="shared" si="116"/>
        <v>4.3</v>
      </c>
      <c r="AM301" s="52" t="str">
        <f t="shared" si="117"/>
        <v>差比价与挂网价取低者</v>
      </c>
      <c r="AN301" s="53">
        <f t="shared" si="118"/>
        <v>0.16</v>
      </c>
      <c r="AO301" s="53">
        <f t="shared" si="119"/>
        <v>0.16</v>
      </c>
      <c r="AP301" s="53">
        <f t="shared" si="120"/>
        <v>0.16</v>
      </c>
    </row>
    <row r="302" spans="1:42">
      <c r="A302" s="28">
        <v>24</v>
      </c>
      <c r="B302" s="28" t="s">
        <v>1464</v>
      </c>
      <c r="C302" s="28" t="s">
        <v>1422</v>
      </c>
      <c r="D302" s="28" t="s">
        <v>124</v>
      </c>
      <c r="E302" s="28" t="str">
        <f>LOOKUP(2,1/([1]中选结果表!$C$2:$C$85=D302),[1]中选结果表!$M$2:$M$85)</f>
        <v>片剂</v>
      </c>
      <c r="F302" s="28" t="s">
        <v>1465</v>
      </c>
      <c r="G302" s="28" t="str">
        <f>LOOKUP(2,1/([1]中选结果表!$D$2:$D$85=$F302),[1]中选结果表!$E$2:$E$85)</f>
        <v>5mg</v>
      </c>
      <c r="H302" s="28" t="str">
        <f>LOOKUP(2,1/([1]中选结果表!$D$2:$D$85=$F302),[1]中选结果表!$F$2:$F$85)</f>
        <v>48片</v>
      </c>
      <c r="I302" s="28" t="s">
        <v>89</v>
      </c>
      <c r="J302" s="28" t="s">
        <v>290</v>
      </c>
      <c r="K302" s="28">
        <v>7.63</v>
      </c>
      <c r="L302" s="31">
        <v>0.15890000000000001</v>
      </c>
      <c r="M302" s="28">
        <v>2</v>
      </c>
      <c r="N302" s="32">
        <v>0.6</v>
      </c>
      <c r="O302" s="33" t="s">
        <v>1551</v>
      </c>
      <c r="P302" s="3" t="s">
        <v>1464</v>
      </c>
      <c r="Q302" s="3" t="s">
        <v>124</v>
      </c>
      <c r="R302" s="3" t="s">
        <v>165</v>
      </c>
      <c r="S302" s="4" t="str">
        <f>LOOKUP(2,1/('[1] 集采未中选药品规格'!$A$2:$A$596=$R302),'[1] 集采未中选药品规格'!C$2:C$596)</f>
        <v>5mg</v>
      </c>
      <c r="T302" s="4" t="str">
        <f>LOOKUP(2,1/('[1] 集采未中选药品规格'!$A$2:$A$596=$R302),'[1] 集采未中选药品规格'!D$2:D$596)</f>
        <v>30片</v>
      </c>
      <c r="U302" s="3" t="s">
        <v>89</v>
      </c>
      <c r="V302" s="38" t="s">
        <v>1547</v>
      </c>
      <c r="W302" s="3" t="s">
        <v>1548</v>
      </c>
      <c r="X302" s="38" t="s">
        <v>1547</v>
      </c>
      <c r="Y302" s="3" t="s">
        <v>1548</v>
      </c>
      <c r="Z302" s="3">
        <v>20.7</v>
      </c>
      <c r="AA302" s="3">
        <v>0.69</v>
      </c>
      <c r="AB302" s="3" t="s">
        <v>57</v>
      </c>
      <c r="AC302" s="38"/>
      <c r="AD302" s="42"/>
      <c r="AE302" s="42" t="s">
        <v>1549</v>
      </c>
      <c r="AF302" s="42" t="s">
        <v>1551</v>
      </c>
      <c r="AG302" s="42" t="s">
        <v>1550</v>
      </c>
      <c r="AH302" s="54"/>
      <c r="AI302" s="50" t="str">
        <f t="shared" si="113"/>
        <v>规格√</v>
      </c>
      <c r="AJ302" s="50" t="str">
        <f t="shared" si="114"/>
        <v>按中选价</v>
      </c>
      <c r="AK302" s="51">
        <f t="shared" si="115"/>
        <v>0.16</v>
      </c>
      <c r="AL302" s="50">
        <f t="shared" si="116"/>
        <v>4.3</v>
      </c>
      <c r="AM302" s="52" t="str">
        <f t="shared" si="117"/>
        <v>差比价与挂网价取低者</v>
      </c>
      <c r="AN302" s="53">
        <f t="shared" si="118"/>
        <v>0.16</v>
      </c>
      <c r="AO302" s="53">
        <f t="shared" si="119"/>
        <v>0.16</v>
      </c>
      <c r="AP302" s="53">
        <f t="shared" si="120"/>
        <v>0.16</v>
      </c>
    </row>
    <row r="303" spans="1:42">
      <c r="A303" s="28">
        <v>24</v>
      </c>
      <c r="B303" s="28" t="s">
        <v>1464</v>
      </c>
      <c r="C303" s="28" t="s">
        <v>1422</v>
      </c>
      <c r="D303" s="28" t="s">
        <v>124</v>
      </c>
      <c r="E303" s="28" t="str">
        <f>LOOKUP(2,1/([1]中选结果表!$C$2:$C$85=D303),[1]中选结果表!$M$2:$M$85)</f>
        <v>片剂</v>
      </c>
      <c r="F303" s="28" t="s">
        <v>1465</v>
      </c>
      <c r="G303" s="28" t="str">
        <f>LOOKUP(2,1/([1]中选结果表!$D$2:$D$85=$F303),[1]中选结果表!$E$2:$E$85)</f>
        <v>5mg</v>
      </c>
      <c r="H303" s="28" t="str">
        <f>LOOKUP(2,1/([1]中选结果表!$D$2:$D$85=$F303),[1]中选结果表!$F$2:$F$85)</f>
        <v>48片</v>
      </c>
      <c r="I303" s="28" t="s">
        <v>89</v>
      </c>
      <c r="J303" s="28" t="s">
        <v>290</v>
      </c>
      <c r="K303" s="28">
        <v>7.63</v>
      </c>
      <c r="L303" s="31">
        <v>0.15890000000000001</v>
      </c>
      <c r="M303" s="28">
        <v>2</v>
      </c>
      <c r="N303" s="32">
        <v>0.6</v>
      </c>
      <c r="O303" s="33" t="s">
        <v>1552</v>
      </c>
      <c r="P303" s="3" t="s">
        <v>1464</v>
      </c>
      <c r="Q303" s="3" t="s">
        <v>124</v>
      </c>
      <c r="R303" s="3" t="s">
        <v>1553</v>
      </c>
      <c r="S303" s="4" t="str">
        <f>LOOKUP(2,1/('[1] 集采未中选药品规格'!$A$2:$A$596=$R303),'[1] 集采未中选药品规格'!C$2:C$596)</f>
        <v>5mg</v>
      </c>
      <c r="T303" s="4" t="str">
        <f>LOOKUP(2,1/('[1] 集采未中选药品规格'!$A$2:$A$596=$R303),'[1] 集采未中选药品规格'!D$2:D$596)</f>
        <v>60片</v>
      </c>
      <c r="U303" s="3" t="s">
        <v>47</v>
      </c>
      <c r="V303" s="38" t="s">
        <v>1554</v>
      </c>
      <c r="W303" s="3" t="s">
        <v>1555</v>
      </c>
      <c r="X303" s="38" t="s">
        <v>1554</v>
      </c>
      <c r="Y303" s="3" t="s">
        <v>1555</v>
      </c>
      <c r="Z303" s="3">
        <v>48.16</v>
      </c>
      <c r="AA303" s="3">
        <v>0.80266700000000002</v>
      </c>
      <c r="AB303" s="3" t="s">
        <v>57</v>
      </c>
      <c r="AC303" s="38"/>
      <c r="AD303" s="42"/>
      <c r="AE303" s="42" t="s">
        <v>1556</v>
      </c>
      <c r="AF303" s="42" t="s">
        <v>1552</v>
      </c>
      <c r="AG303" s="42" t="s">
        <v>1557</v>
      </c>
      <c r="AH303" s="54"/>
      <c r="AI303" s="50" t="str">
        <f t="shared" si="113"/>
        <v>规格√</v>
      </c>
      <c r="AJ303" s="50" t="str">
        <f t="shared" si="114"/>
        <v>按中选价</v>
      </c>
      <c r="AK303" s="51">
        <f t="shared" si="115"/>
        <v>0.16</v>
      </c>
      <c r="AL303" s="50">
        <f t="shared" si="116"/>
        <v>5</v>
      </c>
      <c r="AM303" s="52" t="str">
        <f t="shared" si="117"/>
        <v>差比价与挂网价取低者</v>
      </c>
      <c r="AN303" s="53">
        <f t="shared" si="118"/>
        <v>0.16</v>
      </c>
      <c r="AO303" s="53">
        <f t="shared" si="119"/>
        <v>0.16</v>
      </c>
      <c r="AP303" s="53">
        <f t="shared" si="120"/>
        <v>0.16</v>
      </c>
    </row>
    <row r="304" spans="1:42">
      <c r="A304" s="28">
        <v>24</v>
      </c>
      <c r="B304" s="28" t="s">
        <v>1464</v>
      </c>
      <c r="C304" s="28" t="s">
        <v>1422</v>
      </c>
      <c r="D304" s="28" t="s">
        <v>124</v>
      </c>
      <c r="E304" s="28" t="str">
        <f>LOOKUP(2,1/([1]中选结果表!$C$2:$C$85=D304),[1]中选结果表!$M$2:$M$85)</f>
        <v>片剂</v>
      </c>
      <c r="F304" s="28" t="s">
        <v>1465</v>
      </c>
      <c r="G304" s="28" t="str">
        <f>LOOKUP(2,1/([1]中选结果表!$D$2:$D$85=$F304),[1]中选结果表!$E$2:$E$85)</f>
        <v>5mg</v>
      </c>
      <c r="H304" s="28" t="str">
        <f>LOOKUP(2,1/([1]中选结果表!$D$2:$D$85=$F304),[1]中选结果表!$F$2:$F$85)</f>
        <v>48片</v>
      </c>
      <c r="I304" s="28" t="s">
        <v>89</v>
      </c>
      <c r="J304" s="28" t="s">
        <v>290</v>
      </c>
      <c r="K304" s="28">
        <v>7.63</v>
      </c>
      <c r="L304" s="31">
        <v>0.15890000000000001</v>
      </c>
      <c r="M304" s="28">
        <v>2</v>
      </c>
      <c r="N304" s="32">
        <v>0.6</v>
      </c>
      <c r="O304" s="33" t="s">
        <v>1558</v>
      </c>
      <c r="P304" s="3" t="s">
        <v>1480</v>
      </c>
      <c r="Q304" s="3" t="s">
        <v>325</v>
      </c>
      <c r="R304" s="3" t="s">
        <v>1536</v>
      </c>
      <c r="S304" s="4" t="str">
        <f>LOOKUP(2,1/('[1] 集采未中选药品规格'!$A$2:$A$596=$R304),'[1] 集采未中选药品规格'!C$2:C$596)</f>
        <v>5mg</v>
      </c>
      <c r="T304" s="4" t="str">
        <f>LOOKUP(2,1/('[1] 集采未中选药品规格'!$A$2:$A$596=$R304),'[1] 集采未中选药品规格'!D$2:D$596)</f>
        <v>30粒</v>
      </c>
      <c r="U304" s="3" t="s">
        <v>89</v>
      </c>
      <c r="V304" s="38" t="s">
        <v>1559</v>
      </c>
      <c r="W304" s="3" t="s">
        <v>1560</v>
      </c>
      <c r="X304" s="38" t="s">
        <v>1559</v>
      </c>
      <c r="Y304" s="3" t="s">
        <v>1560</v>
      </c>
      <c r="Z304" s="3">
        <v>20</v>
      </c>
      <c r="AA304" s="3">
        <v>0.66666700000000001</v>
      </c>
      <c r="AB304" s="3" t="s">
        <v>57</v>
      </c>
      <c r="AC304" s="38"/>
      <c r="AD304" s="42"/>
      <c r="AE304" s="42" t="s">
        <v>1561</v>
      </c>
      <c r="AF304" s="42" t="s">
        <v>1558</v>
      </c>
      <c r="AG304" s="42" t="s">
        <v>1562</v>
      </c>
      <c r="AH304" s="54"/>
      <c r="AI304" s="50" t="str">
        <f t="shared" si="113"/>
        <v>规格√</v>
      </c>
      <c r="AJ304" s="50" t="str">
        <f t="shared" si="114"/>
        <v>按中选价</v>
      </c>
      <c r="AK304" s="51">
        <f t="shared" si="115"/>
        <v>0.16</v>
      </c>
      <c r="AL304" s="50">
        <f t="shared" si="116"/>
        <v>4.2</v>
      </c>
      <c r="AM304" s="52" t="str">
        <f t="shared" si="117"/>
        <v>差比价与挂网价取低者</v>
      </c>
      <c r="AN304" s="53">
        <f t="shared" si="118"/>
        <v>0.16</v>
      </c>
      <c r="AO304" s="53">
        <f t="shared" si="119"/>
        <v>0.16</v>
      </c>
      <c r="AP304" s="53">
        <f t="shared" si="120"/>
        <v>0.16</v>
      </c>
    </row>
    <row r="305" spans="1:42">
      <c r="A305" s="28">
        <v>24</v>
      </c>
      <c r="B305" s="28" t="s">
        <v>1464</v>
      </c>
      <c r="C305" s="28" t="s">
        <v>1422</v>
      </c>
      <c r="D305" s="28" t="s">
        <v>124</v>
      </c>
      <c r="E305" s="28" t="str">
        <f>LOOKUP(2,1/([1]中选结果表!$C$2:$C$85=D305),[1]中选结果表!$M$2:$M$85)</f>
        <v>片剂</v>
      </c>
      <c r="F305" s="28" t="s">
        <v>1465</v>
      </c>
      <c r="G305" s="28" t="str">
        <f>LOOKUP(2,1/([1]中选结果表!$D$2:$D$85=$F305),[1]中选结果表!$E$2:$E$85)</f>
        <v>5mg</v>
      </c>
      <c r="H305" s="28" t="str">
        <f>LOOKUP(2,1/([1]中选结果表!$D$2:$D$85=$F305),[1]中选结果表!$F$2:$F$85)</f>
        <v>48片</v>
      </c>
      <c r="I305" s="28" t="s">
        <v>89</v>
      </c>
      <c r="J305" s="28" t="s">
        <v>290</v>
      </c>
      <c r="K305" s="28">
        <v>7.63</v>
      </c>
      <c r="L305" s="31">
        <v>0.15890000000000001</v>
      </c>
      <c r="M305" s="28">
        <v>2</v>
      </c>
      <c r="N305" s="32">
        <v>0.6</v>
      </c>
      <c r="O305" s="33" t="s">
        <v>1563</v>
      </c>
      <c r="P305" s="3" t="s">
        <v>1464</v>
      </c>
      <c r="Q305" s="3" t="s">
        <v>124</v>
      </c>
      <c r="R305" s="3" t="s">
        <v>1487</v>
      </c>
      <c r="S305" s="4" t="str">
        <f>LOOKUP(2,1/('[1] 集采未中选药品规格'!$A$2:$A$596=$R305),'[1] 集采未中选药品规格'!C$2:C$596)</f>
        <v>5mg</v>
      </c>
      <c r="T305" s="4" t="str">
        <f>LOOKUP(2,1/('[1] 集采未中选药品规格'!$A$2:$A$596=$R305),'[1] 集采未中选药品规格'!D$2:D$596)</f>
        <v>60片</v>
      </c>
      <c r="U305" s="3" t="s">
        <v>89</v>
      </c>
      <c r="V305" s="38" t="s">
        <v>1564</v>
      </c>
      <c r="W305" s="3" t="s">
        <v>1565</v>
      </c>
      <c r="X305" s="38" t="s">
        <v>1564</v>
      </c>
      <c r="Y305" s="3" t="s">
        <v>1565</v>
      </c>
      <c r="Z305" s="3">
        <v>21</v>
      </c>
      <c r="AA305" s="3">
        <v>0.35</v>
      </c>
      <c r="AB305" s="3" t="s">
        <v>57</v>
      </c>
      <c r="AC305" s="38"/>
      <c r="AD305" s="42"/>
      <c r="AE305" s="42" t="s">
        <v>1566</v>
      </c>
      <c r="AF305" s="42" t="s">
        <v>1563</v>
      </c>
      <c r="AG305" s="42" t="s">
        <v>1567</v>
      </c>
      <c r="AH305" s="54"/>
      <c r="AI305" s="50" t="str">
        <f t="shared" si="113"/>
        <v>规格√</v>
      </c>
      <c r="AJ305" s="50" t="str">
        <f t="shared" si="114"/>
        <v>按中选价</v>
      </c>
      <c r="AK305" s="51">
        <f t="shared" si="115"/>
        <v>0.16</v>
      </c>
      <c r="AL305" s="50">
        <f t="shared" si="116"/>
        <v>2.2000000000000002</v>
      </c>
      <c r="AM305" s="52" t="str">
        <f t="shared" si="117"/>
        <v>差比价与挂网价取低者</v>
      </c>
      <c r="AN305" s="53">
        <f t="shared" si="118"/>
        <v>0.16</v>
      </c>
      <c r="AO305" s="53">
        <f t="shared" si="119"/>
        <v>0.16</v>
      </c>
      <c r="AP305" s="53">
        <f t="shared" si="120"/>
        <v>0.16</v>
      </c>
    </row>
    <row r="306" spans="1:42">
      <c r="A306" s="28">
        <v>24</v>
      </c>
      <c r="B306" s="28" t="s">
        <v>1464</v>
      </c>
      <c r="C306" s="28" t="s">
        <v>1422</v>
      </c>
      <c r="D306" s="28" t="s">
        <v>124</v>
      </c>
      <c r="E306" s="28" t="str">
        <f>LOOKUP(2,1/([1]中选结果表!$C$2:$C$85=D306),[1]中选结果表!$M$2:$M$85)</f>
        <v>片剂</v>
      </c>
      <c r="F306" s="28" t="s">
        <v>1465</v>
      </c>
      <c r="G306" s="28" t="str">
        <f>LOOKUP(2,1/([1]中选结果表!$D$2:$D$85=$F306),[1]中选结果表!$E$2:$E$85)</f>
        <v>5mg</v>
      </c>
      <c r="H306" s="28" t="str">
        <f>LOOKUP(2,1/([1]中选结果表!$D$2:$D$85=$F306),[1]中选结果表!$F$2:$F$85)</f>
        <v>48片</v>
      </c>
      <c r="I306" s="28" t="s">
        <v>89</v>
      </c>
      <c r="J306" s="28" t="s">
        <v>290</v>
      </c>
      <c r="K306" s="28">
        <v>7.63</v>
      </c>
      <c r="L306" s="31">
        <v>0.15890000000000001</v>
      </c>
      <c r="M306" s="28">
        <v>2</v>
      </c>
      <c r="N306" s="32">
        <v>0.6</v>
      </c>
      <c r="O306" s="33" t="s">
        <v>1568</v>
      </c>
      <c r="P306" s="3" t="s">
        <v>1464</v>
      </c>
      <c r="Q306" s="3" t="s">
        <v>124</v>
      </c>
      <c r="R306" s="3" t="s">
        <v>1569</v>
      </c>
      <c r="S306" s="4" t="str">
        <f>LOOKUP(2,1/('[1] 集采未中选药品规格'!$A$2:$A$596=$R306),'[1] 集采未中选药品规格'!C$2:C$596)</f>
        <v>2.5mg</v>
      </c>
      <c r="T306" s="4" t="str">
        <f>LOOKUP(2,1/('[1] 集采未中选药品规格'!$A$2:$A$596=$R306),'[1] 集采未中选药品规格'!D$2:D$596)</f>
        <v>80片</v>
      </c>
      <c r="U306" s="3" t="s">
        <v>89</v>
      </c>
      <c r="V306" s="38" t="s">
        <v>1570</v>
      </c>
      <c r="W306" s="3" t="s">
        <v>1571</v>
      </c>
      <c r="X306" s="38" t="s">
        <v>1570</v>
      </c>
      <c r="Y306" s="3" t="s">
        <v>1571</v>
      </c>
      <c r="Z306" s="3">
        <v>12</v>
      </c>
      <c r="AA306" s="3">
        <v>0.15</v>
      </c>
      <c r="AB306" s="3" t="s">
        <v>57</v>
      </c>
      <c r="AC306" s="38"/>
      <c r="AD306" s="42"/>
      <c r="AE306" s="42" t="s">
        <v>1572</v>
      </c>
      <c r="AF306" s="42" t="s">
        <v>1568</v>
      </c>
      <c r="AG306" s="42" t="s">
        <v>1573</v>
      </c>
      <c r="AH306" s="54"/>
      <c r="AI306" s="50" t="str">
        <f t="shared" si="113"/>
        <v>规格×</v>
      </c>
      <c r="AJ306" s="50" t="str">
        <f t="shared" si="114"/>
        <v>装量差比价</v>
      </c>
      <c r="AK306" s="51">
        <f t="shared" si="115"/>
        <v>0.08</v>
      </c>
      <c r="AL306" s="50">
        <f t="shared" si="116"/>
        <v>1.9</v>
      </c>
      <c r="AM306" s="52" t="str">
        <f t="shared" si="117"/>
        <v>差比价与挂网价取低者</v>
      </c>
      <c r="AN306" s="53">
        <f t="shared" si="118"/>
        <v>0.08</v>
      </c>
      <c r="AO306" s="53">
        <f t="shared" si="119"/>
        <v>0.08</v>
      </c>
      <c r="AP306" s="53">
        <f t="shared" si="120"/>
        <v>0.08</v>
      </c>
    </row>
    <row r="307" spans="1:42">
      <c r="A307" s="28">
        <v>24</v>
      </c>
      <c r="B307" s="28" t="s">
        <v>1464</v>
      </c>
      <c r="C307" s="28" t="s">
        <v>1422</v>
      </c>
      <c r="D307" s="28" t="s">
        <v>124</v>
      </c>
      <c r="E307" s="28" t="str">
        <f>LOOKUP(2,1/([1]中选结果表!$C$2:$C$85=D307),[1]中选结果表!$M$2:$M$85)</f>
        <v>片剂</v>
      </c>
      <c r="F307" s="28" t="s">
        <v>1465</v>
      </c>
      <c r="G307" s="28" t="str">
        <f>LOOKUP(2,1/([1]中选结果表!$D$2:$D$85=$F307),[1]中选结果表!$E$2:$E$85)</f>
        <v>5mg</v>
      </c>
      <c r="H307" s="28" t="str">
        <f>LOOKUP(2,1/([1]中选结果表!$D$2:$D$85=$F307),[1]中选结果表!$F$2:$F$85)</f>
        <v>48片</v>
      </c>
      <c r="I307" s="28" t="s">
        <v>89</v>
      </c>
      <c r="J307" s="28" t="s">
        <v>290</v>
      </c>
      <c r="K307" s="28">
        <v>7.63</v>
      </c>
      <c r="L307" s="31">
        <v>0.15890000000000001</v>
      </c>
      <c r="M307" s="28">
        <v>2</v>
      </c>
      <c r="N307" s="32">
        <v>0.6</v>
      </c>
      <c r="O307" s="33" t="s">
        <v>1574</v>
      </c>
      <c r="P307" s="3" t="s">
        <v>1464</v>
      </c>
      <c r="Q307" s="3" t="s">
        <v>124</v>
      </c>
      <c r="R307" s="3" t="s">
        <v>1575</v>
      </c>
      <c r="S307" s="4" t="str">
        <f>LOOKUP(2,1/('[1] 集采未中选药品规格'!$A$2:$A$596=$R307),'[1] 集采未中选药品规格'!C$2:C$596)</f>
        <v>5mg</v>
      </c>
      <c r="T307" s="4" t="str">
        <f>LOOKUP(2,1/('[1] 集采未中选药品规格'!$A$2:$A$596=$R307),'[1] 集采未中选药品规格'!D$2:D$596)</f>
        <v>120片</v>
      </c>
      <c r="U307" s="3" t="s">
        <v>89</v>
      </c>
      <c r="V307" s="38" t="s">
        <v>1570</v>
      </c>
      <c r="W307" s="3" t="s">
        <v>1571</v>
      </c>
      <c r="X307" s="38" t="s">
        <v>1570</v>
      </c>
      <c r="Y307" s="3" t="s">
        <v>1571</v>
      </c>
      <c r="Z307" s="3">
        <v>30.15</v>
      </c>
      <c r="AA307" s="3">
        <v>0.25124999999999997</v>
      </c>
      <c r="AB307" s="3" t="s">
        <v>57</v>
      </c>
      <c r="AC307" s="38"/>
      <c r="AD307" s="42"/>
      <c r="AE307" s="42" t="s">
        <v>1576</v>
      </c>
      <c r="AF307" s="42" t="s">
        <v>1574</v>
      </c>
      <c r="AG307" s="42" t="s">
        <v>1577</v>
      </c>
      <c r="AH307" s="54"/>
      <c r="AI307" s="50" t="str">
        <f t="shared" si="113"/>
        <v>规格√</v>
      </c>
      <c r="AJ307" s="50" t="str">
        <f t="shared" si="114"/>
        <v>按中选价</v>
      </c>
      <c r="AK307" s="51">
        <f t="shared" si="115"/>
        <v>0.16</v>
      </c>
      <c r="AL307" s="50">
        <f t="shared" si="116"/>
        <v>1.6</v>
      </c>
      <c r="AM307" s="52" t="str">
        <f t="shared" si="117"/>
        <v>差比价与挂网价取低者</v>
      </c>
      <c r="AN307" s="53">
        <f t="shared" si="118"/>
        <v>0.16</v>
      </c>
      <c r="AO307" s="53">
        <f t="shared" si="119"/>
        <v>0.16</v>
      </c>
      <c r="AP307" s="53">
        <f t="shared" si="120"/>
        <v>0.16</v>
      </c>
    </row>
    <row r="308" spans="1:42">
      <c r="A308" s="28">
        <v>24</v>
      </c>
      <c r="B308" s="28" t="s">
        <v>1464</v>
      </c>
      <c r="C308" s="28" t="s">
        <v>1422</v>
      </c>
      <c r="D308" s="28" t="s">
        <v>124</v>
      </c>
      <c r="E308" s="28" t="str">
        <f>LOOKUP(2,1/([1]中选结果表!$C$2:$C$85=D308),[1]中选结果表!$M$2:$M$85)</f>
        <v>片剂</v>
      </c>
      <c r="F308" s="28" t="s">
        <v>1465</v>
      </c>
      <c r="G308" s="28" t="str">
        <f>LOOKUP(2,1/([1]中选结果表!$D$2:$D$85=$F308),[1]中选结果表!$E$2:$E$85)</f>
        <v>5mg</v>
      </c>
      <c r="H308" s="28" t="str">
        <f>LOOKUP(2,1/([1]中选结果表!$D$2:$D$85=$F308),[1]中选结果表!$F$2:$F$85)</f>
        <v>48片</v>
      </c>
      <c r="I308" s="28" t="s">
        <v>89</v>
      </c>
      <c r="J308" s="28" t="s">
        <v>290</v>
      </c>
      <c r="K308" s="28">
        <v>7.63</v>
      </c>
      <c r="L308" s="31">
        <v>0.15890000000000001</v>
      </c>
      <c r="M308" s="28">
        <v>2</v>
      </c>
      <c r="N308" s="32">
        <v>0.6</v>
      </c>
      <c r="O308" s="33" t="s">
        <v>1578</v>
      </c>
      <c r="P308" s="3" t="s">
        <v>1464</v>
      </c>
      <c r="Q308" s="3" t="s">
        <v>124</v>
      </c>
      <c r="R308" s="3" t="s">
        <v>1579</v>
      </c>
      <c r="S308" s="4" t="str">
        <f>LOOKUP(2,1/('[1] 集采未中选药品规格'!$A$2:$A$596=$R308),'[1] 集采未中选药品规格'!C$2:C$596)</f>
        <v>2.5mg</v>
      </c>
      <c r="T308" s="4" t="str">
        <f>LOOKUP(2,1/('[1] 集采未中选药品规格'!$A$2:$A$596=$R308),'[1] 集采未中选药品规格'!D$2:D$596)</f>
        <v>100片</v>
      </c>
      <c r="U308" s="3" t="s">
        <v>89</v>
      </c>
      <c r="V308" s="38" t="s">
        <v>1531</v>
      </c>
      <c r="W308" s="3" t="s">
        <v>1532</v>
      </c>
      <c r="X308" s="38" t="s">
        <v>1531</v>
      </c>
      <c r="Y308" s="3" t="s">
        <v>1532</v>
      </c>
      <c r="Z308" s="3">
        <v>18.2</v>
      </c>
      <c r="AA308" s="3">
        <v>0.182</v>
      </c>
      <c r="AB308" s="3" t="s">
        <v>57</v>
      </c>
      <c r="AC308" s="38"/>
      <c r="AD308" s="42"/>
      <c r="AE308" s="42" t="s">
        <v>1580</v>
      </c>
      <c r="AF308" s="42" t="s">
        <v>1578</v>
      </c>
      <c r="AG308" s="42" t="s">
        <v>1581</v>
      </c>
      <c r="AH308" s="54"/>
      <c r="AI308" s="50" t="str">
        <f t="shared" si="113"/>
        <v>规格×</v>
      </c>
      <c r="AJ308" s="50" t="str">
        <f t="shared" si="114"/>
        <v>装量差比价</v>
      </c>
      <c r="AK308" s="51">
        <f t="shared" si="115"/>
        <v>0.08</v>
      </c>
      <c r="AL308" s="50">
        <f t="shared" si="116"/>
        <v>2.2999999999999998</v>
      </c>
      <c r="AM308" s="52" t="str">
        <f t="shared" si="117"/>
        <v>差比价与挂网价取低者</v>
      </c>
      <c r="AN308" s="53">
        <f t="shared" si="118"/>
        <v>0.08</v>
      </c>
      <c r="AO308" s="53">
        <f t="shared" si="119"/>
        <v>0.08</v>
      </c>
      <c r="AP308" s="53">
        <f t="shared" si="120"/>
        <v>0.08</v>
      </c>
    </row>
    <row r="309" spans="1:42">
      <c r="A309" s="28">
        <v>24</v>
      </c>
      <c r="B309" s="28" t="s">
        <v>1464</v>
      </c>
      <c r="C309" s="28" t="s">
        <v>1422</v>
      </c>
      <c r="D309" s="28" t="s">
        <v>124</v>
      </c>
      <c r="E309" s="28" t="str">
        <f>LOOKUP(2,1/([1]中选结果表!$C$2:$C$85=D309),[1]中选结果表!$M$2:$M$85)</f>
        <v>片剂</v>
      </c>
      <c r="F309" s="28" t="s">
        <v>1465</v>
      </c>
      <c r="G309" s="28" t="str">
        <f>LOOKUP(2,1/([1]中选结果表!$D$2:$D$85=$F309),[1]中选结果表!$E$2:$E$85)</f>
        <v>5mg</v>
      </c>
      <c r="H309" s="28" t="str">
        <f>LOOKUP(2,1/([1]中选结果表!$D$2:$D$85=$F309),[1]中选结果表!$F$2:$F$85)</f>
        <v>48片</v>
      </c>
      <c r="I309" s="28" t="s">
        <v>89</v>
      </c>
      <c r="J309" s="28" t="s">
        <v>290</v>
      </c>
      <c r="K309" s="28">
        <v>7.63</v>
      </c>
      <c r="L309" s="31">
        <v>0.15890000000000001</v>
      </c>
      <c r="M309" s="28">
        <v>2</v>
      </c>
      <c r="N309" s="32">
        <v>0.6</v>
      </c>
      <c r="O309" s="33" t="s">
        <v>1582</v>
      </c>
      <c r="P309" s="3" t="s">
        <v>1583</v>
      </c>
      <c r="Q309" s="3" t="s">
        <v>124</v>
      </c>
      <c r="R309" s="3" t="s">
        <v>1584</v>
      </c>
      <c r="S309" s="4" t="str">
        <f>LOOKUP(2,1/('[1] 集采未中选药品规格'!$A$2:$A$596=$R309),'[1] 集采未中选药品规格'!C$2:C$596)</f>
        <v>250mg+2.5mg</v>
      </c>
      <c r="T309" s="4" t="str">
        <f>LOOKUP(2,1/('[1] 集采未中选药品规格'!$A$2:$A$596=$R309),'[1] 集采未中选药品规格'!D$2:D$596)</f>
        <v>24片</v>
      </c>
      <c r="U309" s="3" t="s">
        <v>89</v>
      </c>
      <c r="V309" s="38" t="s">
        <v>1585</v>
      </c>
      <c r="W309" s="3" t="s">
        <v>1586</v>
      </c>
      <c r="X309" s="38" t="s">
        <v>1585</v>
      </c>
      <c r="Y309" s="3" t="s">
        <v>1586</v>
      </c>
      <c r="Z309" s="3">
        <v>49.58</v>
      </c>
      <c r="AA309" s="3">
        <v>2.065833</v>
      </c>
      <c r="AB309" s="3" t="s">
        <v>57</v>
      </c>
      <c r="AC309" s="38"/>
      <c r="AD309" s="42"/>
      <c r="AE309" s="42" t="s">
        <v>1587</v>
      </c>
      <c r="AF309" s="42" t="s">
        <v>1582</v>
      </c>
      <c r="AG309" s="42" t="s">
        <v>1588</v>
      </c>
      <c r="AH309" s="54"/>
      <c r="AI309" s="50" t="str">
        <f t="shared" si="113"/>
        <v>规格×</v>
      </c>
      <c r="AJ309" s="50" t="str">
        <f t="shared" si="114"/>
        <v>装量差比价</v>
      </c>
      <c r="AK309" s="51" t="e">
        <f t="shared" si="115"/>
        <v>#VALUE!</v>
      </c>
      <c r="AL309" s="50" t="e">
        <f t="shared" si="116"/>
        <v>#VALUE!</v>
      </c>
      <c r="AM309" s="52" t="str">
        <f t="shared" si="117"/>
        <v>差比价与挂网价取低者</v>
      </c>
      <c r="AN309" s="53" t="e">
        <f t="shared" si="118"/>
        <v>#VALUE!</v>
      </c>
      <c r="AO309" s="53" t="e">
        <f t="shared" si="119"/>
        <v>#VALUE!</v>
      </c>
      <c r="AP309" s="53" t="e">
        <f t="shared" si="120"/>
        <v>#VALUE!</v>
      </c>
    </row>
    <row r="310" spans="1:42">
      <c r="A310" s="28">
        <v>24</v>
      </c>
      <c r="B310" s="28" t="s">
        <v>1464</v>
      </c>
      <c r="C310" s="28" t="s">
        <v>1422</v>
      </c>
      <c r="D310" s="28" t="s">
        <v>124</v>
      </c>
      <c r="E310" s="28" t="str">
        <f>LOOKUP(2,1/([1]中选结果表!$C$2:$C$85=D310),[1]中选结果表!$M$2:$M$85)</f>
        <v>片剂</v>
      </c>
      <c r="F310" s="28" t="s">
        <v>1465</v>
      </c>
      <c r="G310" s="28" t="str">
        <f>LOOKUP(2,1/([1]中选结果表!$D$2:$D$85=$F310),[1]中选结果表!$E$2:$E$85)</f>
        <v>5mg</v>
      </c>
      <c r="H310" s="28" t="str">
        <f>LOOKUP(2,1/([1]中选结果表!$D$2:$D$85=$F310),[1]中选结果表!$F$2:$F$85)</f>
        <v>48片</v>
      </c>
      <c r="I310" s="28" t="s">
        <v>89</v>
      </c>
      <c r="J310" s="28" t="s">
        <v>290</v>
      </c>
      <c r="K310" s="28">
        <v>7.63</v>
      </c>
      <c r="L310" s="31">
        <v>0.15890000000000001</v>
      </c>
      <c r="M310" s="28">
        <v>2</v>
      </c>
      <c r="N310" s="32">
        <v>0.6</v>
      </c>
      <c r="O310" s="33" t="s">
        <v>1589</v>
      </c>
      <c r="P310" s="3" t="s">
        <v>1583</v>
      </c>
      <c r="Q310" s="3" t="s">
        <v>124</v>
      </c>
      <c r="R310" s="3" t="s">
        <v>1590</v>
      </c>
      <c r="S310" s="4" t="str">
        <f>LOOKUP(2,1/('[1] 集采未中选药品规格'!$A$2:$A$596=$R310),'[1] 集采未中选药品规格'!C$2:C$596)</f>
        <v>250mg+2.5mg</v>
      </c>
      <c r="T310" s="4" t="str">
        <f>LOOKUP(2,1/('[1] 集采未中选药品规格'!$A$2:$A$596=$R310),'[1] 集采未中选药品规格'!D$2:D$596)</f>
        <v>12片</v>
      </c>
      <c r="U310" s="3" t="s">
        <v>89</v>
      </c>
      <c r="V310" s="38" t="s">
        <v>1591</v>
      </c>
      <c r="W310" s="3" t="s">
        <v>1592</v>
      </c>
      <c r="X310" s="38" t="s">
        <v>1591</v>
      </c>
      <c r="Y310" s="3" t="s">
        <v>1592</v>
      </c>
      <c r="Z310" s="3">
        <v>20.63</v>
      </c>
      <c r="AA310" s="3">
        <v>1.7191669999999999</v>
      </c>
      <c r="AB310" s="3" t="s">
        <v>57</v>
      </c>
      <c r="AC310" s="38"/>
      <c r="AD310" s="42"/>
      <c r="AE310" s="42" t="s">
        <v>1593</v>
      </c>
      <c r="AF310" s="42" t="s">
        <v>1589</v>
      </c>
      <c r="AG310" s="42" t="s">
        <v>1594</v>
      </c>
      <c r="AH310" s="54"/>
      <c r="AI310" s="50" t="str">
        <f t="shared" si="113"/>
        <v>规格×</v>
      </c>
      <c r="AJ310" s="50" t="str">
        <f t="shared" si="114"/>
        <v>装量差比价</v>
      </c>
      <c r="AK310" s="51" t="e">
        <f t="shared" si="115"/>
        <v>#VALUE!</v>
      </c>
      <c r="AL310" s="50" t="e">
        <f t="shared" si="116"/>
        <v>#VALUE!</v>
      </c>
      <c r="AM310" s="52" t="str">
        <f t="shared" si="117"/>
        <v>差比价与挂网价取低者</v>
      </c>
      <c r="AN310" s="53" t="e">
        <f t="shared" si="118"/>
        <v>#VALUE!</v>
      </c>
      <c r="AO310" s="53" t="e">
        <f t="shared" si="119"/>
        <v>#VALUE!</v>
      </c>
      <c r="AP310" s="53" t="e">
        <f t="shared" si="120"/>
        <v>#VALUE!</v>
      </c>
    </row>
    <row r="311" spans="1:42">
      <c r="A311" s="28">
        <v>24</v>
      </c>
      <c r="B311" s="28" t="s">
        <v>1464</v>
      </c>
      <c r="C311" s="28" t="s">
        <v>1422</v>
      </c>
      <c r="D311" s="28" t="s">
        <v>124</v>
      </c>
      <c r="E311" s="28" t="str">
        <f>LOOKUP(2,1/([1]中选结果表!$C$2:$C$85=D311),[1]中选结果表!$M$2:$M$85)</f>
        <v>片剂</v>
      </c>
      <c r="F311" s="28" t="s">
        <v>1465</v>
      </c>
      <c r="G311" s="28" t="str">
        <f>LOOKUP(2,1/([1]中选结果表!$D$2:$D$85=$F311),[1]中选结果表!$E$2:$E$85)</f>
        <v>5mg</v>
      </c>
      <c r="H311" s="28" t="str">
        <f>LOOKUP(2,1/([1]中选结果表!$D$2:$D$85=$F311),[1]中选结果表!$F$2:$F$85)</f>
        <v>48片</v>
      </c>
      <c r="I311" s="28" t="s">
        <v>89</v>
      </c>
      <c r="J311" s="28" t="s">
        <v>290</v>
      </c>
      <c r="K311" s="28">
        <v>7.63</v>
      </c>
      <c r="L311" s="31">
        <v>0.15890000000000001</v>
      </c>
      <c r="M311" s="28">
        <v>2</v>
      </c>
      <c r="N311" s="32">
        <v>0.6</v>
      </c>
      <c r="O311" s="33" t="s">
        <v>1595</v>
      </c>
      <c r="P311" s="3" t="s">
        <v>1583</v>
      </c>
      <c r="Q311" s="3" t="s">
        <v>124</v>
      </c>
      <c r="R311" s="3" t="s">
        <v>1596</v>
      </c>
      <c r="S311" s="4" t="str">
        <f>LOOKUP(2,1/('[1] 集采未中选药品规格'!$A$2:$A$596=$R311),'[1] 集采未中选药品规格'!C$2:C$596)</f>
        <v>250mg+2.5mg</v>
      </c>
      <c r="T311" s="4" t="str">
        <f>LOOKUP(2,1/('[1] 集采未中选药品规格'!$A$2:$A$596=$R311),'[1] 集采未中选药品规格'!D$2:D$596)</f>
        <v>18片</v>
      </c>
      <c r="U311" s="3" t="s">
        <v>89</v>
      </c>
      <c r="V311" s="38" t="s">
        <v>1597</v>
      </c>
      <c r="W311" s="3" t="s">
        <v>1598</v>
      </c>
      <c r="X311" s="38" t="s">
        <v>1597</v>
      </c>
      <c r="Y311" s="3" t="s">
        <v>1598</v>
      </c>
      <c r="Z311" s="3">
        <v>44</v>
      </c>
      <c r="AA311" s="3">
        <v>2.4444439999999998</v>
      </c>
      <c r="AB311" s="3" t="s">
        <v>57</v>
      </c>
      <c r="AC311" s="38"/>
      <c r="AD311" s="42"/>
      <c r="AE311" s="42" t="s">
        <v>1599</v>
      </c>
      <c r="AF311" s="42" t="s">
        <v>1595</v>
      </c>
      <c r="AG311" s="42" t="s">
        <v>1600</v>
      </c>
      <c r="AH311" s="54"/>
      <c r="AI311" s="50" t="str">
        <f t="shared" si="113"/>
        <v>规格×</v>
      </c>
      <c r="AJ311" s="50" t="str">
        <f t="shared" si="114"/>
        <v>装量差比价</v>
      </c>
      <c r="AK311" s="51" t="e">
        <f t="shared" si="115"/>
        <v>#VALUE!</v>
      </c>
      <c r="AL311" s="50" t="e">
        <f t="shared" si="116"/>
        <v>#VALUE!</v>
      </c>
      <c r="AM311" s="52" t="str">
        <f t="shared" si="117"/>
        <v>差比价与挂网价取低者</v>
      </c>
      <c r="AN311" s="53" t="e">
        <f t="shared" si="118"/>
        <v>#VALUE!</v>
      </c>
      <c r="AO311" s="53" t="e">
        <f t="shared" si="119"/>
        <v>#VALUE!</v>
      </c>
      <c r="AP311" s="53" t="e">
        <f t="shared" si="120"/>
        <v>#VALUE!</v>
      </c>
    </row>
    <row r="312" spans="1:42">
      <c r="A312" s="28">
        <v>24</v>
      </c>
      <c r="B312" s="28" t="s">
        <v>1464</v>
      </c>
      <c r="C312" s="28" t="s">
        <v>1422</v>
      </c>
      <c r="D312" s="28" t="s">
        <v>124</v>
      </c>
      <c r="E312" s="28" t="str">
        <f>LOOKUP(2,1/([1]中选结果表!$C$2:$C$85=D312),[1]中选结果表!$M$2:$M$85)</f>
        <v>片剂</v>
      </c>
      <c r="F312" s="28" t="s">
        <v>1465</v>
      </c>
      <c r="G312" s="28" t="str">
        <f>LOOKUP(2,1/([1]中选结果表!$D$2:$D$85=$F312),[1]中选结果表!$E$2:$E$85)</f>
        <v>5mg</v>
      </c>
      <c r="H312" s="28" t="str">
        <f>LOOKUP(2,1/([1]中选结果表!$D$2:$D$85=$F312),[1]中选结果表!$F$2:$F$85)</f>
        <v>48片</v>
      </c>
      <c r="I312" s="28" t="s">
        <v>89</v>
      </c>
      <c r="J312" s="28" t="s">
        <v>290</v>
      </c>
      <c r="K312" s="28">
        <v>7.63</v>
      </c>
      <c r="L312" s="31">
        <v>0.15890000000000001</v>
      </c>
      <c r="M312" s="28">
        <v>2</v>
      </c>
      <c r="N312" s="32">
        <v>0.6</v>
      </c>
      <c r="O312" s="33" t="s">
        <v>1601</v>
      </c>
      <c r="P312" s="3" t="s">
        <v>1583</v>
      </c>
      <c r="Q312" s="3" t="s">
        <v>124</v>
      </c>
      <c r="R312" s="3" t="s">
        <v>1590</v>
      </c>
      <c r="S312" s="4" t="str">
        <f>LOOKUP(2,1/('[1] 集采未中选药品规格'!$A$2:$A$596=$R312),'[1] 集采未中选药品规格'!C$2:C$596)</f>
        <v>250mg+2.5mg</v>
      </c>
      <c r="T312" s="4" t="str">
        <f>LOOKUP(2,1/('[1] 集采未中选药品规格'!$A$2:$A$596=$R312),'[1] 集采未中选药品规格'!D$2:D$596)</f>
        <v>12片</v>
      </c>
      <c r="U312" s="3" t="s">
        <v>89</v>
      </c>
      <c r="V312" s="38" t="s">
        <v>1585</v>
      </c>
      <c r="W312" s="3" t="s">
        <v>1586</v>
      </c>
      <c r="X312" s="38" t="s">
        <v>1585</v>
      </c>
      <c r="Y312" s="3" t="s">
        <v>1586</v>
      </c>
      <c r="Z312" s="3">
        <v>31.39</v>
      </c>
      <c r="AA312" s="3">
        <v>2.6158329999999999</v>
      </c>
      <c r="AB312" s="3" t="s">
        <v>57</v>
      </c>
      <c r="AC312" s="38"/>
      <c r="AD312" s="42"/>
      <c r="AE312" s="42" t="s">
        <v>1587</v>
      </c>
      <c r="AF312" s="42" t="s">
        <v>1601</v>
      </c>
      <c r="AG312" s="42" t="s">
        <v>1588</v>
      </c>
      <c r="AH312" s="54"/>
      <c r="AI312" s="50" t="str">
        <f t="shared" si="113"/>
        <v>规格×</v>
      </c>
      <c r="AJ312" s="50" t="str">
        <f t="shared" si="114"/>
        <v>装量差比价</v>
      </c>
      <c r="AK312" s="51" t="e">
        <f t="shared" si="115"/>
        <v>#VALUE!</v>
      </c>
      <c r="AL312" s="50" t="e">
        <f t="shared" si="116"/>
        <v>#VALUE!</v>
      </c>
      <c r="AM312" s="52" t="str">
        <f t="shared" si="117"/>
        <v>差比价与挂网价取低者</v>
      </c>
      <c r="AN312" s="53" t="e">
        <f t="shared" si="118"/>
        <v>#VALUE!</v>
      </c>
      <c r="AO312" s="53" t="e">
        <f t="shared" si="119"/>
        <v>#VALUE!</v>
      </c>
      <c r="AP312" s="53" t="e">
        <f t="shared" si="120"/>
        <v>#VALUE!</v>
      </c>
    </row>
    <row r="313" spans="1:42">
      <c r="A313" s="28">
        <v>24</v>
      </c>
      <c r="B313" s="28" t="s">
        <v>1464</v>
      </c>
      <c r="C313" s="28" t="s">
        <v>1422</v>
      </c>
      <c r="D313" s="28" t="s">
        <v>124</v>
      </c>
      <c r="E313" s="28" t="str">
        <f>LOOKUP(2,1/([1]中选结果表!$C$2:$C$85=D313),[1]中选结果表!$M$2:$M$85)</f>
        <v>片剂</v>
      </c>
      <c r="F313" s="28" t="s">
        <v>1465</v>
      </c>
      <c r="G313" s="28" t="str">
        <f>LOOKUP(2,1/([1]中选结果表!$D$2:$D$85=$F313),[1]中选结果表!$E$2:$E$85)</f>
        <v>5mg</v>
      </c>
      <c r="H313" s="28" t="str">
        <f>LOOKUP(2,1/([1]中选结果表!$D$2:$D$85=$F313),[1]中选结果表!$F$2:$F$85)</f>
        <v>48片</v>
      </c>
      <c r="I313" s="28" t="s">
        <v>89</v>
      </c>
      <c r="J313" s="28" t="s">
        <v>290</v>
      </c>
      <c r="K313" s="28">
        <v>7.63</v>
      </c>
      <c r="L313" s="31">
        <v>0.15890000000000001</v>
      </c>
      <c r="M313" s="28">
        <v>2</v>
      </c>
      <c r="N313" s="32">
        <v>0.6</v>
      </c>
      <c r="O313" s="33" t="s">
        <v>1602</v>
      </c>
      <c r="P313" s="3" t="s">
        <v>1464</v>
      </c>
      <c r="Q313" s="3" t="s">
        <v>124</v>
      </c>
      <c r="R313" s="3" t="s">
        <v>185</v>
      </c>
      <c r="S313" s="4" t="str">
        <f>LOOKUP(2,1/('[1] 集采未中选药品规格'!$A$2:$A$596=$R313),'[1] 集采未中选药品规格'!C$2:C$596)</f>
        <v>5mg</v>
      </c>
      <c r="T313" s="4" t="str">
        <f>LOOKUP(2,1/('[1] 集采未中选药品规格'!$A$2:$A$596=$R313),'[1] 集采未中选药品规格'!D$2:D$596)</f>
        <v>20片</v>
      </c>
      <c r="U313" s="3" t="s">
        <v>89</v>
      </c>
      <c r="V313" s="38" t="s">
        <v>1603</v>
      </c>
      <c r="W313" s="3" t="s">
        <v>1604</v>
      </c>
      <c r="X313" s="38" t="s">
        <v>1603</v>
      </c>
      <c r="Y313" s="3" t="s">
        <v>1604</v>
      </c>
      <c r="Z313" s="3">
        <v>23.19</v>
      </c>
      <c r="AA313" s="3">
        <v>1.1595</v>
      </c>
      <c r="AB313" s="3" t="s">
        <v>57</v>
      </c>
      <c r="AC313" s="38"/>
      <c r="AD313" s="42"/>
      <c r="AE313" s="42" t="s">
        <v>1605</v>
      </c>
      <c r="AF313" s="42" t="s">
        <v>1602</v>
      </c>
      <c r="AG313" s="42" t="s">
        <v>1606</v>
      </c>
      <c r="AH313" s="54"/>
      <c r="AI313" s="50" t="str">
        <f t="shared" si="113"/>
        <v>规格√</v>
      </c>
      <c r="AJ313" s="50" t="str">
        <f t="shared" si="114"/>
        <v>按中选价</v>
      </c>
      <c r="AK313" s="51">
        <f t="shared" si="115"/>
        <v>0.16</v>
      </c>
      <c r="AL313" s="50">
        <f t="shared" si="116"/>
        <v>7.2</v>
      </c>
      <c r="AM313" s="52" t="str">
        <f t="shared" si="117"/>
        <v>差比价与挂网价取低者</v>
      </c>
      <c r="AN313" s="53">
        <f t="shared" si="118"/>
        <v>0.16</v>
      </c>
      <c r="AO313" s="53">
        <f t="shared" si="119"/>
        <v>0.16</v>
      </c>
      <c r="AP313" s="53">
        <f t="shared" si="120"/>
        <v>0.16</v>
      </c>
    </row>
    <row r="314" spans="1:42">
      <c r="A314" s="28">
        <v>24</v>
      </c>
      <c r="B314" s="28" t="s">
        <v>1464</v>
      </c>
      <c r="C314" s="28" t="s">
        <v>1422</v>
      </c>
      <c r="D314" s="28" t="s">
        <v>124</v>
      </c>
      <c r="E314" s="28" t="str">
        <f>LOOKUP(2,1/([1]中选结果表!$C$2:$C$85=D314),[1]中选结果表!$M$2:$M$85)</f>
        <v>片剂</v>
      </c>
      <c r="F314" s="28" t="s">
        <v>1465</v>
      </c>
      <c r="G314" s="28" t="str">
        <f>LOOKUP(2,1/([1]中选结果表!$D$2:$D$85=$F314),[1]中选结果表!$E$2:$E$85)</f>
        <v>5mg</v>
      </c>
      <c r="H314" s="28" t="str">
        <f>LOOKUP(2,1/([1]中选结果表!$D$2:$D$85=$F314),[1]中选结果表!$F$2:$F$85)</f>
        <v>48片</v>
      </c>
      <c r="I314" s="28" t="s">
        <v>89</v>
      </c>
      <c r="J314" s="28" t="s">
        <v>290</v>
      </c>
      <c r="K314" s="28">
        <v>7.63</v>
      </c>
      <c r="L314" s="31">
        <v>0.15890000000000001</v>
      </c>
      <c r="M314" s="28">
        <v>2</v>
      </c>
      <c r="N314" s="32">
        <v>0.6</v>
      </c>
      <c r="O314" s="33" t="s">
        <v>1607</v>
      </c>
      <c r="P314" s="3" t="s">
        <v>1464</v>
      </c>
      <c r="Q314" s="3" t="s">
        <v>124</v>
      </c>
      <c r="R314" s="3" t="s">
        <v>165</v>
      </c>
      <c r="S314" s="4" t="str">
        <f>LOOKUP(2,1/('[1] 集采未中选药品规格'!$A$2:$A$596=$R314),'[1] 集采未中选药品规格'!C$2:C$596)</f>
        <v>5mg</v>
      </c>
      <c r="T314" s="4" t="str">
        <f>LOOKUP(2,1/('[1] 集采未中选药品规格'!$A$2:$A$596=$R314),'[1] 集采未中选药品规格'!D$2:D$596)</f>
        <v>30片</v>
      </c>
      <c r="U314" s="3" t="s">
        <v>89</v>
      </c>
      <c r="V314" s="38" t="s">
        <v>242</v>
      </c>
      <c r="W314" s="3" t="s">
        <v>243</v>
      </c>
      <c r="X314" s="38" t="s">
        <v>242</v>
      </c>
      <c r="Y314" s="3" t="s">
        <v>243</v>
      </c>
      <c r="Z314" s="3">
        <v>39.99</v>
      </c>
      <c r="AA314" s="3">
        <v>1.333</v>
      </c>
      <c r="AB314" s="3" t="s">
        <v>57</v>
      </c>
      <c r="AC314" s="38"/>
      <c r="AD314" s="42"/>
      <c r="AE314" s="42" t="s">
        <v>1608</v>
      </c>
      <c r="AF314" s="42" t="s">
        <v>1607</v>
      </c>
      <c r="AG314" s="42" t="s">
        <v>1609</v>
      </c>
      <c r="AH314" s="54"/>
      <c r="AI314" s="50" t="str">
        <f t="shared" si="113"/>
        <v>规格√</v>
      </c>
      <c r="AJ314" s="50" t="str">
        <f t="shared" si="114"/>
        <v>按中选价</v>
      </c>
      <c r="AK314" s="51">
        <f t="shared" si="115"/>
        <v>0.16</v>
      </c>
      <c r="AL314" s="50">
        <f t="shared" si="116"/>
        <v>8.3000000000000007</v>
      </c>
      <c r="AM314" s="52" t="str">
        <f t="shared" si="117"/>
        <v>差比价与挂网价取低者</v>
      </c>
      <c r="AN314" s="53">
        <f t="shared" si="118"/>
        <v>0.16</v>
      </c>
      <c r="AO314" s="53">
        <f t="shared" si="119"/>
        <v>0.16</v>
      </c>
      <c r="AP314" s="53">
        <f t="shared" si="120"/>
        <v>0.16</v>
      </c>
    </row>
    <row r="315" spans="1:42">
      <c r="A315" s="28">
        <v>24</v>
      </c>
      <c r="B315" s="28" t="s">
        <v>1464</v>
      </c>
      <c r="C315" s="28" t="s">
        <v>1422</v>
      </c>
      <c r="D315" s="28" t="s">
        <v>124</v>
      </c>
      <c r="E315" s="28" t="str">
        <f>LOOKUP(2,1/([1]中选结果表!$C$2:$C$85=D315),[1]中选结果表!$M$2:$M$85)</f>
        <v>片剂</v>
      </c>
      <c r="F315" s="28" t="s">
        <v>1465</v>
      </c>
      <c r="G315" s="28" t="str">
        <f>LOOKUP(2,1/([1]中选结果表!$D$2:$D$85=$F315),[1]中选结果表!$E$2:$E$85)</f>
        <v>5mg</v>
      </c>
      <c r="H315" s="28" t="str">
        <f>LOOKUP(2,1/([1]中选结果表!$D$2:$D$85=$F315),[1]中选结果表!$F$2:$F$85)</f>
        <v>48片</v>
      </c>
      <c r="I315" s="28" t="s">
        <v>89</v>
      </c>
      <c r="J315" s="28" t="s">
        <v>290</v>
      </c>
      <c r="K315" s="28">
        <v>7.63</v>
      </c>
      <c r="L315" s="31">
        <v>0.15890000000000001</v>
      </c>
      <c r="M315" s="28">
        <v>2</v>
      </c>
      <c r="N315" s="32">
        <v>0.6</v>
      </c>
      <c r="O315" s="33" t="s">
        <v>1610</v>
      </c>
      <c r="P315" s="3" t="s">
        <v>1464</v>
      </c>
      <c r="Q315" s="3" t="s">
        <v>124</v>
      </c>
      <c r="R315" s="3" t="s">
        <v>165</v>
      </c>
      <c r="S315" s="4" t="str">
        <f>LOOKUP(2,1/('[1] 集采未中选药品规格'!$A$2:$A$596=$R315),'[1] 集采未中选药品规格'!C$2:C$596)</f>
        <v>5mg</v>
      </c>
      <c r="T315" s="4" t="str">
        <f>LOOKUP(2,1/('[1] 集采未中选药品规格'!$A$2:$A$596=$R315),'[1] 集采未中选药品规格'!D$2:D$596)</f>
        <v>30片</v>
      </c>
      <c r="U315" s="3" t="s">
        <v>89</v>
      </c>
      <c r="V315" s="38" t="s">
        <v>1611</v>
      </c>
      <c r="W315" s="3" t="s">
        <v>1612</v>
      </c>
      <c r="X315" s="38" t="s">
        <v>1611</v>
      </c>
      <c r="Y315" s="3" t="s">
        <v>1612</v>
      </c>
      <c r="Z315" s="3">
        <v>12.6</v>
      </c>
      <c r="AA315" s="3">
        <v>0.42</v>
      </c>
      <c r="AB315" s="3" t="s">
        <v>57</v>
      </c>
      <c r="AC315" s="38"/>
      <c r="AD315" s="42"/>
      <c r="AE315" s="42" t="s">
        <v>1613</v>
      </c>
      <c r="AF315" s="42" t="s">
        <v>1610</v>
      </c>
      <c r="AG315" s="42" t="s">
        <v>1614</v>
      </c>
      <c r="AH315" s="54"/>
      <c r="AI315" s="50" t="str">
        <f t="shared" si="113"/>
        <v>规格√</v>
      </c>
      <c r="AJ315" s="50" t="str">
        <f t="shared" si="114"/>
        <v>按中选价</v>
      </c>
      <c r="AK315" s="51">
        <f t="shared" si="115"/>
        <v>0.16</v>
      </c>
      <c r="AL315" s="50">
        <f t="shared" si="116"/>
        <v>2.6</v>
      </c>
      <c r="AM315" s="52" t="str">
        <f t="shared" si="117"/>
        <v>差比价与挂网价取低者</v>
      </c>
      <c r="AN315" s="53">
        <f t="shared" si="118"/>
        <v>0.16</v>
      </c>
      <c r="AO315" s="53">
        <f t="shared" si="119"/>
        <v>0.16</v>
      </c>
      <c r="AP315" s="53">
        <f t="shared" si="120"/>
        <v>0.16</v>
      </c>
    </row>
    <row r="316" spans="1:42">
      <c r="A316" s="28">
        <v>24</v>
      </c>
      <c r="B316" s="28" t="s">
        <v>1464</v>
      </c>
      <c r="C316" s="28" t="s">
        <v>1422</v>
      </c>
      <c r="D316" s="28" t="s">
        <v>124</v>
      </c>
      <c r="E316" s="28" t="str">
        <f>LOOKUP(2,1/([1]中选结果表!$C$2:$C$85=D316),[1]中选结果表!$M$2:$M$85)</f>
        <v>片剂</v>
      </c>
      <c r="F316" s="28" t="s">
        <v>1465</v>
      </c>
      <c r="G316" s="28" t="str">
        <f>LOOKUP(2,1/([1]中选结果表!$D$2:$D$85=$F316),[1]中选结果表!$E$2:$E$85)</f>
        <v>5mg</v>
      </c>
      <c r="H316" s="28" t="str">
        <f>LOOKUP(2,1/([1]中选结果表!$D$2:$D$85=$F316),[1]中选结果表!$F$2:$F$85)</f>
        <v>48片</v>
      </c>
      <c r="I316" s="28" t="s">
        <v>89</v>
      </c>
      <c r="J316" s="28" t="s">
        <v>290</v>
      </c>
      <c r="K316" s="28">
        <v>7.63</v>
      </c>
      <c r="L316" s="31">
        <v>0.15890000000000001</v>
      </c>
      <c r="M316" s="28">
        <v>2</v>
      </c>
      <c r="N316" s="32">
        <v>0.6</v>
      </c>
      <c r="O316" s="33" t="s">
        <v>1615</v>
      </c>
      <c r="P316" s="3" t="s">
        <v>1464</v>
      </c>
      <c r="Q316" s="3" t="s">
        <v>124</v>
      </c>
      <c r="R316" s="3" t="s">
        <v>185</v>
      </c>
      <c r="S316" s="4" t="str">
        <f>LOOKUP(2,1/('[1] 集采未中选药品规格'!$A$2:$A$596=$R316),'[1] 集采未中选药品规格'!C$2:C$596)</f>
        <v>5mg</v>
      </c>
      <c r="T316" s="4" t="str">
        <f>LOOKUP(2,1/('[1] 集采未中选药品规格'!$A$2:$A$596=$R316),'[1] 集采未中选药品规格'!D$2:D$596)</f>
        <v>20片</v>
      </c>
      <c r="U316" s="3" t="s">
        <v>89</v>
      </c>
      <c r="V316" s="38" t="s">
        <v>1616</v>
      </c>
      <c r="W316" s="3" t="s">
        <v>1617</v>
      </c>
      <c r="X316" s="38" t="s">
        <v>1616</v>
      </c>
      <c r="Y316" s="3" t="s">
        <v>1617</v>
      </c>
      <c r="Z316" s="3">
        <v>26.67</v>
      </c>
      <c r="AA316" s="3">
        <v>1.3334999999999999</v>
      </c>
      <c r="AB316" s="3" t="s">
        <v>57</v>
      </c>
      <c r="AC316" s="38"/>
      <c r="AD316" s="42"/>
      <c r="AE316" s="42" t="s">
        <v>1618</v>
      </c>
      <c r="AF316" s="42" t="s">
        <v>1615</v>
      </c>
      <c r="AG316" s="42" t="s">
        <v>1619</v>
      </c>
      <c r="AH316" s="54"/>
      <c r="AI316" s="50" t="str">
        <f t="shared" si="113"/>
        <v>规格√</v>
      </c>
      <c r="AJ316" s="50" t="str">
        <f t="shared" si="114"/>
        <v>按中选价</v>
      </c>
      <c r="AK316" s="51">
        <f t="shared" si="115"/>
        <v>0.16</v>
      </c>
      <c r="AL316" s="50">
        <f t="shared" si="116"/>
        <v>8.3000000000000007</v>
      </c>
      <c r="AM316" s="52" t="str">
        <f t="shared" si="117"/>
        <v>差比价与挂网价取低者</v>
      </c>
      <c r="AN316" s="53">
        <f t="shared" si="118"/>
        <v>0.16</v>
      </c>
      <c r="AO316" s="53">
        <f t="shared" si="119"/>
        <v>0.16</v>
      </c>
      <c r="AP316" s="53">
        <f t="shared" si="120"/>
        <v>0.16</v>
      </c>
    </row>
    <row r="317" spans="1:42">
      <c r="A317" s="28">
        <v>24</v>
      </c>
      <c r="B317" s="28" t="s">
        <v>1464</v>
      </c>
      <c r="C317" s="28" t="s">
        <v>1422</v>
      </c>
      <c r="D317" s="28" t="s">
        <v>124</v>
      </c>
      <c r="E317" s="28" t="str">
        <f>LOOKUP(2,1/([1]中选结果表!$C$2:$C$85=D317),[1]中选结果表!$M$2:$M$85)</f>
        <v>片剂</v>
      </c>
      <c r="F317" s="28" t="s">
        <v>1465</v>
      </c>
      <c r="G317" s="28" t="str">
        <f>LOOKUP(2,1/([1]中选结果表!$D$2:$D$85=$F317),[1]中选结果表!$E$2:$E$85)</f>
        <v>5mg</v>
      </c>
      <c r="H317" s="28" t="str">
        <f>LOOKUP(2,1/([1]中选结果表!$D$2:$D$85=$F317),[1]中选结果表!$F$2:$F$85)</f>
        <v>48片</v>
      </c>
      <c r="I317" s="28" t="s">
        <v>89</v>
      </c>
      <c r="J317" s="28" t="s">
        <v>290</v>
      </c>
      <c r="K317" s="28">
        <v>7.63</v>
      </c>
      <c r="L317" s="31">
        <v>0.15890000000000001</v>
      </c>
      <c r="M317" s="28">
        <v>2</v>
      </c>
      <c r="N317" s="32">
        <v>0.6</v>
      </c>
      <c r="O317" s="33" t="s">
        <v>1620</v>
      </c>
      <c r="P317" s="3" t="s">
        <v>1583</v>
      </c>
      <c r="Q317" s="3" t="s">
        <v>124</v>
      </c>
      <c r="R317" s="3" t="s">
        <v>1584</v>
      </c>
      <c r="S317" s="4" t="str">
        <f>LOOKUP(2,1/('[1] 集采未中选药品规格'!$A$2:$A$596=$R317),'[1] 集采未中选药品规格'!C$2:C$596)</f>
        <v>250mg+2.5mg</v>
      </c>
      <c r="T317" s="4" t="str">
        <f>LOOKUP(2,1/('[1] 集采未中选药品规格'!$A$2:$A$596=$R317),'[1] 集采未中选药品规格'!D$2:D$596)</f>
        <v>24片</v>
      </c>
      <c r="U317" s="3" t="s">
        <v>89</v>
      </c>
      <c r="V317" s="38" t="s">
        <v>1621</v>
      </c>
      <c r="W317" s="3" t="s">
        <v>1622</v>
      </c>
      <c r="X317" s="38" t="s">
        <v>1621</v>
      </c>
      <c r="Y317" s="3" t="s">
        <v>1622</v>
      </c>
      <c r="Z317" s="3">
        <v>47.9</v>
      </c>
      <c r="AA317" s="3">
        <v>1.995833</v>
      </c>
      <c r="AB317" s="3" t="s">
        <v>57</v>
      </c>
      <c r="AC317" s="38"/>
      <c r="AD317" s="42"/>
      <c r="AE317" s="42" t="s">
        <v>1623</v>
      </c>
      <c r="AF317" s="42" t="s">
        <v>1620</v>
      </c>
      <c r="AG317" s="42" t="s">
        <v>1624</v>
      </c>
      <c r="AH317" s="54"/>
      <c r="AI317" s="50" t="str">
        <f t="shared" si="113"/>
        <v>规格×</v>
      </c>
      <c r="AJ317" s="50" t="str">
        <f t="shared" si="114"/>
        <v>装量差比价</v>
      </c>
      <c r="AK317" s="51" t="e">
        <f t="shared" si="115"/>
        <v>#VALUE!</v>
      </c>
      <c r="AL317" s="50" t="e">
        <f t="shared" si="116"/>
        <v>#VALUE!</v>
      </c>
      <c r="AM317" s="52" t="str">
        <f t="shared" si="117"/>
        <v>差比价与挂网价取低者</v>
      </c>
      <c r="AN317" s="53" t="e">
        <f t="shared" si="118"/>
        <v>#VALUE!</v>
      </c>
      <c r="AO317" s="53" t="e">
        <f t="shared" si="119"/>
        <v>#VALUE!</v>
      </c>
      <c r="AP317" s="53" t="e">
        <f t="shared" si="120"/>
        <v>#VALUE!</v>
      </c>
    </row>
    <row r="318" spans="1:42">
      <c r="A318" s="28">
        <v>24</v>
      </c>
      <c r="B318" s="28" t="s">
        <v>1464</v>
      </c>
      <c r="C318" s="28" t="s">
        <v>1422</v>
      </c>
      <c r="D318" s="28" t="s">
        <v>124</v>
      </c>
      <c r="E318" s="28" t="str">
        <f>LOOKUP(2,1/([1]中选结果表!$C$2:$C$85=D318),[1]中选结果表!$M$2:$M$85)</f>
        <v>片剂</v>
      </c>
      <c r="F318" s="28" t="s">
        <v>1465</v>
      </c>
      <c r="G318" s="28" t="str">
        <f>LOOKUP(2,1/([1]中选结果表!$D$2:$D$85=$F318),[1]中选结果表!$E$2:$E$85)</f>
        <v>5mg</v>
      </c>
      <c r="H318" s="28" t="str">
        <f>LOOKUP(2,1/([1]中选结果表!$D$2:$D$85=$F318),[1]中选结果表!$F$2:$F$85)</f>
        <v>48片</v>
      </c>
      <c r="I318" s="28" t="s">
        <v>89</v>
      </c>
      <c r="J318" s="28" t="s">
        <v>290</v>
      </c>
      <c r="K318" s="28">
        <v>7.63</v>
      </c>
      <c r="L318" s="31">
        <v>0.15890000000000001</v>
      </c>
      <c r="M318" s="28">
        <v>2</v>
      </c>
      <c r="N318" s="32">
        <v>0.6</v>
      </c>
      <c r="O318" s="33" t="s">
        <v>1625</v>
      </c>
      <c r="P318" s="3" t="s">
        <v>1464</v>
      </c>
      <c r="Q318" s="3" t="s">
        <v>1626</v>
      </c>
      <c r="R318" s="3" t="s">
        <v>165</v>
      </c>
      <c r="S318" s="4" t="str">
        <f>LOOKUP(2,1/('[1] 集采未中选药品规格'!$A$2:$A$596=$R318),'[1] 集采未中选药品规格'!C$2:C$596)</f>
        <v>5mg</v>
      </c>
      <c r="T318" s="4" t="str">
        <f>LOOKUP(2,1/('[1] 集采未中选药品规格'!$A$2:$A$596=$R318),'[1] 集采未中选药品规格'!D$2:D$596)</f>
        <v>30片</v>
      </c>
      <c r="U318" s="3" t="s">
        <v>89</v>
      </c>
      <c r="V318" s="38" t="s">
        <v>1627</v>
      </c>
      <c r="W318" s="3" t="s">
        <v>1628</v>
      </c>
      <c r="X318" s="38" t="s">
        <v>1627</v>
      </c>
      <c r="Y318" s="3" t="s">
        <v>1628</v>
      </c>
      <c r="Z318" s="3">
        <v>34.78</v>
      </c>
      <c r="AA318" s="3">
        <v>1.1593329999999999</v>
      </c>
      <c r="AB318" s="3" t="s">
        <v>57</v>
      </c>
      <c r="AC318" s="38"/>
      <c r="AD318" s="42"/>
      <c r="AE318" s="42" t="s">
        <v>1629</v>
      </c>
      <c r="AF318" s="42" t="s">
        <v>1625</v>
      </c>
      <c r="AG318" s="42" t="s">
        <v>1630</v>
      </c>
      <c r="AH318" s="54"/>
      <c r="AI318" s="50" t="str">
        <f t="shared" si="113"/>
        <v>规格√</v>
      </c>
      <c r="AJ318" s="50" t="str">
        <f t="shared" si="114"/>
        <v>按中选价</v>
      </c>
      <c r="AK318" s="51">
        <f t="shared" si="115"/>
        <v>0.16</v>
      </c>
      <c r="AL318" s="50">
        <f t="shared" si="116"/>
        <v>7.2</v>
      </c>
      <c r="AM318" s="52" t="str">
        <f t="shared" si="117"/>
        <v>差比价与挂网价取低者</v>
      </c>
      <c r="AN318" s="53">
        <f t="shared" si="118"/>
        <v>0.16</v>
      </c>
      <c r="AO318" s="53">
        <f t="shared" si="119"/>
        <v>0.16</v>
      </c>
      <c r="AP318" s="53">
        <f t="shared" si="120"/>
        <v>0.16</v>
      </c>
    </row>
    <row r="319" spans="1:42">
      <c r="A319" s="28">
        <v>24</v>
      </c>
      <c r="B319" s="28" t="s">
        <v>1464</v>
      </c>
      <c r="C319" s="28" t="s">
        <v>1422</v>
      </c>
      <c r="D319" s="28" t="s">
        <v>124</v>
      </c>
      <c r="E319" s="28" t="str">
        <f>LOOKUP(2,1/([1]中选结果表!$C$2:$C$85=D319),[1]中选结果表!$M$2:$M$85)</f>
        <v>片剂</v>
      </c>
      <c r="F319" s="28" t="s">
        <v>1465</v>
      </c>
      <c r="G319" s="28" t="str">
        <f>LOOKUP(2,1/([1]中选结果表!$D$2:$D$85=$F319),[1]中选结果表!$E$2:$E$85)</f>
        <v>5mg</v>
      </c>
      <c r="H319" s="28" t="str">
        <f>LOOKUP(2,1/([1]中选结果表!$D$2:$D$85=$F319),[1]中选结果表!$F$2:$F$85)</f>
        <v>48片</v>
      </c>
      <c r="I319" s="28" t="s">
        <v>89</v>
      </c>
      <c r="J319" s="28" t="s">
        <v>290</v>
      </c>
      <c r="K319" s="28">
        <v>7.63</v>
      </c>
      <c r="L319" s="31">
        <v>0.15890000000000001</v>
      </c>
      <c r="M319" s="28">
        <v>2</v>
      </c>
      <c r="N319" s="32">
        <v>0.6</v>
      </c>
      <c r="O319" s="33" t="s">
        <v>1631</v>
      </c>
      <c r="P319" s="3" t="s">
        <v>1464</v>
      </c>
      <c r="Q319" s="3" t="s">
        <v>124</v>
      </c>
      <c r="R319" s="3" t="s">
        <v>165</v>
      </c>
      <c r="S319" s="4" t="str">
        <f>LOOKUP(2,1/('[1] 集采未中选药品规格'!$A$2:$A$596=$R319),'[1] 集采未中选药品规格'!C$2:C$596)</f>
        <v>5mg</v>
      </c>
      <c r="T319" s="4" t="str">
        <f>LOOKUP(2,1/('[1] 集采未中选药品规格'!$A$2:$A$596=$R319),'[1] 集采未中选药品规格'!D$2:D$596)</f>
        <v>30片</v>
      </c>
      <c r="U319" s="3" t="s">
        <v>89</v>
      </c>
      <c r="V319" s="38" t="s">
        <v>1488</v>
      </c>
      <c r="W319" s="3" t="s">
        <v>1489</v>
      </c>
      <c r="X319" s="38" t="s">
        <v>1488</v>
      </c>
      <c r="Y319" s="3" t="s">
        <v>1489</v>
      </c>
      <c r="Z319" s="3">
        <v>15</v>
      </c>
      <c r="AA319" s="3">
        <v>0.5</v>
      </c>
      <c r="AB319" s="3" t="s">
        <v>57</v>
      </c>
      <c r="AC319" s="38"/>
      <c r="AD319" s="42"/>
      <c r="AE319" s="42" t="s">
        <v>1490</v>
      </c>
      <c r="AF319" s="42" t="s">
        <v>1631</v>
      </c>
      <c r="AG319" s="42" t="s">
        <v>1491</v>
      </c>
      <c r="AH319" s="54"/>
      <c r="AI319" s="50" t="str">
        <f t="shared" si="113"/>
        <v>规格√</v>
      </c>
      <c r="AJ319" s="50" t="str">
        <f t="shared" si="114"/>
        <v>按中选价</v>
      </c>
      <c r="AK319" s="51">
        <f t="shared" si="115"/>
        <v>0.16</v>
      </c>
      <c r="AL319" s="50">
        <f t="shared" si="116"/>
        <v>3.1</v>
      </c>
      <c r="AM319" s="52" t="str">
        <f t="shared" si="117"/>
        <v>差比价与挂网价取低者</v>
      </c>
      <c r="AN319" s="53">
        <f t="shared" si="118"/>
        <v>0.16</v>
      </c>
      <c r="AO319" s="53">
        <f t="shared" si="119"/>
        <v>0.16</v>
      </c>
      <c r="AP319" s="53">
        <f t="shared" si="120"/>
        <v>0.16</v>
      </c>
    </row>
    <row r="320" spans="1:42">
      <c r="A320" s="28">
        <v>24</v>
      </c>
      <c r="B320" s="28" t="s">
        <v>1464</v>
      </c>
      <c r="C320" s="28" t="s">
        <v>1422</v>
      </c>
      <c r="D320" s="28" t="s">
        <v>124</v>
      </c>
      <c r="E320" s="28" t="str">
        <f>LOOKUP(2,1/([1]中选结果表!$C$2:$C$85=D320),[1]中选结果表!$M$2:$M$85)</f>
        <v>片剂</v>
      </c>
      <c r="F320" s="28" t="s">
        <v>1465</v>
      </c>
      <c r="G320" s="28" t="str">
        <f>LOOKUP(2,1/([1]中选结果表!$D$2:$D$85=$F320),[1]中选结果表!$E$2:$E$85)</f>
        <v>5mg</v>
      </c>
      <c r="H320" s="28" t="str">
        <f>LOOKUP(2,1/([1]中选结果表!$D$2:$D$85=$F320),[1]中选结果表!$F$2:$F$85)</f>
        <v>48片</v>
      </c>
      <c r="I320" s="28" t="s">
        <v>89</v>
      </c>
      <c r="J320" s="28" t="s">
        <v>290</v>
      </c>
      <c r="K320" s="28">
        <v>7.63</v>
      </c>
      <c r="L320" s="31">
        <v>0.15890000000000001</v>
      </c>
      <c r="M320" s="28">
        <v>2</v>
      </c>
      <c r="N320" s="32">
        <v>0.6</v>
      </c>
      <c r="O320" s="33" t="s">
        <v>1632</v>
      </c>
      <c r="P320" s="3" t="s">
        <v>1464</v>
      </c>
      <c r="Q320" s="3" t="s">
        <v>124</v>
      </c>
      <c r="R320" s="3" t="s">
        <v>1633</v>
      </c>
      <c r="S320" s="4" t="str">
        <f>LOOKUP(2,1/('[1] 集采未中选药品规格'!$A$2:$A$596=$R320),'[1] 集采未中选药品规格'!C$2:C$596)</f>
        <v>5mg</v>
      </c>
      <c r="T320" s="4" t="str">
        <f>LOOKUP(2,1/('[1] 集采未中选药品规格'!$A$2:$A$596=$R320),'[1] 集采未中选药品规格'!D$2:D$596)</f>
        <v>50片</v>
      </c>
      <c r="U320" s="3" t="s">
        <v>89</v>
      </c>
      <c r="V320" s="38" t="s">
        <v>1616</v>
      </c>
      <c r="W320" s="3" t="s">
        <v>1617</v>
      </c>
      <c r="X320" s="38" t="s">
        <v>1616</v>
      </c>
      <c r="Y320" s="3" t="s">
        <v>1617</v>
      </c>
      <c r="Z320" s="3">
        <v>48</v>
      </c>
      <c r="AA320" s="3">
        <v>0.96</v>
      </c>
      <c r="AB320" s="3" t="s">
        <v>66</v>
      </c>
      <c r="AC320" s="38"/>
      <c r="AD320" s="42"/>
      <c r="AE320" s="42" t="s">
        <v>1618</v>
      </c>
      <c r="AF320" s="42" t="s">
        <v>1632</v>
      </c>
      <c r="AG320" s="42" t="s">
        <v>1619</v>
      </c>
      <c r="AH320" s="54"/>
      <c r="AI320" s="50" t="str">
        <f t="shared" si="113"/>
        <v>规格√</v>
      </c>
      <c r="AJ320" s="50" t="str">
        <f t="shared" si="114"/>
        <v>按中选价</v>
      </c>
      <c r="AK320" s="51">
        <f t="shared" si="115"/>
        <v>0.16</v>
      </c>
      <c r="AL320" s="50">
        <f t="shared" si="116"/>
        <v>6</v>
      </c>
      <c r="AM320" s="52" t="str">
        <f t="shared" si="117"/>
        <v>过评药，行梯度降价</v>
      </c>
      <c r="AN320" s="53">
        <f t="shared" si="118"/>
        <v>0.57999999999999996</v>
      </c>
      <c r="AO320" s="53">
        <f t="shared" si="119"/>
        <v>0.35000000000000003</v>
      </c>
      <c r="AP320" s="53">
        <f t="shared" si="120"/>
        <v>0.28000000000000003</v>
      </c>
    </row>
    <row r="321" spans="1:42">
      <c r="A321" s="28">
        <v>24</v>
      </c>
      <c r="B321" s="28" t="s">
        <v>1464</v>
      </c>
      <c r="C321" s="28" t="s">
        <v>1422</v>
      </c>
      <c r="D321" s="28" t="s">
        <v>124</v>
      </c>
      <c r="E321" s="28" t="str">
        <f>LOOKUP(2,1/([1]中选结果表!$C$2:$C$85=D321),[1]中选结果表!$M$2:$M$85)</f>
        <v>片剂</v>
      </c>
      <c r="F321" s="28" t="s">
        <v>1465</v>
      </c>
      <c r="G321" s="28" t="str">
        <f>LOOKUP(2,1/([1]中选结果表!$D$2:$D$85=$F321),[1]中选结果表!$E$2:$E$85)</f>
        <v>5mg</v>
      </c>
      <c r="H321" s="28" t="str">
        <f>LOOKUP(2,1/([1]中选结果表!$D$2:$D$85=$F321),[1]中选结果表!$F$2:$F$85)</f>
        <v>48片</v>
      </c>
      <c r="I321" s="28" t="s">
        <v>89</v>
      </c>
      <c r="J321" s="28" t="s">
        <v>290</v>
      </c>
      <c r="K321" s="28">
        <v>7.63</v>
      </c>
      <c r="L321" s="31">
        <v>0.15890000000000001</v>
      </c>
      <c r="M321" s="28">
        <v>2</v>
      </c>
      <c r="N321" s="32">
        <v>0.6</v>
      </c>
      <c r="O321" s="33" t="s">
        <v>1634</v>
      </c>
      <c r="P321" s="3" t="s">
        <v>1464</v>
      </c>
      <c r="Q321" s="3" t="s">
        <v>124</v>
      </c>
      <c r="R321" s="3" t="s">
        <v>1635</v>
      </c>
      <c r="S321" s="4" t="str">
        <f>LOOKUP(2,1/('[1] 集采未中选药品规格'!$A$2:$A$596=$R321),'[1] 集采未中选药品规格'!C$2:C$596)</f>
        <v>5mg</v>
      </c>
      <c r="T321" s="4" t="str">
        <f>LOOKUP(2,1/('[1] 集采未中选药品规格'!$A$2:$A$596=$R321),'[1] 集采未中选药品规格'!D$2:D$596)</f>
        <v>100片</v>
      </c>
      <c r="U321" s="3" t="s">
        <v>89</v>
      </c>
      <c r="V321" s="38" t="s">
        <v>1616</v>
      </c>
      <c r="W321" s="3" t="s">
        <v>1617</v>
      </c>
      <c r="X321" s="38" t="s">
        <v>1616</v>
      </c>
      <c r="Y321" s="3" t="s">
        <v>1617</v>
      </c>
      <c r="Z321" s="3">
        <v>96</v>
      </c>
      <c r="AA321" s="3">
        <v>0.96</v>
      </c>
      <c r="AB321" s="3" t="s">
        <v>66</v>
      </c>
      <c r="AC321" s="38"/>
      <c r="AD321" s="42"/>
      <c r="AE321" s="42" t="s">
        <v>1618</v>
      </c>
      <c r="AF321" s="42" t="s">
        <v>1634</v>
      </c>
      <c r="AG321" s="42" t="s">
        <v>1619</v>
      </c>
      <c r="AH321" s="54"/>
      <c r="AI321" s="50" t="str">
        <f t="shared" si="113"/>
        <v>规格√</v>
      </c>
      <c r="AJ321" s="50" t="str">
        <f t="shared" si="114"/>
        <v>按中选价</v>
      </c>
      <c r="AK321" s="51">
        <f t="shared" si="115"/>
        <v>0.16</v>
      </c>
      <c r="AL321" s="50">
        <f t="shared" si="116"/>
        <v>6</v>
      </c>
      <c r="AM321" s="52" t="str">
        <f t="shared" si="117"/>
        <v>过评药，行梯度降价</v>
      </c>
      <c r="AN321" s="53">
        <f t="shared" si="118"/>
        <v>0.57999999999999996</v>
      </c>
      <c r="AO321" s="53">
        <f t="shared" si="119"/>
        <v>0.35000000000000003</v>
      </c>
      <c r="AP321" s="53">
        <f t="shared" si="120"/>
        <v>0.28000000000000003</v>
      </c>
    </row>
    <row r="322" spans="1:42">
      <c r="A322" s="28">
        <v>24</v>
      </c>
      <c r="B322" s="28" t="s">
        <v>1464</v>
      </c>
      <c r="C322" s="28" t="s">
        <v>1422</v>
      </c>
      <c r="D322" s="28" t="s">
        <v>124</v>
      </c>
      <c r="E322" s="28" t="str">
        <f>LOOKUP(2,1/([1]中选结果表!$C$2:$C$85=D322),[1]中选结果表!$M$2:$M$85)</f>
        <v>片剂</v>
      </c>
      <c r="F322" s="28" t="s">
        <v>1465</v>
      </c>
      <c r="G322" s="28" t="str">
        <f>LOOKUP(2,1/([1]中选结果表!$D$2:$D$85=$F322),[1]中选结果表!$E$2:$E$85)</f>
        <v>5mg</v>
      </c>
      <c r="H322" s="28" t="str">
        <f>LOOKUP(2,1/([1]中选结果表!$D$2:$D$85=$F322),[1]中选结果表!$F$2:$F$85)</f>
        <v>48片</v>
      </c>
      <c r="I322" s="28" t="s">
        <v>89</v>
      </c>
      <c r="J322" s="28" t="s">
        <v>290</v>
      </c>
      <c r="K322" s="28">
        <v>7.63</v>
      </c>
      <c r="L322" s="31">
        <v>0.15890000000000001</v>
      </c>
      <c r="M322" s="28">
        <v>2</v>
      </c>
      <c r="N322" s="32">
        <v>0.6</v>
      </c>
      <c r="O322" s="33" t="s">
        <v>1636</v>
      </c>
      <c r="P322" s="3" t="s">
        <v>1464</v>
      </c>
      <c r="Q322" s="3" t="s">
        <v>124</v>
      </c>
      <c r="R322" s="3" t="s">
        <v>165</v>
      </c>
      <c r="S322" s="4" t="str">
        <f>LOOKUP(2,1/('[1] 集采未中选药品规格'!$A$2:$A$596=$R322),'[1] 集采未中选药品规格'!C$2:C$596)</f>
        <v>5mg</v>
      </c>
      <c r="T322" s="4" t="str">
        <f>LOOKUP(2,1/('[1] 集采未中选药品规格'!$A$2:$A$596=$R322),'[1] 集采未中选药品规格'!D$2:D$596)</f>
        <v>30片</v>
      </c>
      <c r="U322" s="3" t="s">
        <v>89</v>
      </c>
      <c r="V322" s="38" t="s">
        <v>294</v>
      </c>
      <c r="W322" s="3" t="s">
        <v>295</v>
      </c>
      <c r="X322" s="38" t="s">
        <v>294</v>
      </c>
      <c r="Y322" s="3" t="s">
        <v>295</v>
      </c>
      <c r="Z322" s="3">
        <v>40</v>
      </c>
      <c r="AA322" s="3">
        <v>1.3333330000000001</v>
      </c>
      <c r="AB322" s="3" t="s">
        <v>57</v>
      </c>
      <c r="AC322" s="38"/>
      <c r="AD322" s="42"/>
      <c r="AE322" s="42" t="s">
        <v>1637</v>
      </c>
      <c r="AF322" s="42" t="s">
        <v>1636</v>
      </c>
      <c r="AG322" s="42" t="s">
        <v>1638</v>
      </c>
      <c r="AH322" s="54"/>
      <c r="AI322" s="50" t="str">
        <f t="shared" si="113"/>
        <v>规格√</v>
      </c>
      <c r="AJ322" s="50" t="str">
        <f t="shared" si="114"/>
        <v>按中选价</v>
      </c>
      <c r="AK322" s="51">
        <f t="shared" si="115"/>
        <v>0.16</v>
      </c>
      <c r="AL322" s="50">
        <f t="shared" si="116"/>
        <v>8.3000000000000007</v>
      </c>
      <c r="AM322" s="52" t="str">
        <f t="shared" si="117"/>
        <v>差比价与挂网价取低者</v>
      </c>
      <c r="AN322" s="53">
        <f t="shared" si="118"/>
        <v>0.16</v>
      </c>
      <c r="AO322" s="53">
        <f t="shared" si="119"/>
        <v>0.16</v>
      </c>
      <c r="AP322" s="53">
        <f t="shared" si="120"/>
        <v>0.16</v>
      </c>
    </row>
    <row r="323" spans="1:42">
      <c r="A323" s="28">
        <v>24</v>
      </c>
      <c r="B323" s="28" t="s">
        <v>1464</v>
      </c>
      <c r="C323" s="28" t="s">
        <v>1422</v>
      </c>
      <c r="D323" s="28" t="s">
        <v>124</v>
      </c>
      <c r="E323" s="28" t="str">
        <f>LOOKUP(2,1/([1]中选结果表!$C$2:$C$85=D323),[1]中选结果表!$M$2:$M$85)</f>
        <v>片剂</v>
      </c>
      <c r="F323" s="28" t="s">
        <v>1465</v>
      </c>
      <c r="G323" s="28" t="str">
        <f>LOOKUP(2,1/([1]中选结果表!$D$2:$D$85=$F323),[1]中选结果表!$E$2:$E$85)</f>
        <v>5mg</v>
      </c>
      <c r="H323" s="28" t="str">
        <f>LOOKUP(2,1/([1]中选结果表!$D$2:$D$85=$F323),[1]中选结果表!$F$2:$F$85)</f>
        <v>48片</v>
      </c>
      <c r="I323" s="28" t="s">
        <v>89</v>
      </c>
      <c r="J323" s="28" t="s">
        <v>290</v>
      </c>
      <c r="K323" s="28">
        <v>7.63</v>
      </c>
      <c r="L323" s="31">
        <v>0.15890000000000001</v>
      </c>
      <c r="M323" s="28">
        <v>2</v>
      </c>
      <c r="N323" s="32">
        <v>0.6</v>
      </c>
      <c r="O323" s="33" t="s">
        <v>1639</v>
      </c>
      <c r="P323" s="3" t="s">
        <v>1464</v>
      </c>
      <c r="Q323" s="3" t="s">
        <v>124</v>
      </c>
      <c r="R323" s="3" t="s">
        <v>165</v>
      </c>
      <c r="S323" s="4" t="str">
        <f>LOOKUP(2,1/('[1] 集采未中选药品规格'!$A$2:$A$596=$R323),'[1] 集采未中选药品规格'!C$2:C$596)</f>
        <v>5mg</v>
      </c>
      <c r="T323" s="4" t="str">
        <f>LOOKUP(2,1/('[1] 集采未中选药品规格'!$A$2:$A$596=$R323),'[1] 集采未中选药品规格'!D$2:D$596)</f>
        <v>30片</v>
      </c>
      <c r="U323" s="3" t="s">
        <v>89</v>
      </c>
      <c r="V323" s="38" t="s">
        <v>1640</v>
      </c>
      <c r="W323" s="3" t="s">
        <v>1641</v>
      </c>
      <c r="X323" s="38" t="s">
        <v>1640</v>
      </c>
      <c r="Y323" s="3" t="s">
        <v>1641</v>
      </c>
      <c r="Z323" s="3">
        <v>13</v>
      </c>
      <c r="AA323" s="3">
        <v>0.43333300000000002</v>
      </c>
      <c r="AB323" s="3" t="s">
        <v>66</v>
      </c>
      <c r="AC323" s="38"/>
      <c r="AD323" s="42"/>
      <c r="AE323" s="42" t="s">
        <v>1642</v>
      </c>
      <c r="AF323" s="42" t="s">
        <v>1639</v>
      </c>
      <c r="AG323" s="42" t="s">
        <v>1643</v>
      </c>
      <c r="AH323" s="54"/>
      <c r="AI323" s="50" t="str">
        <f t="shared" si="113"/>
        <v>规格√</v>
      </c>
      <c r="AJ323" s="50" t="str">
        <f t="shared" si="114"/>
        <v>按中选价</v>
      </c>
      <c r="AK323" s="51">
        <f t="shared" si="115"/>
        <v>0.16</v>
      </c>
      <c r="AL323" s="50">
        <f t="shared" si="116"/>
        <v>2.7</v>
      </c>
      <c r="AM323" s="52" t="str">
        <f t="shared" si="117"/>
        <v>过评药，行梯度降价</v>
      </c>
      <c r="AN323" s="53">
        <f t="shared" si="118"/>
        <v>0.26</v>
      </c>
      <c r="AO323" s="53">
        <f t="shared" si="119"/>
        <v>0.16</v>
      </c>
      <c r="AP323" s="53">
        <f t="shared" si="120"/>
        <v>0.16</v>
      </c>
    </row>
    <row r="324" spans="1:42">
      <c r="A324" s="28">
        <v>24</v>
      </c>
      <c r="B324" s="28" t="s">
        <v>1464</v>
      </c>
      <c r="C324" s="28" t="s">
        <v>1422</v>
      </c>
      <c r="D324" s="28" t="s">
        <v>124</v>
      </c>
      <c r="E324" s="28" t="str">
        <f>LOOKUP(2,1/([1]中选结果表!$C$2:$C$85=D324),[1]中选结果表!$M$2:$M$85)</f>
        <v>片剂</v>
      </c>
      <c r="F324" s="28" t="s">
        <v>1465</v>
      </c>
      <c r="G324" s="28" t="str">
        <f>LOOKUP(2,1/([1]中选结果表!$D$2:$D$85=$F324),[1]中选结果表!$E$2:$E$85)</f>
        <v>5mg</v>
      </c>
      <c r="H324" s="28" t="str">
        <f>LOOKUP(2,1/([1]中选结果表!$D$2:$D$85=$F324),[1]中选结果表!$F$2:$F$85)</f>
        <v>48片</v>
      </c>
      <c r="I324" s="28" t="s">
        <v>89</v>
      </c>
      <c r="J324" s="28" t="s">
        <v>290</v>
      </c>
      <c r="K324" s="28">
        <v>7.63</v>
      </c>
      <c r="L324" s="31">
        <v>0.15890000000000001</v>
      </c>
      <c r="M324" s="28">
        <v>2</v>
      </c>
      <c r="N324" s="32">
        <v>0.6</v>
      </c>
      <c r="O324" s="33" t="s">
        <v>1644</v>
      </c>
      <c r="P324" s="3" t="s">
        <v>1464</v>
      </c>
      <c r="Q324" s="3" t="s">
        <v>124</v>
      </c>
      <c r="R324" s="3" t="s">
        <v>1513</v>
      </c>
      <c r="S324" s="4" t="str">
        <f>LOOKUP(2,1/('[1] 集采未中选药品规格'!$A$2:$A$596=$R324),'[1] 集采未中选药品规格'!C$2:C$596)</f>
        <v>5mg</v>
      </c>
      <c r="T324" s="4" t="str">
        <f>LOOKUP(2,1/('[1] 集采未中选药品规格'!$A$2:$A$596=$R324),'[1] 集采未中选药品规格'!D$2:D$596)</f>
        <v>48片</v>
      </c>
      <c r="U324" s="3" t="s">
        <v>89</v>
      </c>
      <c r="V324" s="38" t="s">
        <v>1467</v>
      </c>
      <c r="W324" s="3" t="s">
        <v>1468</v>
      </c>
      <c r="X324" s="38" t="s">
        <v>1467</v>
      </c>
      <c r="Y324" s="3" t="s">
        <v>1468</v>
      </c>
      <c r="Z324" s="3">
        <v>11.74</v>
      </c>
      <c r="AA324" s="3">
        <v>0.24458299999999999</v>
      </c>
      <c r="AB324" s="3" t="s">
        <v>57</v>
      </c>
      <c r="AC324" s="38"/>
      <c r="AD324" s="42"/>
      <c r="AE324" s="42" t="s">
        <v>1645</v>
      </c>
      <c r="AF324" s="42" t="s">
        <v>1644</v>
      </c>
      <c r="AG324" s="42" t="s">
        <v>1470</v>
      </c>
      <c r="AH324" s="54"/>
      <c r="AI324" s="50" t="str">
        <f t="shared" si="113"/>
        <v>规格√</v>
      </c>
      <c r="AJ324" s="50" t="str">
        <f t="shared" si="114"/>
        <v>按中选价</v>
      </c>
      <c r="AK324" s="51">
        <f t="shared" si="115"/>
        <v>0.16</v>
      </c>
      <c r="AL324" s="50">
        <f t="shared" si="116"/>
        <v>1.5</v>
      </c>
      <c r="AM324" s="52" t="str">
        <f t="shared" si="117"/>
        <v>差比价与挂网价取低者</v>
      </c>
      <c r="AN324" s="53">
        <f t="shared" si="118"/>
        <v>0.16</v>
      </c>
      <c r="AO324" s="53">
        <f t="shared" si="119"/>
        <v>0.16</v>
      </c>
      <c r="AP324" s="53">
        <f t="shared" si="120"/>
        <v>0.16</v>
      </c>
    </row>
    <row r="325" spans="1:42">
      <c r="A325" s="29">
        <v>24</v>
      </c>
      <c r="B325" s="29" t="s">
        <v>1464</v>
      </c>
      <c r="C325" s="29" t="s">
        <v>1422</v>
      </c>
      <c r="D325" s="29" t="s">
        <v>124</v>
      </c>
      <c r="E325" s="29" t="str">
        <f>LOOKUP(2,1/([1]中选结果表!$C$2:$C$85=D325),[1]中选结果表!$M$2:$M$85)</f>
        <v>片剂</v>
      </c>
      <c r="F325" s="29" t="s">
        <v>1465</v>
      </c>
      <c r="G325" s="29" t="str">
        <f>LOOKUP(2,1/([1]中选结果表!$D$2:$D$85=$F325),[1]中选结果表!$E$2:$E$85)</f>
        <v>5mg</v>
      </c>
      <c r="H325" s="29" t="str">
        <f>LOOKUP(2,1/([1]中选结果表!$D$2:$D$85=$F325),[1]中选结果表!$F$2:$F$85)</f>
        <v>48片</v>
      </c>
      <c r="I325" s="29" t="s">
        <v>89</v>
      </c>
      <c r="J325" s="29" t="s">
        <v>290</v>
      </c>
      <c r="K325" s="29">
        <v>7.63</v>
      </c>
      <c r="L325" s="34">
        <v>0.15890000000000001</v>
      </c>
      <c r="M325" s="29">
        <v>2</v>
      </c>
      <c r="N325" s="35">
        <v>0.6</v>
      </c>
      <c r="O325" s="36" t="s">
        <v>1646</v>
      </c>
      <c r="P325" s="29" t="s">
        <v>1464</v>
      </c>
      <c r="Q325" s="29" t="s">
        <v>153</v>
      </c>
      <c r="R325" s="29" t="s">
        <v>165</v>
      </c>
      <c r="S325" s="39" t="str">
        <f>LOOKUP(2,1/('[1] 集采未中选药品规格'!$A$2:$A$596=$R325),'[1] 集采未中选药品规格'!C$2:C$596)</f>
        <v>5mg</v>
      </c>
      <c r="T325" s="39" t="str">
        <f>LOOKUP(2,1/('[1] 集采未中选药品规格'!$A$2:$A$596=$R325),'[1] 集采未中选药品规格'!D$2:D$596)</f>
        <v>30片</v>
      </c>
      <c r="U325" s="29" t="s">
        <v>89</v>
      </c>
      <c r="V325" s="40" t="s">
        <v>1647</v>
      </c>
      <c r="W325" s="29" t="s">
        <v>1648</v>
      </c>
      <c r="X325" s="40" t="s">
        <v>1647</v>
      </c>
      <c r="Y325" s="29" t="s">
        <v>1648</v>
      </c>
      <c r="Z325" s="29">
        <v>27.68</v>
      </c>
      <c r="AA325" s="29">
        <v>0.92266700000000001</v>
      </c>
      <c r="AB325" s="29" t="s">
        <v>57</v>
      </c>
      <c r="AC325" s="43" t="s">
        <v>66</v>
      </c>
      <c r="AD325" s="44"/>
      <c r="AE325" s="44"/>
      <c r="AF325" s="44" t="s">
        <v>1646</v>
      </c>
      <c r="AG325" s="44"/>
      <c r="AH325" s="55"/>
      <c r="AI325" s="50" t="str">
        <f t="shared" ref="AI325" si="121">IF(G325=S325,"规格√","规格×")</f>
        <v>规格√</v>
      </c>
      <c r="AJ325" s="50" t="str">
        <f t="shared" ref="AJ325" si="122">CHOOSE(IF($AI325="规格√",1,2),"按中选价",IF($E325="注射剂","含量差比价","装量差比价"))</f>
        <v>按中选价</v>
      </c>
      <c r="AK325" s="51">
        <f t="shared" ref="AK325" si="123">ROUND(CHOOSE(IF($AI325="规格√",1,2),$L325,IF($E325="注射剂",$L325*POWER(1.7,LOG(LEFT($S325,LEN($S325)-2)/LEFT($G325,LEN($G325)-2),2)),$L325*POWER(1.9,LOG(LEFT($S325,LEN($S325)-2)/LEFT($G325,LEN($G325)-2),2)))),2)</f>
        <v>0.16</v>
      </c>
      <c r="AL325" s="50">
        <f t="shared" ref="AL325" si="124">ROUND($AA325/$AK325,1)</f>
        <v>5.8</v>
      </c>
      <c r="AM325" s="52" t="str">
        <f t="shared" ref="AM325" si="125">IF(OR($AC325="是",$AB325="是",$AD325="是"),CONCATENATE(IF($AC325="是","原研药",""),IF(COUNTA(AC325:AC325)&gt;=2,"、",""),IF($AB325="是","过评药",""),IF(AND(COUNTA(AC325:AD325)&gt;=2,AD325&lt;&gt;""),"、",""),IF($AD325="是","参比制剂",""),"，")&amp;IF($AL325&gt;=2,"行梯度降价","差比价与挂网价取低者"),"差比价与挂网价取低者")</f>
        <v>原研药，行梯度降价</v>
      </c>
      <c r="AN325" s="53">
        <f t="shared" ref="AN325" si="126">IF(Z325=0,"海南无挂网价（差比价为"&amp;AK325&amp;"）",ROUNDUP(IF(OR($AC325="是",$AB325="是",$AD325="是"),IF($AL325&gt;2,MAX($AA325*0.6,$AK325),MIN($AA325,$AK325)),MIN($AA325,$AK325)),2))</f>
        <v>0.56000000000000005</v>
      </c>
      <c r="AO325" s="53">
        <f t="shared" ref="AO325" si="127">IF(Z325=0,"海南无挂网价（差比价为"&amp;AK325&amp;"）",ROUNDUP(IF(OR($AC325="是",$AB325="是",$AD325="是"),IF($AL325&gt;2,MAX($AA325*0.6*0.6,$AK325),MIN($AA325,$AK325)),MIN($AA325,$AK325)),2))</f>
        <v>0.34</v>
      </c>
      <c r="AP325" s="53">
        <f t="shared" ref="AP325" si="128">IF(Z325=0,"海南无挂网价（差比价为"&amp;AK325&amp;"）",ROUNDUP(IF(OR($AC325="是",$AB325="是",$AD325="是"),IF($AL325&gt;2,MAX($AA325*0.6*0.6*0.8,$AK325),MIN($AA325,$AK325)),MIN($AA325,$AK325)),2))</f>
        <v>0.27</v>
      </c>
    </row>
    <row r="326" spans="1:42">
      <c r="A326" s="28">
        <v>24</v>
      </c>
      <c r="B326" s="28" t="s">
        <v>1464</v>
      </c>
      <c r="C326" s="28" t="s">
        <v>1422</v>
      </c>
      <c r="D326" s="28" t="s">
        <v>124</v>
      </c>
      <c r="E326" s="28" t="str">
        <f>LOOKUP(2,1/([1]中选结果表!$C$2:$C$85=D326),[1]中选结果表!$M$2:$M$85)</f>
        <v>片剂</v>
      </c>
      <c r="F326" s="28" t="s">
        <v>1465</v>
      </c>
      <c r="G326" s="28" t="str">
        <f>LOOKUP(2,1/([1]中选结果表!$D$2:$D$85=$F326),[1]中选结果表!$E$2:$E$85)</f>
        <v>5mg</v>
      </c>
      <c r="H326" s="28" t="str">
        <f>LOOKUP(2,1/([1]中选结果表!$D$2:$D$85=$F326),[1]中选结果表!$F$2:$F$85)</f>
        <v>48片</v>
      </c>
      <c r="I326" s="28" t="s">
        <v>89</v>
      </c>
      <c r="J326" s="28" t="s">
        <v>290</v>
      </c>
      <c r="K326" s="28">
        <v>7.63</v>
      </c>
      <c r="L326" s="31">
        <v>0.15890000000000001</v>
      </c>
      <c r="M326" s="28">
        <v>2</v>
      </c>
      <c r="N326" s="32">
        <v>0.6</v>
      </c>
      <c r="O326" s="33" t="s">
        <v>1649</v>
      </c>
      <c r="P326" s="3" t="s">
        <v>1480</v>
      </c>
      <c r="Q326" s="3" t="s">
        <v>116</v>
      </c>
      <c r="R326" s="3" t="s">
        <v>1536</v>
      </c>
      <c r="S326" s="4" t="str">
        <f>LOOKUP(2,1/('[1] 集采未中选药品规格'!$A$2:$A$596=$R326),'[1] 集采未中选药品规格'!C$2:C$596)</f>
        <v>5mg</v>
      </c>
      <c r="T326" s="4" t="str">
        <f>LOOKUP(2,1/('[1] 集采未中选药品规格'!$A$2:$A$596=$R326),'[1] 集采未中选药品规格'!D$2:D$596)</f>
        <v>30粒</v>
      </c>
      <c r="U326" s="3" t="s">
        <v>89</v>
      </c>
      <c r="V326" s="38" t="s">
        <v>1650</v>
      </c>
      <c r="W326" s="3" t="s">
        <v>1651</v>
      </c>
      <c r="X326" s="38" t="s">
        <v>1650</v>
      </c>
      <c r="Y326" s="3" t="s">
        <v>1651</v>
      </c>
      <c r="Z326" s="3">
        <v>15</v>
      </c>
      <c r="AA326" s="3">
        <v>0.5</v>
      </c>
      <c r="AB326" s="3" t="s">
        <v>57</v>
      </c>
      <c r="AC326" s="38"/>
      <c r="AD326" s="42"/>
      <c r="AE326" s="42" t="s">
        <v>1652</v>
      </c>
      <c r="AF326" s="42" t="s">
        <v>1649</v>
      </c>
      <c r="AG326" s="42" t="s">
        <v>1653</v>
      </c>
      <c r="AH326" s="54"/>
      <c r="AI326" s="50" t="str">
        <f t="shared" ref="AI326:AI357" si="129">IF(G326=S326,"规格√","规格×")</f>
        <v>规格√</v>
      </c>
      <c r="AJ326" s="50" t="str">
        <f t="shared" ref="AJ326:AJ357" si="130">CHOOSE(IF($AI326="规格√",1,2),"按中选价",IF($E326="注射剂","含量差比价","装量差比价"))</f>
        <v>按中选价</v>
      </c>
      <c r="AK326" s="51">
        <f t="shared" ref="AK326:AK357" si="131">ROUND(CHOOSE(IF($AI326="规格√",1,2),$L326,IF($E326="注射剂",$L326*POWER(1.7,LOG(LEFT($S326,LEN($S326)-2)/LEFT($G326,LEN($G326)-2),2)),$L326*POWER(1.9,LOG(LEFT($S326,LEN($S326)-2)/LEFT($G326,LEN($G326)-2),2)))),2)</f>
        <v>0.16</v>
      </c>
      <c r="AL326" s="50">
        <f t="shared" ref="AL326:AL357" si="132">ROUND($AA326/$AK326,1)</f>
        <v>3.1</v>
      </c>
      <c r="AM326" s="52" t="str">
        <f t="shared" ref="AM326:AM357" si="133">IF(OR($AC326="是",$AB326="是",$AD326="是"),CONCATENATE(IF($AC326="是","原研药",""),IF(COUNTA(AC326:AC326)&gt;=2,"、",""),IF($AB326="是","过评药",""),IF(AND(COUNTA(AC326:AD326)&gt;=2,AD326&lt;&gt;""),"、",""),IF($AD326="是","参比制剂",""),"，")&amp;IF($AL326&gt;=2,"行梯度降价","差比价与挂网价取低者"),"差比价与挂网价取低者")</f>
        <v>差比价与挂网价取低者</v>
      </c>
      <c r="AN326" s="53">
        <f t="shared" ref="AN326:AN357" si="134">IF(Z326=0,"海南无挂网价（差比价为"&amp;AK326&amp;"）",ROUNDUP(IF(OR($AC326="是",$AB326="是",$AD326="是"),IF($AL326&gt;2,MAX($AA326*0.6,$AK326),MIN($AA326,$AK326)),MIN($AA326,$AK326)),2))</f>
        <v>0.16</v>
      </c>
      <c r="AO326" s="53">
        <f t="shared" ref="AO326:AO357" si="135">IF(Z326=0,"海南无挂网价（差比价为"&amp;AK326&amp;"）",ROUNDUP(IF(OR($AC326="是",$AB326="是",$AD326="是"),IF($AL326&gt;2,MAX($AA326*0.6*0.6,$AK326),MIN($AA326,$AK326)),MIN($AA326,$AK326)),2))</f>
        <v>0.16</v>
      </c>
      <c r="AP326" s="53">
        <f t="shared" ref="AP326:AP357" si="136">IF(Z326=0,"海南无挂网价（差比价为"&amp;AK326&amp;"）",ROUNDUP(IF(OR($AC326="是",$AB326="是",$AD326="是"),IF($AL326&gt;2,MAX($AA326*0.6*0.6*0.8,$AK326),MIN($AA326,$AK326)),MIN($AA326,$AK326)),2))</f>
        <v>0.16</v>
      </c>
    </row>
    <row r="327" spans="1:42">
      <c r="A327" s="28">
        <v>24</v>
      </c>
      <c r="B327" s="28" t="s">
        <v>1464</v>
      </c>
      <c r="C327" s="28" t="s">
        <v>1422</v>
      </c>
      <c r="D327" s="28" t="s">
        <v>124</v>
      </c>
      <c r="E327" s="28" t="str">
        <f>LOOKUP(2,1/([1]中选结果表!$C$2:$C$85=D327),[1]中选结果表!$M$2:$M$85)</f>
        <v>片剂</v>
      </c>
      <c r="F327" s="28" t="s">
        <v>1465</v>
      </c>
      <c r="G327" s="28" t="str">
        <f>LOOKUP(2,1/([1]中选结果表!$D$2:$D$85=$F327),[1]中选结果表!$E$2:$E$85)</f>
        <v>5mg</v>
      </c>
      <c r="H327" s="28" t="str">
        <f>LOOKUP(2,1/([1]中选结果表!$D$2:$D$85=$F327),[1]中选结果表!$F$2:$F$85)</f>
        <v>48片</v>
      </c>
      <c r="I327" s="28" t="s">
        <v>89</v>
      </c>
      <c r="J327" s="28" t="s">
        <v>290</v>
      </c>
      <c r="K327" s="28">
        <v>7.63</v>
      </c>
      <c r="L327" s="31">
        <v>0.15890000000000001</v>
      </c>
      <c r="M327" s="28">
        <v>2</v>
      </c>
      <c r="N327" s="32">
        <v>0.6</v>
      </c>
      <c r="O327" s="33" t="s">
        <v>1654</v>
      </c>
      <c r="P327" s="3" t="s">
        <v>1464</v>
      </c>
      <c r="Q327" s="3" t="s">
        <v>153</v>
      </c>
      <c r="R327" s="3" t="s">
        <v>1441</v>
      </c>
      <c r="S327" s="4" t="str">
        <f>LOOKUP(2,1/('[1] 集采未中选药品规格'!$A$2:$A$596=$R327),'[1] 集采未中选药品规格'!C$2:C$596)</f>
        <v>5mg</v>
      </c>
      <c r="T327" s="4" t="str">
        <f>LOOKUP(2,1/('[1] 集采未中选药品规格'!$A$2:$A$596=$R327),'[1] 集采未中选药品规格'!D$2:D$596)</f>
        <v>24片</v>
      </c>
      <c r="U327" s="3" t="s">
        <v>89</v>
      </c>
      <c r="V327" s="38" t="s">
        <v>319</v>
      </c>
      <c r="W327" s="3" t="s">
        <v>320</v>
      </c>
      <c r="X327" s="38" t="s">
        <v>319</v>
      </c>
      <c r="Y327" s="3" t="s">
        <v>320</v>
      </c>
      <c r="Z327" s="3">
        <v>25.6</v>
      </c>
      <c r="AA327" s="3">
        <v>1.066667</v>
      </c>
      <c r="AB327" s="3" t="s">
        <v>57</v>
      </c>
      <c r="AC327" s="38"/>
      <c r="AD327" s="42"/>
      <c r="AE327" s="42" t="s">
        <v>1655</v>
      </c>
      <c r="AF327" s="42" t="s">
        <v>1654</v>
      </c>
      <c r="AG327" s="42" t="s">
        <v>1656</v>
      </c>
      <c r="AH327" s="54"/>
      <c r="AI327" s="50" t="str">
        <f t="shared" si="129"/>
        <v>规格√</v>
      </c>
      <c r="AJ327" s="50" t="str">
        <f t="shared" si="130"/>
        <v>按中选价</v>
      </c>
      <c r="AK327" s="51">
        <f t="shared" si="131"/>
        <v>0.16</v>
      </c>
      <c r="AL327" s="50">
        <f t="shared" si="132"/>
        <v>6.7</v>
      </c>
      <c r="AM327" s="52" t="str">
        <f t="shared" si="133"/>
        <v>差比价与挂网价取低者</v>
      </c>
      <c r="AN327" s="53">
        <f t="shared" si="134"/>
        <v>0.16</v>
      </c>
      <c r="AO327" s="53">
        <f t="shared" si="135"/>
        <v>0.16</v>
      </c>
      <c r="AP327" s="53">
        <f t="shared" si="136"/>
        <v>0.16</v>
      </c>
    </row>
    <row r="328" spans="1:42">
      <c r="A328" s="28">
        <v>24</v>
      </c>
      <c r="B328" s="28" t="s">
        <v>1464</v>
      </c>
      <c r="C328" s="28" t="s">
        <v>1422</v>
      </c>
      <c r="D328" s="28" t="s">
        <v>124</v>
      </c>
      <c r="E328" s="28" t="str">
        <f>LOOKUP(2,1/([1]中选结果表!$C$2:$C$85=D328),[1]中选结果表!$M$2:$M$85)</f>
        <v>片剂</v>
      </c>
      <c r="F328" s="28" t="s">
        <v>1465</v>
      </c>
      <c r="G328" s="28" t="str">
        <f>LOOKUP(2,1/([1]中选结果表!$D$2:$D$85=$F328),[1]中选结果表!$E$2:$E$85)</f>
        <v>5mg</v>
      </c>
      <c r="H328" s="28" t="str">
        <f>LOOKUP(2,1/([1]中选结果表!$D$2:$D$85=$F328),[1]中选结果表!$F$2:$F$85)</f>
        <v>48片</v>
      </c>
      <c r="I328" s="28" t="s">
        <v>89</v>
      </c>
      <c r="J328" s="28" t="s">
        <v>290</v>
      </c>
      <c r="K328" s="28">
        <v>7.63</v>
      </c>
      <c r="L328" s="31">
        <v>0.15890000000000001</v>
      </c>
      <c r="M328" s="28">
        <v>2</v>
      </c>
      <c r="N328" s="32">
        <v>0.6</v>
      </c>
      <c r="O328" s="33" t="s">
        <v>1657</v>
      </c>
      <c r="P328" s="3" t="s">
        <v>1480</v>
      </c>
      <c r="Q328" s="3" t="s">
        <v>116</v>
      </c>
      <c r="R328" s="3" t="s">
        <v>1658</v>
      </c>
      <c r="S328" s="4" t="str">
        <f>LOOKUP(2,1/('[1] 集采未中选药品规格'!$A$2:$A$596=$R328),'[1] 集采未中选药品规格'!C$2:C$596)</f>
        <v>2.5mg</v>
      </c>
      <c r="T328" s="4" t="str">
        <f>LOOKUP(2,1/('[1] 集采未中选药品规格'!$A$2:$A$596=$R328),'[1] 集采未中选药品规格'!D$2:D$596)</f>
        <v>40粒</v>
      </c>
      <c r="U328" s="3" t="s">
        <v>89</v>
      </c>
      <c r="V328" s="38" t="s">
        <v>1659</v>
      </c>
      <c r="W328" s="3" t="s">
        <v>1660</v>
      </c>
      <c r="X328" s="38" t="s">
        <v>1659</v>
      </c>
      <c r="Y328" s="3" t="s">
        <v>1660</v>
      </c>
      <c r="Z328" s="3">
        <v>18.46</v>
      </c>
      <c r="AA328" s="3">
        <v>0.46150000000000002</v>
      </c>
      <c r="AB328" s="3" t="s">
        <v>57</v>
      </c>
      <c r="AC328" s="38"/>
      <c r="AD328" s="42"/>
      <c r="AE328" s="42" t="s">
        <v>1661</v>
      </c>
      <c r="AF328" s="42" t="s">
        <v>1657</v>
      </c>
      <c r="AG328" s="42"/>
      <c r="AH328" s="54"/>
      <c r="AI328" s="50" t="str">
        <f t="shared" si="129"/>
        <v>规格×</v>
      </c>
      <c r="AJ328" s="50" t="str">
        <f t="shared" si="130"/>
        <v>装量差比价</v>
      </c>
      <c r="AK328" s="51">
        <f t="shared" si="131"/>
        <v>0.08</v>
      </c>
      <c r="AL328" s="50">
        <f t="shared" si="132"/>
        <v>5.8</v>
      </c>
      <c r="AM328" s="52" t="str">
        <f t="shared" si="133"/>
        <v>差比价与挂网价取低者</v>
      </c>
      <c r="AN328" s="53">
        <f t="shared" si="134"/>
        <v>0.08</v>
      </c>
      <c r="AO328" s="53">
        <f t="shared" si="135"/>
        <v>0.08</v>
      </c>
      <c r="AP328" s="53">
        <f t="shared" si="136"/>
        <v>0.08</v>
      </c>
    </row>
    <row r="329" spans="1:42">
      <c r="A329" s="28">
        <v>24</v>
      </c>
      <c r="B329" s="28" t="s">
        <v>1464</v>
      </c>
      <c r="C329" s="28" t="s">
        <v>1422</v>
      </c>
      <c r="D329" s="28" t="s">
        <v>124</v>
      </c>
      <c r="E329" s="28" t="str">
        <f>LOOKUP(2,1/([1]中选结果表!$C$2:$C$85=D329),[1]中选结果表!$M$2:$M$85)</f>
        <v>片剂</v>
      </c>
      <c r="F329" s="28" t="s">
        <v>1465</v>
      </c>
      <c r="G329" s="28" t="str">
        <f>LOOKUP(2,1/([1]中选结果表!$D$2:$D$85=$F329),[1]中选结果表!$E$2:$E$85)</f>
        <v>5mg</v>
      </c>
      <c r="H329" s="28" t="str">
        <f>LOOKUP(2,1/([1]中选结果表!$D$2:$D$85=$F329),[1]中选结果表!$F$2:$F$85)</f>
        <v>48片</v>
      </c>
      <c r="I329" s="28" t="s">
        <v>89</v>
      </c>
      <c r="J329" s="28" t="s">
        <v>290</v>
      </c>
      <c r="K329" s="28">
        <v>7.63</v>
      </c>
      <c r="L329" s="31">
        <v>0.15890000000000001</v>
      </c>
      <c r="M329" s="28">
        <v>2</v>
      </c>
      <c r="N329" s="32">
        <v>0.6</v>
      </c>
      <c r="O329" s="33" t="s">
        <v>1662</v>
      </c>
      <c r="P329" s="3" t="s">
        <v>1464</v>
      </c>
      <c r="Q329" s="3" t="s">
        <v>124</v>
      </c>
      <c r="R329" s="3" t="s">
        <v>1441</v>
      </c>
      <c r="S329" s="4" t="str">
        <f>LOOKUP(2,1/('[1] 集采未中选药品规格'!$A$2:$A$596=$R329),'[1] 集采未中选药品规格'!C$2:C$596)</f>
        <v>5mg</v>
      </c>
      <c r="T329" s="4" t="str">
        <f>LOOKUP(2,1/('[1] 集采未中选药品规格'!$A$2:$A$596=$R329),'[1] 集采未中选药品规格'!D$2:D$596)</f>
        <v>24片</v>
      </c>
      <c r="U329" s="3" t="s">
        <v>89</v>
      </c>
      <c r="V329" s="38" t="s">
        <v>1663</v>
      </c>
      <c r="W329" s="3" t="s">
        <v>1664</v>
      </c>
      <c r="X329" s="38" t="s">
        <v>1663</v>
      </c>
      <c r="Y329" s="3" t="s">
        <v>1664</v>
      </c>
      <c r="Z329" s="3">
        <v>23.47</v>
      </c>
      <c r="AA329" s="3">
        <v>0.97791700000000004</v>
      </c>
      <c r="AB329" s="3" t="s">
        <v>57</v>
      </c>
      <c r="AC329" s="38"/>
      <c r="AD329" s="42"/>
      <c r="AE329" s="42" t="s">
        <v>1665</v>
      </c>
      <c r="AF329" s="42" t="s">
        <v>1662</v>
      </c>
      <c r="AG329" s="42" t="s">
        <v>1666</v>
      </c>
      <c r="AH329" s="54"/>
      <c r="AI329" s="50" t="str">
        <f t="shared" si="129"/>
        <v>规格√</v>
      </c>
      <c r="AJ329" s="50" t="str">
        <f t="shared" si="130"/>
        <v>按中选价</v>
      </c>
      <c r="AK329" s="51">
        <f t="shared" si="131"/>
        <v>0.16</v>
      </c>
      <c r="AL329" s="50">
        <f t="shared" si="132"/>
        <v>6.1</v>
      </c>
      <c r="AM329" s="52" t="str">
        <f t="shared" si="133"/>
        <v>差比价与挂网价取低者</v>
      </c>
      <c r="AN329" s="53">
        <f t="shared" si="134"/>
        <v>0.16</v>
      </c>
      <c r="AO329" s="53">
        <f t="shared" si="135"/>
        <v>0.16</v>
      </c>
      <c r="AP329" s="53">
        <f t="shared" si="136"/>
        <v>0.16</v>
      </c>
    </row>
    <row r="330" spans="1:42">
      <c r="A330" s="28">
        <v>24</v>
      </c>
      <c r="B330" s="28" t="s">
        <v>1464</v>
      </c>
      <c r="C330" s="28" t="s">
        <v>1422</v>
      </c>
      <c r="D330" s="28" t="s">
        <v>124</v>
      </c>
      <c r="E330" s="28" t="str">
        <f>LOOKUP(2,1/([1]中选结果表!$C$2:$C$85=D330),[1]中选结果表!$M$2:$M$85)</f>
        <v>片剂</v>
      </c>
      <c r="F330" s="28" t="s">
        <v>1465</v>
      </c>
      <c r="G330" s="28" t="str">
        <f>LOOKUP(2,1/([1]中选结果表!$D$2:$D$85=$F330),[1]中选结果表!$E$2:$E$85)</f>
        <v>5mg</v>
      </c>
      <c r="H330" s="28" t="str">
        <f>LOOKUP(2,1/([1]中选结果表!$D$2:$D$85=$F330),[1]中选结果表!$F$2:$F$85)</f>
        <v>48片</v>
      </c>
      <c r="I330" s="28" t="s">
        <v>89</v>
      </c>
      <c r="J330" s="28" t="s">
        <v>290</v>
      </c>
      <c r="K330" s="28">
        <v>7.63</v>
      </c>
      <c r="L330" s="31">
        <v>0.15890000000000001</v>
      </c>
      <c r="M330" s="28">
        <v>2</v>
      </c>
      <c r="N330" s="32">
        <v>0.6</v>
      </c>
      <c r="O330" s="33" t="s">
        <v>1667</v>
      </c>
      <c r="P330" s="3" t="s">
        <v>1464</v>
      </c>
      <c r="Q330" s="3" t="s">
        <v>582</v>
      </c>
      <c r="R330" s="3" t="s">
        <v>1441</v>
      </c>
      <c r="S330" s="4" t="str">
        <f>LOOKUP(2,1/('[1] 集采未中选药品规格'!$A$2:$A$596=$R330),'[1] 集采未中选药品规格'!C$2:C$596)</f>
        <v>5mg</v>
      </c>
      <c r="T330" s="4" t="str">
        <f>LOOKUP(2,1/('[1] 集采未中选药品规格'!$A$2:$A$596=$R330),'[1] 集采未中选药品规格'!D$2:D$596)</f>
        <v>24片</v>
      </c>
      <c r="U330" s="3" t="s">
        <v>89</v>
      </c>
      <c r="V330" s="38" t="s">
        <v>319</v>
      </c>
      <c r="W330" s="3" t="s">
        <v>320</v>
      </c>
      <c r="X330" s="38" t="s">
        <v>319</v>
      </c>
      <c r="Y330" s="3" t="s">
        <v>320</v>
      </c>
      <c r="Z330" s="3">
        <v>28.36</v>
      </c>
      <c r="AA330" s="3">
        <v>1.181667</v>
      </c>
      <c r="AB330" s="3" t="s">
        <v>57</v>
      </c>
      <c r="AC330" s="38"/>
      <c r="AD330" s="42"/>
      <c r="AE330" s="42" t="s">
        <v>1655</v>
      </c>
      <c r="AF330" s="42" t="s">
        <v>1667</v>
      </c>
      <c r="AG330" s="42" t="s">
        <v>1656</v>
      </c>
      <c r="AH330" s="54"/>
      <c r="AI330" s="50" t="str">
        <f t="shared" si="129"/>
        <v>规格√</v>
      </c>
      <c r="AJ330" s="50" t="str">
        <f t="shared" si="130"/>
        <v>按中选价</v>
      </c>
      <c r="AK330" s="51">
        <f t="shared" si="131"/>
        <v>0.16</v>
      </c>
      <c r="AL330" s="50">
        <f t="shared" si="132"/>
        <v>7.4</v>
      </c>
      <c r="AM330" s="52" t="str">
        <f t="shared" si="133"/>
        <v>差比价与挂网价取低者</v>
      </c>
      <c r="AN330" s="53">
        <f t="shared" si="134"/>
        <v>0.16</v>
      </c>
      <c r="AO330" s="53">
        <f t="shared" si="135"/>
        <v>0.16</v>
      </c>
      <c r="AP330" s="53">
        <f t="shared" si="136"/>
        <v>0.16</v>
      </c>
    </row>
    <row r="331" spans="1:42">
      <c r="A331" s="28">
        <v>25</v>
      </c>
      <c r="B331" s="28" t="s">
        <v>1668</v>
      </c>
      <c r="C331" s="28" t="s">
        <v>1669</v>
      </c>
      <c r="D331" s="28" t="s">
        <v>45</v>
      </c>
      <c r="E331" s="28" t="str">
        <f>LOOKUP(2,1/([1]中选结果表!$C$2:$C$85=D331),[1]中选结果表!$M$2:$M$85)</f>
        <v>注射剂</v>
      </c>
      <c r="F331" s="28" t="s">
        <v>1670</v>
      </c>
      <c r="G331" s="28" t="str">
        <f>LOOKUP(2,1/([1]中选结果表!$D$2:$D$85=$F331),[1]中选结果表!$E$2:$E$85)</f>
        <v>0.2mg</v>
      </c>
      <c r="H331" s="28" t="str">
        <f>LOOKUP(2,1/([1]中选结果表!$D$2:$D$85=$F331),[1]中选结果表!$F$2:$F$85)</f>
        <v>5支</v>
      </c>
      <c r="I331" s="28" t="s">
        <v>89</v>
      </c>
      <c r="J331" s="28" t="s">
        <v>864</v>
      </c>
      <c r="K331" s="28">
        <v>62.5</v>
      </c>
      <c r="L331" s="31">
        <v>12.5</v>
      </c>
      <c r="M331" s="28">
        <v>2</v>
      </c>
      <c r="N331" s="32">
        <v>0.6</v>
      </c>
      <c r="O331" s="33" t="s">
        <v>1671</v>
      </c>
      <c r="P331" s="3" t="s">
        <v>1668</v>
      </c>
      <c r="Q331" s="3" t="s">
        <v>51</v>
      </c>
      <c r="R331" s="3" t="s">
        <v>1672</v>
      </c>
      <c r="S331" s="4" t="str">
        <f>LOOKUP(2,1/('[1] 集采未中选药品规格'!$A$2:$A$596=$R331),'[1] 集采未中选药品规格'!C$2:C$596)</f>
        <v>0.2mg</v>
      </c>
      <c r="T331" s="4" t="str">
        <f>LOOKUP(2,1/('[1] 集采未中选药品规格'!$A$2:$A$596=$R331),'[1] 集采未中选药品规格'!D$2:D$596)</f>
        <v>1瓶</v>
      </c>
      <c r="U331" s="3" t="s">
        <v>47</v>
      </c>
      <c r="V331" s="38" t="s">
        <v>636</v>
      </c>
      <c r="W331" s="3" t="s">
        <v>637</v>
      </c>
      <c r="X331" s="38" t="s">
        <v>636</v>
      </c>
      <c r="Y331" s="3" t="s">
        <v>637</v>
      </c>
      <c r="Z331" s="3">
        <v>180</v>
      </c>
      <c r="AA331" s="3">
        <v>180</v>
      </c>
      <c r="AB331" s="3" t="s">
        <v>66</v>
      </c>
      <c r="AC331" s="38"/>
      <c r="AD331" s="42"/>
      <c r="AE331" s="42" t="s">
        <v>1673</v>
      </c>
      <c r="AF331" s="42" t="s">
        <v>1671</v>
      </c>
      <c r="AG331" s="42" t="s">
        <v>1674</v>
      </c>
      <c r="AH331" s="54"/>
      <c r="AI331" s="50" t="str">
        <f t="shared" si="129"/>
        <v>规格√</v>
      </c>
      <c r="AJ331" s="50" t="str">
        <f t="shared" si="130"/>
        <v>按中选价</v>
      </c>
      <c r="AK331" s="51">
        <f t="shared" si="131"/>
        <v>12.5</v>
      </c>
      <c r="AL331" s="50">
        <f t="shared" si="132"/>
        <v>14.4</v>
      </c>
      <c r="AM331" s="52" t="str">
        <f t="shared" si="133"/>
        <v>过评药，行梯度降价</v>
      </c>
      <c r="AN331" s="53">
        <f t="shared" si="134"/>
        <v>108</v>
      </c>
      <c r="AO331" s="53">
        <f t="shared" si="135"/>
        <v>64.8</v>
      </c>
      <c r="AP331" s="53">
        <f t="shared" si="136"/>
        <v>51.84</v>
      </c>
    </row>
    <row r="332" spans="1:42">
      <c r="A332" s="28">
        <v>25</v>
      </c>
      <c r="B332" s="28" t="s">
        <v>1668</v>
      </c>
      <c r="C332" s="28" t="s">
        <v>1669</v>
      </c>
      <c r="D332" s="28" t="s">
        <v>45</v>
      </c>
      <c r="E332" s="28" t="str">
        <f>LOOKUP(2,1/([1]中选结果表!$C$2:$C$85=D332),[1]中选结果表!$M$2:$M$85)</f>
        <v>注射剂</v>
      </c>
      <c r="F332" s="28" t="s">
        <v>1670</v>
      </c>
      <c r="G332" s="28" t="str">
        <f>LOOKUP(2,1/([1]中选结果表!$D$2:$D$85=$F332),[1]中选结果表!$E$2:$E$85)</f>
        <v>0.2mg</v>
      </c>
      <c r="H332" s="28" t="str">
        <f>LOOKUP(2,1/([1]中选结果表!$D$2:$D$85=$F332),[1]中选结果表!$F$2:$F$85)</f>
        <v>5支</v>
      </c>
      <c r="I332" s="28" t="s">
        <v>89</v>
      </c>
      <c r="J332" s="28" t="s">
        <v>864</v>
      </c>
      <c r="K332" s="28">
        <v>62.5</v>
      </c>
      <c r="L332" s="31">
        <v>12.5</v>
      </c>
      <c r="M332" s="28">
        <v>2</v>
      </c>
      <c r="N332" s="32">
        <v>0.6</v>
      </c>
      <c r="O332" s="33" t="s">
        <v>1675</v>
      </c>
      <c r="P332" s="3" t="s">
        <v>1668</v>
      </c>
      <c r="Q332" s="3" t="s">
        <v>1374</v>
      </c>
      <c r="R332" s="3" t="s">
        <v>1676</v>
      </c>
      <c r="S332" s="4" t="str">
        <f>LOOKUP(2,1/('[1] 集采未中选药品规格'!$A$2:$A$596=$R332),'[1] 集采未中选药品规格'!C$2:C$596)</f>
        <v>0.2mg</v>
      </c>
      <c r="T332" s="4" t="str">
        <f>LOOKUP(2,1/('[1] 集采未中选药品规格'!$A$2:$A$596=$R332),'[1] 集采未中选药品规格'!D$2:D$596)</f>
        <v>1支</v>
      </c>
      <c r="U332" s="3" t="s">
        <v>512</v>
      </c>
      <c r="V332" s="38" t="s">
        <v>863</v>
      </c>
      <c r="W332" s="3" t="s">
        <v>864</v>
      </c>
      <c r="X332" s="38" t="s">
        <v>863</v>
      </c>
      <c r="Y332" s="3" t="s">
        <v>864</v>
      </c>
      <c r="Z332" s="3">
        <v>180</v>
      </c>
      <c r="AA332" s="3">
        <v>180</v>
      </c>
      <c r="AB332" s="3" t="s">
        <v>66</v>
      </c>
      <c r="AC332" s="38"/>
      <c r="AD332" s="42"/>
      <c r="AE332" s="42" t="s">
        <v>1677</v>
      </c>
      <c r="AF332" s="42" t="s">
        <v>1675</v>
      </c>
      <c r="AG332" s="42" t="s">
        <v>1678</v>
      </c>
      <c r="AH332" s="54" t="s">
        <v>60</v>
      </c>
      <c r="AI332" s="50" t="str">
        <f t="shared" si="129"/>
        <v>规格√</v>
      </c>
      <c r="AJ332" s="50" t="str">
        <f t="shared" si="130"/>
        <v>按中选价</v>
      </c>
      <c r="AK332" s="51">
        <f t="shared" si="131"/>
        <v>12.5</v>
      </c>
      <c r="AL332" s="50">
        <f t="shared" si="132"/>
        <v>14.4</v>
      </c>
      <c r="AM332" s="52" t="str">
        <f t="shared" si="133"/>
        <v>过评药，行梯度降价</v>
      </c>
      <c r="AN332" s="53">
        <f t="shared" si="134"/>
        <v>108</v>
      </c>
      <c r="AO332" s="53">
        <f t="shared" si="135"/>
        <v>64.8</v>
      </c>
      <c r="AP332" s="53">
        <f t="shared" si="136"/>
        <v>51.84</v>
      </c>
    </row>
    <row r="333" spans="1:42">
      <c r="A333" s="28">
        <v>25</v>
      </c>
      <c r="B333" s="28" t="s">
        <v>1668</v>
      </c>
      <c r="C333" s="28" t="s">
        <v>1669</v>
      </c>
      <c r="D333" s="28" t="s">
        <v>45</v>
      </c>
      <c r="E333" s="28" t="str">
        <f>LOOKUP(2,1/([1]中选结果表!$C$2:$C$85=D333),[1]中选结果表!$M$2:$M$85)</f>
        <v>注射剂</v>
      </c>
      <c r="F333" s="28" t="s">
        <v>1679</v>
      </c>
      <c r="G333" s="28" t="str">
        <f>LOOKUP(2,1/([1]中选结果表!$D$2:$D$85=$F333),[1]中选结果表!$E$2:$E$85)</f>
        <v>0.4mg</v>
      </c>
      <c r="H333" s="28" t="str">
        <f>LOOKUP(2,1/([1]中选结果表!$D$2:$D$85=$F333),[1]中选结果表!$F$2:$F$85)</f>
        <v>5支</v>
      </c>
      <c r="I333" s="28" t="s">
        <v>89</v>
      </c>
      <c r="J333" s="28" t="s">
        <v>864</v>
      </c>
      <c r="K333" s="28">
        <v>106.25</v>
      </c>
      <c r="L333" s="31">
        <v>21.25</v>
      </c>
      <c r="M333" s="28">
        <v>2</v>
      </c>
      <c r="N333" s="32">
        <v>0.6</v>
      </c>
      <c r="O333" s="33" t="s">
        <v>1680</v>
      </c>
      <c r="P333" s="3" t="s">
        <v>1668</v>
      </c>
      <c r="Q333" s="3" t="s">
        <v>1374</v>
      </c>
      <c r="R333" s="3" t="s">
        <v>1681</v>
      </c>
      <c r="S333" s="4" t="str">
        <f>LOOKUP(2,1/('[1] 集采未中选药品规格'!$A$2:$A$596=$R333),'[1] 集采未中选药品规格'!C$2:C$596)</f>
        <v>0.4mg</v>
      </c>
      <c r="T333" s="4" t="str">
        <f>LOOKUP(2,1/('[1] 集采未中选药品规格'!$A$2:$A$596=$R333),'[1] 集采未中选药品规格'!D$2:D$596)</f>
        <v>1支</v>
      </c>
      <c r="U333" s="3" t="s">
        <v>512</v>
      </c>
      <c r="V333" s="38" t="s">
        <v>863</v>
      </c>
      <c r="W333" s="3" t="s">
        <v>864</v>
      </c>
      <c r="X333" s="38" t="s">
        <v>863</v>
      </c>
      <c r="Y333" s="3" t="s">
        <v>864</v>
      </c>
      <c r="Z333" s="3">
        <v>306</v>
      </c>
      <c r="AA333" s="3">
        <v>306</v>
      </c>
      <c r="AB333" s="3" t="s">
        <v>66</v>
      </c>
      <c r="AC333" s="38"/>
      <c r="AD333" s="42"/>
      <c r="AE333" s="42" t="s">
        <v>1682</v>
      </c>
      <c r="AF333" s="42" t="s">
        <v>1680</v>
      </c>
      <c r="AG333" s="42" t="s">
        <v>1683</v>
      </c>
      <c r="AH333" s="54" t="s">
        <v>60</v>
      </c>
      <c r="AI333" s="50" t="str">
        <f t="shared" si="129"/>
        <v>规格√</v>
      </c>
      <c r="AJ333" s="50" t="str">
        <f t="shared" si="130"/>
        <v>按中选价</v>
      </c>
      <c r="AK333" s="51">
        <f t="shared" si="131"/>
        <v>21.25</v>
      </c>
      <c r="AL333" s="50">
        <f t="shared" si="132"/>
        <v>14.4</v>
      </c>
      <c r="AM333" s="52" t="str">
        <f t="shared" si="133"/>
        <v>过评药，行梯度降价</v>
      </c>
      <c r="AN333" s="53">
        <f t="shared" si="134"/>
        <v>183.6</v>
      </c>
      <c r="AO333" s="53">
        <f t="shared" si="135"/>
        <v>110.16</v>
      </c>
      <c r="AP333" s="53">
        <f t="shared" si="136"/>
        <v>88.13000000000001</v>
      </c>
    </row>
    <row r="334" spans="1:42">
      <c r="A334" s="28">
        <v>26</v>
      </c>
      <c r="B334" s="28" t="s">
        <v>1684</v>
      </c>
      <c r="C334" s="28" t="s">
        <v>1685</v>
      </c>
      <c r="D334" s="28" t="s">
        <v>374</v>
      </c>
      <c r="E334" s="28" t="str">
        <f>LOOKUP(2,1/([1]中选结果表!$C$2:$C$85=D334),[1]中选结果表!$M$2:$M$85)</f>
        <v>注射剂</v>
      </c>
      <c r="F334" s="28" t="s">
        <v>1686</v>
      </c>
      <c r="G334" s="28" t="str">
        <f>LOOKUP(2,1/([1]中选结果表!$D$2:$D$85=$F334),[1]中选结果表!$E$2:$E$85)</f>
        <v>250mg</v>
      </c>
      <c r="H334" s="28" t="str">
        <f>LOOKUP(2,1/([1]中选结果表!$D$2:$D$85=$F334),[1]中选结果表!$F$2:$F$85)</f>
        <v>6瓶</v>
      </c>
      <c r="I334" s="28" t="s">
        <v>89</v>
      </c>
      <c r="J334" s="28" t="s">
        <v>1113</v>
      </c>
      <c r="K334" s="28">
        <v>156</v>
      </c>
      <c r="L334" s="31">
        <v>26</v>
      </c>
      <c r="M334" s="28">
        <v>3</v>
      </c>
      <c r="N334" s="32">
        <v>0.7</v>
      </c>
      <c r="O334" s="33" t="s">
        <v>1687</v>
      </c>
      <c r="P334" s="3" t="s">
        <v>1684</v>
      </c>
      <c r="Q334" s="3" t="s">
        <v>51</v>
      </c>
      <c r="R334" s="3" t="s">
        <v>1688</v>
      </c>
      <c r="S334" s="4" t="str">
        <f>LOOKUP(2,1/('[1] 集采未中选药品规格'!$A$2:$A$596=$R334),'[1] 集采未中选药品规格'!C$2:C$596)</f>
        <v>250mg</v>
      </c>
      <c r="T334" s="4" t="str">
        <f>LOOKUP(2,1/('[1] 集采未中选药品规格'!$A$2:$A$596=$R334),'[1] 集采未中选药品规格'!D$2:D$596)</f>
        <v>20瓶</v>
      </c>
      <c r="U334" s="3" t="s">
        <v>89</v>
      </c>
      <c r="V334" s="38" t="s">
        <v>337</v>
      </c>
      <c r="W334" s="3" t="s">
        <v>338</v>
      </c>
      <c r="X334" s="38" t="s">
        <v>337</v>
      </c>
      <c r="Y334" s="3" t="s">
        <v>338</v>
      </c>
      <c r="Z334" s="3">
        <v>576.47</v>
      </c>
      <c r="AA334" s="3">
        <v>28.823499999999999</v>
      </c>
      <c r="AB334" s="3" t="s">
        <v>57</v>
      </c>
      <c r="AC334" s="38"/>
      <c r="AD334" s="42"/>
      <c r="AE334" s="42" t="s">
        <v>1689</v>
      </c>
      <c r="AF334" s="42" t="s">
        <v>1687</v>
      </c>
      <c r="AG334" s="42" t="s">
        <v>1690</v>
      </c>
      <c r="AH334" s="54"/>
      <c r="AI334" s="50" t="str">
        <f t="shared" si="129"/>
        <v>规格√</v>
      </c>
      <c r="AJ334" s="50" t="str">
        <f t="shared" si="130"/>
        <v>按中选价</v>
      </c>
      <c r="AK334" s="51">
        <f t="shared" si="131"/>
        <v>26</v>
      </c>
      <c r="AL334" s="50">
        <f t="shared" si="132"/>
        <v>1.1000000000000001</v>
      </c>
      <c r="AM334" s="52" t="str">
        <f t="shared" si="133"/>
        <v>差比价与挂网价取低者</v>
      </c>
      <c r="AN334" s="53">
        <f t="shared" si="134"/>
        <v>26</v>
      </c>
      <c r="AO334" s="53">
        <f t="shared" si="135"/>
        <v>26</v>
      </c>
      <c r="AP334" s="53">
        <f t="shared" si="136"/>
        <v>26</v>
      </c>
    </row>
    <row r="335" spans="1:42">
      <c r="A335" s="28">
        <v>26</v>
      </c>
      <c r="B335" s="28" t="s">
        <v>1684</v>
      </c>
      <c r="C335" s="28" t="s">
        <v>1685</v>
      </c>
      <c r="D335" s="28" t="s">
        <v>374</v>
      </c>
      <c r="E335" s="28" t="str">
        <f>LOOKUP(2,1/([1]中选结果表!$C$2:$C$85=D335),[1]中选结果表!$M$2:$M$85)</f>
        <v>注射剂</v>
      </c>
      <c r="F335" s="28" t="s">
        <v>1686</v>
      </c>
      <c r="G335" s="28" t="str">
        <f>LOOKUP(2,1/([1]中选结果表!$D$2:$D$85=$F335),[1]中选结果表!$E$2:$E$85)</f>
        <v>250mg</v>
      </c>
      <c r="H335" s="28" t="str">
        <f>LOOKUP(2,1/([1]中选结果表!$D$2:$D$85=$F335),[1]中选结果表!$F$2:$F$85)</f>
        <v>6瓶</v>
      </c>
      <c r="I335" s="28" t="s">
        <v>89</v>
      </c>
      <c r="J335" s="28" t="s">
        <v>1113</v>
      </c>
      <c r="K335" s="28">
        <v>156</v>
      </c>
      <c r="L335" s="31">
        <v>26</v>
      </c>
      <c r="M335" s="28">
        <v>3</v>
      </c>
      <c r="N335" s="32">
        <v>0.7</v>
      </c>
      <c r="O335" s="33" t="s">
        <v>1691</v>
      </c>
      <c r="P335" s="3" t="s">
        <v>1684</v>
      </c>
      <c r="Q335" s="3" t="s">
        <v>51</v>
      </c>
      <c r="R335" s="3" t="s">
        <v>1692</v>
      </c>
      <c r="S335" s="4" t="str">
        <f>LOOKUP(2,1/('[1] 集采未中选药品规格'!$A$2:$A$596=$R335),'[1] 集采未中选药品规格'!C$2:C$596)</f>
        <v>250mg</v>
      </c>
      <c r="T335" s="4" t="str">
        <f>LOOKUP(2,1/('[1] 集采未中选药品规格'!$A$2:$A$596=$R335),'[1] 集采未中选药品规格'!D$2:D$596)</f>
        <v>1支</v>
      </c>
      <c r="U335" s="3" t="s">
        <v>512</v>
      </c>
      <c r="V335" s="38" t="s">
        <v>468</v>
      </c>
      <c r="W335" s="3" t="s">
        <v>469</v>
      </c>
      <c r="X335" s="38" t="s">
        <v>468</v>
      </c>
      <c r="Y335" s="3" t="s">
        <v>469</v>
      </c>
      <c r="Z335" s="3">
        <v>18.190000000000001</v>
      </c>
      <c r="AA335" s="3">
        <v>18.190000000000001</v>
      </c>
      <c r="AB335" s="3" t="s">
        <v>57</v>
      </c>
      <c r="AC335" s="38"/>
      <c r="AD335" s="42"/>
      <c r="AE335" s="42" t="s">
        <v>1693</v>
      </c>
      <c r="AF335" s="42" t="s">
        <v>1691</v>
      </c>
      <c r="AG335" s="42" t="s">
        <v>1694</v>
      </c>
      <c r="AH335" s="54"/>
      <c r="AI335" s="50" t="str">
        <f t="shared" si="129"/>
        <v>规格√</v>
      </c>
      <c r="AJ335" s="50" t="str">
        <f t="shared" si="130"/>
        <v>按中选价</v>
      </c>
      <c r="AK335" s="51">
        <f t="shared" si="131"/>
        <v>26</v>
      </c>
      <c r="AL335" s="50">
        <f t="shared" si="132"/>
        <v>0.7</v>
      </c>
      <c r="AM335" s="52" t="str">
        <f t="shared" si="133"/>
        <v>差比价与挂网价取低者</v>
      </c>
      <c r="AN335" s="53">
        <f t="shared" si="134"/>
        <v>18.190000000000001</v>
      </c>
      <c r="AO335" s="53">
        <f t="shared" si="135"/>
        <v>18.190000000000001</v>
      </c>
      <c r="AP335" s="53">
        <f t="shared" si="136"/>
        <v>18.190000000000001</v>
      </c>
    </row>
    <row r="336" spans="1:42">
      <c r="A336" s="28">
        <v>26</v>
      </c>
      <c r="B336" s="28" t="s">
        <v>1684</v>
      </c>
      <c r="C336" s="28" t="s">
        <v>1685</v>
      </c>
      <c r="D336" s="28" t="s">
        <v>374</v>
      </c>
      <c r="E336" s="28" t="str">
        <f>LOOKUP(2,1/([1]中选结果表!$C$2:$C$85=D336),[1]中选结果表!$M$2:$M$85)</f>
        <v>注射剂</v>
      </c>
      <c r="F336" s="28" t="s">
        <v>1686</v>
      </c>
      <c r="G336" s="28" t="str">
        <f>LOOKUP(2,1/([1]中选结果表!$D$2:$D$85=$F336),[1]中选结果表!$E$2:$E$85)</f>
        <v>250mg</v>
      </c>
      <c r="H336" s="28" t="str">
        <f>LOOKUP(2,1/([1]中选结果表!$D$2:$D$85=$F336),[1]中选结果表!$F$2:$F$85)</f>
        <v>6瓶</v>
      </c>
      <c r="I336" s="28" t="s">
        <v>89</v>
      </c>
      <c r="J336" s="28" t="s">
        <v>1113</v>
      </c>
      <c r="K336" s="28">
        <v>156</v>
      </c>
      <c r="L336" s="31">
        <v>26</v>
      </c>
      <c r="M336" s="28">
        <v>3</v>
      </c>
      <c r="N336" s="32">
        <v>0.7</v>
      </c>
      <c r="O336" s="33" t="s">
        <v>1695</v>
      </c>
      <c r="P336" s="3" t="s">
        <v>1684</v>
      </c>
      <c r="Q336" s="3" t="s">
        <v>51</v>
      </c>
      <c r="R336" s="3" t="s">
        <v>1696</v>
      </c>
      <c r="S336" s="4" t="str">
        <f>LOOKUP(2,1/('[1] 集采未中选药品规格'!$A$2:$A$596=$R336),'[1] 集采未中选药品规格'!C$2:C$596)</f>
        <v>250mg</v>
      </c>
      <c r="T336" s="4" t="str">
        <f>LOOKUP(2,1/('[1] 集采未中选药品规格'!$A$2:$A$596=$R336),'[1] 集采未中选药品规格'!D$2:D$596)</f>
        <v>10瓶</v>
      </c>
      <c r="U336" s="3" t="s">
        <v>89</v>
      </c>
      <c r="V336" s="38" t="s">
        <v>1697</v>
      </c>
      <c r="W336" s="3" t="s">
        <v>1698</v>
      </c>
      <c r="X336" s="38" t="s">
        <v>1697</v>
      </c>
      <c r="Y336" s="3" t="s">
        <v>1698</v>
      </c>
      <c r="Z336" s="3">
        <v>350</v>
      </c>
      <c r="AA336" s="3">
        <v>35</v>
      </c>
      <c r="AB336" s="3" t="s">
        <v>57</v>
      </c>
      <c r="AC336" s="38"/>
      <c r="AD336" s="42"/>
      <c r="AE336" s="42" t="s">
        <v>1699</v>
      </c>
      <c r="AF336" s="42" t="s">
        <v>1695</v>
      </c>
      <c r="AG336" s="42" t="s">
        <v>1700</v>
      </c>
      <c r="AH336" s="54"/>
      <c r="AI336" s="50" t="str">
        <f t="shared" si="129"/>
        <v>规格√</v>
      </c>
      <c r="AJ336" s="50" t="str">
        <f t="shared" si="130"/>
        <v>按中选价</v>
      </c>
      <c r="AK336" s="51">
        <f t="shared" si="131"/>
        <v>26</v>
      </c>
      <c r="AL336" s="50">
        <f t="shared" si="132"/>
        <v>1.3</v>
      </c>
      <c r="AM336" s="52" t="str">
        <f t="shared" si="133"/>
        <v>差比价与挂网价取低者</v>
      </c>
      <c r="AN336" s="53">
        <f t="shared" si="134"/>
        <v>26</v>
      </c>
      <c r="AO336" s="53">
        <f t="shared" si="135"/>
        <v>26</v>
      </c>
      <c r="AP336" s="53">
        <f t="shared" si="136"/>
        <v>26</v>
      </c>
    </row>
    <row r="337" spans="1:42">
      <c r="A337" s="28">
        <v>26</v>
      </c>
      <c r="B337" s="28" t="s">
        <v>1684</v>
      </c>
      <c r="C337" s="28" t="s">
        <v>1685</v>
      </c>
      <c r="D337" s="28" t="s">
        <v>374</v>
      </c>
      <c r="E337" s="28" t="str">
        <f>LOOKUP(2,1/([1]中选结果表!$C$2:$C$85=D337),[1]中选结果表!$M$2:$M$85)</f>
        <v>注射剂</v>
      </c>
      <c r="F337" s="28" t="s">
        <v>1686</v>
      </c>
      <c r="G337" s="28" t="str">
        <f>LOOKUP(2,1/([1]中选结果表!$D$2:$D$85=$F337),[1]中选结果表!$E$2:$E$85)</f>
        <v>250mg</v>
      </c>
      <c r="H337" s="28" t="str">
        <f>LOOKUP(2,1/([1]中选结果表!$D$2:$D$85=$F337),[1]中选结果表!$F$2:$F$85)</f>
        <v>6瓶</v>
      </c>
      <c r="I337" s="28" t="s">
        <v>89</v>
      </c>
      <c r="J337" s="28" t="s">
        <v>1113</v>
      </c>
      <c r="K337" s="28">
        <v>156</v>
      </c>
      <c r="L337" s="31">
        <v>26</v>
      </c>
      <c r="M337" s="28">
        <v>3</v>
      </c>
      <c r="N337" s="32">
        <v>0.7</v>
      </c>
      <c r="O337" s="33" t="s">
        <v>1701</v>
      </c>
      <c r="P337" s="3" t="s">
        <v>1684</v>
      </c>
      <c r="Q337" s="3" t="s">
        <v>51</v>
      </c>
      <c r="R337" s="3" t="s">
        <v>1702</v>
      </c>
      <c r="S337" s="4" t="str">
        <f>LOOKUP(2,1/('[1] 集采未中选药品规格'!$A$2:$A$596=$R337),'[1] 集采未中选药品规格'!C$2:C$596)</f>
        <v>250mg</v>
      </c>
      <c r="T337" s="4" t="str">
        <f>LOOKUP(2,1/('[1] 集采未中选药品规格'!$A$2:$A$596=$R337),'[1] 集采未中选药品规格'!D$2:D$596)</f>
        <v>1瓶</v>
      </c>
      <c r="U337" s="3" t="s">
        <v>47</v>
      </c>
      <c r="V337" s="38" t="s">
        <v>1703</v>
      </c>
      <c r="W337" s="3" t="s">
        <v>1704</v>
      </c>
      <c r="X337" s="38" t="s">
        <v>1703</v>
      </c>
      <c r="Y337" s="3" t="s">
        <v>1704</v>
      </c>
      <c r="Z337" s="3">
        <v>10.48</v>
      </c>
      <c r="AA337" s="3">
        <v>10.48</v>
      </c>
      <c r="AB337" s="3" t="s">
        <v>57</v>
      </c>
      <c r="AC337" s="38"/>
      <c r="AD337" s="42"/>
      <c r="AE337" s="42" t="s">
        <v>1705</v>
      </c>
      <c r="AF337" s="42" t="s">
        <v>1701</v>
      </c>
      <c r="AG337" s="42" t="s">
        <v>1706</v>
      </c>
      <c r="AH337" s="54"/>
      <c r="AI337" s="50" t="str">
        <f t="shared" si="129"/>
        <v>规格√</v>
      </c>
      <c r="AJ337" s="50" t="str">
        <f t="shared" si="130"/>
        <v>按中选价</v>
      </c>
      <c r="AK337" s="51">
        <f t="shared" si="131"/>
        <v>26</v>
      </c>
      <c r="AL337" s="50">
        <f t="shared" si="132"/>
        <v>0.4</v>
      </c>
      <c r="AM337" s="52" t="str">
        <f t="shared" si="133"/>
        <v>差比价与挂网价取低者</v>
      </c>
      <c r="AN337" s="53">
        <f t="shared" si="134"/>
        <v>10.48</v>
      </c>
      <c r="AO337" s="53">
        <f t="shared" si="135"/>
        <v>10.48</v>
      </c>
      <c r="AP337" s="53">
        <f t="shared" si="136"/>
        <v>10.48</v>
      </c>
    </row>
    <row r="338" spans="1:42">
      <c r="A338" s="28">
        <v>26</v>
      </c>
      <c r="B338" s="28" t="s">
        <v>1684</v>
      </c>
      <c r="C338" s="28" t="s">
        <v>1685</v>
      </c>
      <c r="D338" s="28" t="s">
        <v>374</v>
      </c>
      <c r="E338" s="28" t="str">
        <f>LOOKUP(2,1/([1]中选结果表!$C$2:$C$85=D338),[1]中选结果表!$M$2:$M$85)</f>
        <v>注射剂</v>
      </c>
      <c r="F338" s="28" t="s">
        <v>1686</v>
      </c>
      <c r="G338" s="28" t="str">
        <f>LOOKUP(2,1/([1]中选结果表!$D$2:$D$85=$F338),[1]中选结果表!$E$2:$E$85)</f>
        <v>250mg</v>
      </c>
      <c r="H338" s="28" t="str">
        <f>LOOKUP(2,1/([1]中选结果表!$D$2:$D$85=$F338),[1]中选结果表!$F$2:$F$85)</f>
        <v>6瓶</v>
      </c>
      <c r="I338" s="28" t="s">
        <v>89</v>
      </c>
      <c r="J338" s="28" t="s">
        <v>1113</v>
      </c>
      <c r="K338" s="28">
        <v>156</v>
      </c>
      <c r="L338" s="31">
        <v>26</v>
      </c>
      <c r="M338" s="28">
        <v>3</v>
      </c>
      <c r="N338" s="32">
        <v>0.7</v>
      </c>
      <c r="O338" s="33" t="s">
        <v>1707</v>
      </c>
      <c r="P338" s="3" t="s">
        <v>1708</v>
      </c>
      <c r="Q338" s="3" t="s">
        <v>45</v>
      </c>
      <c r="R338" s="3" t="s">
        <v>1709</v>
      </c>
      <c r="S338" s="4" t="str">
        <f>LOOKUP(2,1/('[1] 集采未中选药品规格'!$A$2:$A$596=$R338),'[1] 集采未中选药品规格'!C$2:C$596)</f>
        <v>100mg</v>
      </c>
      <c r="T338" s="4" t="str">
        <f>LOOKUP(2,1/('[1] 集采未中选药品规格'!$A$2:$A$596=$R338),'[1] 集采未中选药品规格'!D$2:D$596)</f>
        <v>5支</v>
      </c>
      <c r="U338" s="3" t="s">
        <v>89</v>
      </c>
      <c r="V338" s="38" t="s">
        <v>353</v>
      </c>
      <c r="W338" s="3" t="s">
        <v>354</v>
      </c>
      <c r="X338" s="38" t="s">
        <v>353</v>
      </c>
      <c r="Y338" s="3" t="s">
        <v>354</v>
      </c>
      <c r="Z338" s="3">
        <v>52.14</v>
      </c>
      <c r="AA338" s="3">
        <v>10.428000000000001</v>
      </c>
      <c r="AB338" s="3" t="s">
        <v>57</v>
      </c>
      <c r="AC338" s="38"/>
      <c r="AD338" s="42"/>
      <c r="AE338" s="42" t="s">
        <v>1710</v>
      </c>
      <c r="AF338" s="42" t="s">
        <v>1707</v>
      </c>
      <c r="AG338" s="42" t="s">
        <v>1711</v>
      </c>
      <c r="AH338" s="54"/>
      <c r="AI338" s="50" t="str">
        <f t="shared" si="129"/>
        <v>规格×</v>
      </c>
      <c r="AJ338" s="50" t="str">
        <f t="shared" si="130"/>
        <v>含量差比价</v>
      </c>
      <c r="AK338" s="51">
        <f t="shared" si="131"/>
        <v>12.89</v>
      </c>
      <c r="AL338" s="50">
        <f t="shared" si="132"/>
        <v>0.8</v>
      </c>
      <c r="AM338" s="52" t="str">
        <f t="shared" si="133"/>
        <v>差比价与挂网价取低者</v>
      </c>
      <c r="AN338" s="53">
        <f t="shared" si="134"/>
        <v>10.43</v>
      </c>
      <c r="AO338" s="53">
        <f t="shared" si="135"/>
        <v>10.43</v>
      </c>
      <c r="AP338" s="53">
        <f t="shared" si="136"/>
        <v>10.43</v>
      </c>
    </row>
    <row r="339" spans="1:42">
      <c r="A339" s="28">
        <v>26</v>
      </c>
      <c r="B339" s="28" t="s">
        <v>1684</v>
      </c>
      <c r="C339" s="28" t="s">
        <v>1685</v>
      </c>
      <c r="D339" s="28" t="s">
        <v>374</v>
      </c>
      <c r="E339" s="28" t="str">
        <f>LOOKUP(2,1/([1]中选结果表!$C$2:$C$85=D339),[1]中选结果表!$M$2:$M$85)</f>
        <v>注射剂</v>
      </c>
      <c r="F339" s="28" t="s">
        <v>1686</v>
      </c>
      <c r="G339" s="28" t="str">
        <f>LOOKUP(2,1/([1]中选结果表!$D$2:$D$85=$F339),[1]中选结果表!$E$2:$E$85)</f>
        <v>250mg</v>
      </c>
      <c r="H339" s="28" t="str">
        <f>LOOKUP(2,1/([1]中选结果表!$D$2:$D$85=$F339),[1]中选结果表!$F$2:$F$85)</f>
        <v>6瓶</v>
      </c>
      <c r="I339" s="28" t="s">
        <v>89</v>
      </c>
      <c r="J339" s="28" t="s">
        <v>1113</v>
      </c>
      <c r="K339" s="28">
        <v>156</v>
      </c>
      <c r="L339" s="31">
        <v>26</v>
      </c>
      <c r="M339" s="28">
        <v>3</v>
      </c>
      <c r="N339" s="32">
        <v>0.7</v>
      </c>
      <c r="O339" s="33" t="s">
        <v>1712</v>
      </c>
      <c r="P339" s="3" t="s">
        <v>1684</v>
      </c>
      <c r="Q339" s="3" t="s">
        <v>51</v>
      </c>
      <c r="R339" s="3" t="s">
        <v>1692</v>
      </c>
      <c r="S339" s="4" t="str">
        <f>LOOKUP(2,1/('[1] 集采未中选药品规格'!$A$2:$A$596=$R339),'[1] 集采未中选药品规格'!C$2:C$596)</f>
        <v>250mg</v>
      </c>
      <c r="T339" s="4" t="str">
        <f>LOOKUP(2,1/('[1] 集采未中选药品规格'!$A$2:$A$596=$R339),'[1] 集采未中选药品规格'!D$2:D$596)</f>
        <v>1支</v>
      </c>
      <c r="U339" s="3" t="s">
        <v>512</v>
      </c>
      <c r="V339" s="38" t="s">
        <v>1713</v>
      </c>
      <c r="W339" s="3" t="s">
        <v>1714</v>
      </c>
      <c r="X339" s="38" t="s">
        <v>1713</v>
      </c>
      <c r="Y339" s="3" t="s">
        <v>1714</v>
      </c>
      <c r="Z339" s="3">
        <v>13.46</v>
      </c>
      <c r="AA339" s="3">
        <v>13.46</v>
      </c>
      <c r="AB339" s="3" t="s">
        <v>57</v>
      </c>
      <c r="AC339" s="38"/>
      <c r="AD339" s="42"/>
      <c r="AE339" s="42" t="s">
        <v>1715</v>
      </c>
      <c r="AF339" s="42" t="s">
        <v>1712</v>
      </c>
      <c r="AG339" s="42" t="s">
        <v>1716</v>
      </c>
      <c r="AH339" s="54"/>
      <c r="AI339" s="50" t="str">
        <f t="shared" si="129"/>
        <v>规格√</v>
      </c>
      <c r="AJ339" s="50" t="str">
        <f t="shared" si="130"/>
        <v>按中选价</v>
      </c>
      <c r="AK339" s="51">
        <f t="shared" si="131"/>
        <v>26</v>
      </c>
      <c r="AL339" s="50">
        <f t="shared" si="132"/>
        <v>0.5</v>
      </c>
      <c r="AM339" s="52" t="str">
        <f t="shared" si="133"/>
        <v>差比价与挂网价取低者</v>
      </c>
      <c r="AN339" s="53">
        <f t="shared" si="134"/>
        <v>13.46</v>
      </c>
      <c r="AO339" s="53">
        <f t="shared" si="135"/>
        <v>13.46</v>
      </c>
      <c r="AP339" s="53">
        <f t="shared" si="136"/>
        <v>13.46</v>
      </c>
    </row>
    <row r="340" spans="1:42">
      <c r="A340" s="28">
        <v>26</v>
      </c>
      <c r="B340" s="28" t="s">
        <v>1684</v>
      </c>
      <c r="C340" s="28" t="s">
        <v>1685</v>
      </c>
      <c r="D340" s="28" t="s">
        <v>374</v>
      </c>
      <c r="E340" s="28" t="str">
        <f>LOOKUP(2,1/([1]中选结果表!$C$2:$C$85=D340),[1]中选结果表!$M$2:$M$85)</f>
        <v>注射剂</v>
      </c>
      <c r="F340" s="28" t="s">
        <v>1686</v>
      </c>
      <c r="G340" s="28" t="str">
        <f>LOOKUP(2,1/([1]中选结果表!$D$2:$D$85=$F340),[1]中选结果表!$E$2:$E$85)</f>
        <v>250mg</v>
      </c>
      <c r="H340" s="28" t="str">
        <f>LOOKUP(2,1/([1]中选结果表!$D$2:$D$85=$F340),[1]中选结果表!$F$2:$F$85)</f>
        <v>6瓶</v>
      </c>
      <c r="I340" s="28" t="s">
        <v>89</v>
      </c>
      <c r="J340" s="28" t="s">
        <v>1113</v>
      </c>
      <c r="K340" s="28">
        <v>156</v>
      </c>
      <c r="L340" s="31">
        <v>26</v>
      </c>
      <c r="M340" s="28">
        <v>3</v>
      </c>
      <c r="N340" s="32">
        <v>0.7</v>
      </c>
      <c r="O340" s="33" t="s">
        <v>1717</v>
      </c>
      <c r="P340" s="3" t="s">
        <v>1684</v>
      </c>
      <c r="Q340" s="3" t="s">
        <v>374</v>
      </c>
      <c r="R340" s="3" t="s">
        <v>1692</v>
      </c>
      <c r="S340" s="4" t="str">
        <f>LOOKUP(2,1/('[1] 集采未中选药品规格'!$A$2:$A$596=$R340),'[1] 集采未中选药品规格'!C$2:C$596)</f>
        <v>250mg</v>
      </c>
      <c r="T340" s="4" t="str">
        <f>LOOKUP(2,1/('[1] 集采未中选药品规格'!$A$2:$A$596=$R340),'[1] 集采未中选药品规格'!D$2:D$596)</f>
        <v>1支</v>
      </c>
      <c r="U340" s="3" t="s">
        <v>512</v>
      </c>
      <c r="V340" s="38" t="s">
        <v>1718</v>
      </c>
      <c r="W340" s="3" t="s">
        <v>1719</v>
      </c>
      <c r="X340" s="38" t="s">
        <v>1718</v>
      </c>
      <c r="Y340" s="3" t="s">
        <v>1719</v>
      </c>
      <c r="Z340" s="3">
        <v>22.94</v>
      </c>
      <c r="AA340" s="3">
        <v>22.94</v>
      </c>
      <c r="AB340" s="3" t="s">
        <v>57</v>
      </c>
      <c r="AC340" s="38"/>
      <c r="AD340" s="42"/>
      <c r="AE340" s="42" t="s">
        <v>1720</v>
      </c>
      <c r="AF340" s="42" t="s">
        <v>1717</v>
      </c>
      <c r="AG340" s="42" t="s">
        <v>1721</v>
      </c>
      <c r="AH340" s="54"/>
      <c r="AI340" s="50" t="str">
        <f t="shared" si="129"/>
        <v>规格√</v>
      </c>
      <c r="AJ340" s="50" t="str">
        <f t="shared" si="130"/>
        <v>按中选价</v>
      </c>
      <c r="AK340" s="51">
        <f t="shared" si="131"/>
        <v>26</v>
      </c>
      <c r="AL340" s="50">
        <f t="shared" si="132"/>
        <v>0.9</v>
      </c>
      <c r="AM340" s="52" t="str">
        <f t="shared" si="133"/>
        <v>差比价与挂网价取低者</v>
      </c>
      <c r="AN340" s="53">
        <f t="shared" si="134"/>
        <v>22.94</v>
      </c>
      <c r="AO340" s="53">
        <f t="shared" si="135"/>
        <v>22.94</v>
      </c>
      <c r="AP340" s="53">
        <f t="shared" si="136"/>
        <v>22.94</v>
      </c>
    </row>
    <row r="341" spans="1:42">
      <c r="A341" s="28">
        <v>26</v>
      </c>
      <c r="B341" s="28" t="s">
        <v>1684</v>
      </c>
      <c r="C341" s="28" t="s">
        <v>1685</v>
      </c>
      <c r="D341" s="28" t="s">
        <v>374</v>
      </c>
      <c r="E341" s="28" t="str">
        <f>LOOKUP(2,1/([1]中选结果表!$C$2:$C$85=D341),[1]中选结果表!$M$2:$M$85)</f>
        <v>注射剂</v>
      </c>
      <c r="F341" s="28" t="s">
        <v>1686</v>
      </c>
      <c r="G341" s="28" t="str">
        <f>LOOKUP(2,1/([1]中选结果表!$D$2:$D$85=$F341),[1]中选结果表!$E$2:$E$85)</f>
        <v>250mg</v>
      </c>
      <c r="H341" s="28" t="str">
        <f>LOOKUP(2,1/([1]中选结果表!$D$2:$D$85=$F341),[1]中选结果表!$F$2:$F$85)</f>
        <v>6瓶</v>
      </c>
      <c r="I341" s="28" t="s">
        <v>89</v>
      </c>
      <c r="J341" s="28" t="s">
        <v>1113</v>
      </c>
      <c r="K341" s="28">
        <v>156</v>
      </c>
      <c r="L341" s="31">
        <v>26</v>
      </c>
      <c r="M341" s="28">
        <v>3</v>
      </c>
      <c r="N341" s="32">
        <v>0.7</v>
      </c>
      <c r="O341" s="33" t="s">
        <v>1722</v>
      </c>
      <c r="P341" s="3" t="s">
        <v>1684</v>
      </c>
      <c r="Q341" s="3" t="s">
        <v>51</v>
      </c>
      <c r="R341" s="3" t="s">
        <v>1723</v>
      </c>
      <c r="S341" s="4" t="str">
        <f>LOOKUP(2,1/('[1] 集采未中选药品规格'!$A$2:$A$596=$R341),'[1] 集采未中选药品规格'!C$2:C$596)</f>
        <v>250mg</v>
      </c>
      <c r="T341" s="4" t="str">
        <f>LOOKUP(2,1/('[1] 集采未中选药品规格'!$A$2:$A$596=$R341),'[1] 集采未中选药品规格'!D$2:D$596)</f>
        <v>1瓶</v>
      </c>
      <c r="U341" s="3" t="s">
        <v>89</v>
      </c>
      <c r="V341" s="38" t="s">
        <v>1724</v>
      </c>
      <c r="W341" s="3" t="s">
        <v>1725</v>
      </c>
      <c r="X341" s="38" t="s">
        <v>1724</v>
      </c>
      <c r="Y341" s="3" t="s">
        <v>1725</v>
      </c>
      <c r="Z341" s="3">
        <v>68.8</v>
      </c>
      <c r="AA341" s="3">
        <v>68.8</v>
      </c>
      <c r="AB341" s="3" t="s">
        <v>57</v>
      </c>
      <c r="AC341" s="38"/>
      <c r="AD341" s="42"/>
      <c r="AE341" s="42" t="s">
        <v>1726</v>
      </c>
      <c r="AF341" s="42" t="s">
        <v>1722</v>
      </c>
      <c r="AG341" s="42" t="s">
        <v>1727</v>
      </c>
      <c r="AH341" s="54"/>
      <c r="AI341" s="50" t="str">
        <f t="shared" si="129"/>
        <v>规格√</v>
      </c>
      <c r="AJ341" s="50" t="str">
        <f t="shared" si="130"/>
        <v>按中选价</v>
      </c>
      <c r="AK341" s="51">
        <f t="shared" si="131"/>
        <v>26</v>
      </c>
      <c r="AL341" s="50">
        <f t="shared" si="132"/>
        <v>2.6</v>
      </c>
      <c r="AM341" s="52" t="str">
        <f t="shared" si="133"/>
        <v>差比价与挂网价取低者</v>
      </c>
      <c r="AN341" s="53">
        <f t="shared" si="134"/>
        <v>26</v>
      </c>
      <c r="AO341" s="53">
        <f t="shared" si="135"/>
        <v>26</v>
      </c>
      <c r="AP341" s="53">
        <f t="shared" si="136"/>
        <v>26</v>
      </c>
    </row>
    <row r="342" spans="1:42">
      <c r="A342" s="28">
        <v>26</v>
      </c>
      <c r="B342" s="28" t="s">
        <v>1684</v>
      </c>
      <c r="C342" s="28" t="s">
        <v>1685</v>
      </c>
      <c r="D342" s="28" t="s">
        <v>374</v>
      </c>
      <c r="E342" s="28" t="str">
        <f>LOOKUP(2,1/([1]中选结果表!$C$2:$C$85=D342),[1]中选结果表!$M$2:$M$85)</f>
        <v>注射剂</v>
      </c>
      <c r="F342" s="28" t="s">
        <v>1686</v>
      </c>
      <c r="G342" s="28" t="str">
        <f>LOOKUP(2,1/([1]中选结果表!$D$2:$D$85=$F342),[1]中选结果表!$E$2:$E$85)</f>
        <v>250mg</v>
      </c>
      <c r="H342" s="28" t="str">
        <f>LOOKUP(2,1/([1]中选结果表!$D$2:$D$85=$F342),[1]中选结果表!$F$2:$F$85)</f>
        <v>6瓶</v>
      </c>
      <c r="I342" s="28" t="s">
        <v>89</v>
      </c>
      <c r="J342" s="28" t="s">
        <v>1113</v>
      </c>
      <c r="K342" s="28">
        <v>156</v>
      </c>
      <c r="L342" s="31">
        <v>26</v>
      </c>
      <c r="M342" s="28">
        <v>3</v>
      </c>
      <c r="N342" s="32">
        <v>0.7</v>
      </c>
      <c r="O342" s="33" t="s">
        <v>1728</v>
      </c>
      <c r="P342" s="3" t="s">
        <v>1684</v>
      </c>
      <c r="Q342" s="3" t="s">
        <v>51</v>
      </c>
      <c r="R342" s="3" t="s">
        <v>1702</v>
      </c>
      <c r="S342" s="4" t="str">
        <f>LOOKUP(2,1/('[1] 集采未中选药品规格'!$A$2:$A$596=$R342),'[1] 集采未中选药品规格'!C$2:C$596)</f>
        <v>250mg</v>
      </c>
      <c r="T342" s="4" t="str">
        <f>LOOKUP(2,1/('[1] 集采未中选药品规格'!$A$2:$A$596=$R342),'[1] 集采未中选药品规格'!D$2:D$596)</f>
        <v>1瓶</v>
      </c>
      <c r="U342" s="3" t="s">
        <v>47</v>
      </c>
      <c r="V342" s="38" t="s">
        <v>1729</v>
      </c>
      <c r="W342" s="3" t="s">
        <v>1730</v>
      </c>
      <c r="X342" s="38" t="s">
        <v>1729</v>
      </c>
      <c r="Y342" s="3" t="s">
        <v>1730</v>
      </c>
      <c r="Z342" s="3">
        <v>14.58</v>
      </c>
      <c r="AA342" s="3">
        <v>14.58</v>
      </c>
      <c r="AB342" s="3" t="s">
        <v>57</v>
      </c>
      <c r="AC342" s="38"/>
      <c r="AD342" s="42"/>
      <c r="AE342" s="42" t="s">
        <v>1731</v>
      </c>
      <c r="AF342" s="42" t="s">
        <v>1728</v>
      </c>
      <c r="AG342" s="42" t="s">
        <v>1732</v>
      </c>
      <c r="AH342" s="54"/>
      <c r="AI342" s="50" t="str">
        <f t="shared" si="129"/>
        <v>规格√</v>
      </c>
      <c r="AJ342" s="50" t="str">
        <f t="shared" si="130"/>
        <v>按中选价</v>
      </c>
      <c r="AK342" s="51">
        <f t="shared" si="131"/>
        <v>26</v>
      </c>
      <c r="AL342" s="50">
        <f t="shared" si="132"/>
        <v>0.6</v>
      </c>
      <c r="AM342" s="52" t="str">
        <f t="shared" si="133"/>
        <v>差比价与挂网价取低者</v>
      </c>
      <c r="AN342" s="53">
        <f t="shared" si="134"/>
        <v>14.58</v>
      </c>
      <c r="AO342" s="53">
        <f t="shared" si="135"/>
        <v>14.58</v>
      </c>
      <c r="AP342" s="53">
        <f t="shared" si="136"/>
        <v>14.58</v>
      </c>
    </row>
    <row r="343" spans="1:42">
      <c r="A343" s="28">
        <v>26</v>
      </c>
      <c r="B343" s="28" t="s">
        <v>1684</v>
      </c>
      <c r="C343" s="28" t="s">
        <v>1685</v>
      </c>
      <c r="D343" s="28" t="s">
        <v>374</v>
      </c>
      <c r="E343" s="28" t="str">
        <f>LOOKUP(2,1/([1]中选结果表!$C$2:$C$85=D343),[1]中选结果表!$M$2:$M$85)</f>
        <v>注射剂</v>
      </c>
      <c r="F343" s="28" t="s">
        <v>1686</v>
      </c>
      <c r="G343" s="28" t="str">
        <f>LOOKUP(2,1/([1]中选结果表!$D$2:$D$85=$F343),[1]中选结果表!$E$2:$E$85)</f>
        <v>250mg</v>
      </c>
      <c r="H343" s="28" t="str">
        <f>LOOKUP(2,1/([1]中选结果表!$D$2:$D$85=$F343),[1]中选结果表!$F$2:$F$85)</f>
        <v>6瓶</v>
      </c>
      <c r="I343" s="28" t="s">
        <v>89</v>
      </c>
      <c r="J343" s="28" t="s">
        <v>1113</v>
      </c>
      <c r="K343" s="28">
        <v>156</v>
      </c>
      <c r="L343" s="31">
        <v>26</v>
      </c>
      <c r="M343" s="28">
        <v>3</v>
      </c>
      <c r="N343" s="32">
        <v>0.7</v>
      </c>
      <c r="O343" s="33" t="s">
        <v>1733</v>
      </c>
      <c r="P343" s="3" t="s">
        <v>1684</v>
      </c>
      <c r="Q343" s="3" t="s">
        <v>484</v>
      </c>
      <c r="R343" s="3" t="s">
        <v>1723</v>
      </c>
      <c r="S343" s="4" t="str">
        <f>LOOKUP(2,1/('[1] 集采未中选药品规格'!$A$2:$A$596=$R343),'[1] 集采未中选药品规格'!C$2:C$596)</f>
        <v>250mg</v>
      </c>
      <c r="T343" s="4" t="str">
        <f>LOOKUP(2,1/('[1] 集采未中选药品规格'!$A$2:$A$596=$R343),'[1] 集采未中选药品规格'!D$2:D$596)</f>
        <v>1瓶</v>
      </c>
      <c r="U343" s="3" t="s">
        <v>89</v>
      </c>
      <c r="V343" s="38" t="s">
        <v>273</v>
      </c>
      <c r="W343" s="3" t="s">
        <v>274</v>
      </c>
      <c r="X343" s="38" t="s">
        <v>273</v>
      </c>
      <c r="Y343" s="3" t="s">
        <v>274</v>
      </c>
      <c r="Z343" s="3">
        <v>15.1</v>
      </c>
      <c r="AA343" s="3">
        <v>15.1</v>
      </c>
      <c r="AB343" s="3" t="s">
        <v>57</v>
      </c>
      <c r="AC343" s="38"/>
      <c r="AD343" s="42"/>
      <c r="AE343" s="42" t="s">
        <v>1734</v>
      </c>
      <c r="AF343" s="42" t="s">
        <v>1733</v>
      </c>
      <c r="AG343" s="42" t="s">
        <v>1735</v>
      </c>
      <c r="AH343" s="54"/>
      <c r="AI343" s="50" t="str">
        <f t="shared" si="129"/>
        <v>规格√</v>
      </c>
      <c r="AJ343" s="50" t="str">
        <f t="shared" si="130"/>
        <v>按中选价</v>
      </c>
      <c r="AK343" s="51">
        <f t="shared" si="131"/>
        <v>26</v>
      </c>
      <c r="AL343" s="50">
        <f t="shared" si="132"/>
        <v>0.6</v>
      </c>
      <c r="AM343" s="52" t="str">
        <f t="shared" si="133"/>
        <v>差比价与挂网价取低者</v>
      </c>
      <c r="AN343" s="53">
        <f t="shared" si="134"/>
        <v>15.1</v>
      </c>
      <c r="AO343" s="53">
        <f t="shared" si="135"/>
        <v>15.1</v>
      </c>
      <c r="AP343" s="53">
        <f t="shared" si="136"/>
        <v>15.1</v>
      </c>
    </row>
    <row r="344" spans="1:42">
      <c r="A344" s="28">
        <v>26</v>
      </c>
      <c r="B344" s="28" t="s">
        <v>1684</v>
      </c>
      <c r="C344" s="28" t="s">
        <v>1685</v>
      </c>
      <c r="D344" s="28" t="s">
        <v>374</v>
      </c>
      <c r="E344" s="28" t="str">
        <f>LOOKUP(2,1/([1]中选结果表!$C$2:$C$85=D344),[1]中选结果表!$M$2:$M$85)</f>
        <v>注射剂</v>
      </c>
      <c r="F344" s="28" t="s">
        <v>1686</v>
      </c>
      <c r="G344" s="28" t="str">
        <f>LOOKUP(2,1/([1]中选结果表!$D$2:$D$85=$F344),[1]中选结果表!$E$2:$E$85)</f>
        <v>250mg</v>
      </c>
      <c r="H344" s="28" t="str">
        <f>LOOKUP(2,1/([1]中选结果表!$D$2:$D$85=$F344),[1]中选结果表!$F$2:$F$85)</f>
        <v>6瓶</v>
      </c>
      <c r="I344" s="28" t="s">
        <v>89</v>
      </c>
      <c r="J344" s="28" t="s">
        <v>1113</v>
      </c>
      <c r="K344" s="28">
        <v>156</v>
      </c>
      <c r="L344" s="31">
        <v>26</v>
      </c>
      <c r="M344" s="28">
        <v>3</v>
      </c>
      <c r="N344" s="32">
        <v>0.7</v>
      </c>
      <c r="O344" s="33" t="s">
        <v>1736</v>
      </c>
      <c r="P344" s="3" t="s">
        <v>1684</v>
      </c>
      <c r="Q344" s="3" t="s">
        <v>484</v>
      </c>
      <c r="R344" s="3" t="s">
        <v>1696</v>
      </c>
      <c r="S344" s="4" t="str">
        <f>LOOKUP(2,1/('[1] 集采未中选药品规格'!$A$2:$A$596=$R344),'[1] 集采未中选药品规格'!C$2:C$596)</f>
        <v>250mg</v>
      </c>
      <c r="T344" s="4" t="str">
        <f>LOOKUP(2,1/('[1] 集采未中选药品规格'!$A$2:$A$596=$R344),'[1] 集采未中选药品规格'!D$2:D$596)</f>
        <v>10瓶</v>
      </c>
      <c r="U344" s="3" t="s">
        <v>89</v>
      </c>
      <c r="V344" s="38" t="s">
        <v>1737</v>
      </c>
      <c r="W344" s="3" t="s">
        <v>1738</v>
      </c>
      <c r="X344" s="38" t="s">
        <v>1737</v>
      </c>
      <c r="Y344" s="3" t="s">
        <v>1738</v>
      </c>
      <c r="Z344" s="3">
        <v>21.7</v>
      </c>
      <c r="AA344" s="3">
        <v>2.17</v>
      </c>
      <c r="AB344" s="3" t="s">
        <v>57</v>
      </c>
      <c r="AC344" s="38"/>
      <c r="AD344" s="42"/>
      <c r="AE344" s="42" t="s">
        <v>1739</v>
      </c>
      <c r="AF344" s="42" t="s">
        <v>1736</v>
      </c>
      <c r="AG344" s="42" t="s">
        <v>1740</v>
      </c>
      <c r="AH344" s="54"/>
      <c r="AI344" s="50" t="str">
        <f t="shared" si="129"/>
        <v>规格√</v>
      </c>
      <c r="AJ344" s="50" t="str">
        <f t="shared" si="130"/>
        <v>按中选价</v>
      </c>
      <c r="AK344" s="51">
        <f t="shared" si="131"/>
        <v>26</v>
      </c>
      <c r="AL344" s="50">
        <f t="shared" si="132"/>
        <v>0.1</v>
      </c>
      <c r="AM344" s="52" t="str">
        <f t="shared" si="133"/>
        <v>差比价与挂网价取低者</v>
      </c>
      <c r="AN344" s="53">
        <f t="shared" si="134"/>
        <v>2.17</v>
      </c>
      <c r="AO344" s="53">
        <f t="shared" si="135"/>
        <v>2.17</v>
      </c>
      <c r="AP344" s="53">
        <f t="shared" si="136"/>
        <v>2.17</v>
      </c>
    </row>
    <row r="345" spans="1:42">
      <c r="A345" s="28">
        <v>26</v>
      </c>
      <c r="B345" s="28" t="s">
        <v>1684</v>
      </c>
      <c r="C345" s="28" t="s">
        <v>1685</v>
      </c>
      <c r="D345" s="28" t="s">
        <v>374</v>
      </c>
      <c r="E345" s="28" t="str">
        <f>LOOKUP(2,1/([1]中选结果表!$C$2:$C$85=D345),[1]中选结果表!$M$2:$M$85)</f>
        <v>注射剂</v>
      </c>
      <c r="F345" s="28" t="s">
        <v>1686</v>
      </c>
      <c r="G345" s="28" t="str">
        <f>LOOKUP(2,1/([1]中选结果表!$D$2:$D$85=$F345),[1]中选结果表!$E$2:$E$85)</f>
        <v>250mg</v>
      </c>
      <c r="H345" s="28" t="str">
        <f>LOOKUP(2,1/([1]中选结果表!$D$2:$D$85=$F345),[1]中选结果表!$F$2:$F$85)</f>
        <v>6瓶</v>
      </c>
      <c r="I345" s="28" t="s">
        <v>89</v>
      </c>
      <c r="J345" s="28" t="s">
        <v>1113</v>
      </c>
      <c r="K345" s="28">
        <v>156</v>
      </c>
      <c r="L345" s="31">
        <v>26</v>
      </c>
      <c r="M345" s="28">
        <v>3</v>
      </c>
      <c r="N345" s="32">
        <v>0.7</v>
      </c>
      <c r="O345" s="33" t="s">
        <v>1741</v>
      </c>
      <c r="P345" s="3" t="s">
        <v>1684</v>
      </c>
      <c r="Q345" s="3" t="s">
        <v>1742</v>
      </c>
      <c r="R345" s="3" t="s">
        <v>1702</v>
      </c>
      <c r="S345" s="4" t="str">
        <f>LOOKUP(2,1/('[1] 集采未中选药品规格'!$A$2:$A$596=$R345),'[1] 集采未中选药品规格'!C$2:C$596)</f>
        <v>250mg</v>
      </c>
      <c r="T345" s="4" t="str">
        <f>LOOKUP(2,1/('[1] 集采未中选药品规格'!$A$2:$A$596=$R345),'[1] 集采未中选药品规格'!D$2:D$596)</f>
        <v>1瓶</v>
      </c>
      <c r="U345" s="3" t="s">
        <v>47</v>
      </c>
      <c r="V345" s="38" t="s">
        <v>1743</v>
      </c>
      <c r="W345" s="3" t="s">
        <v>1744</v>
      </c>
      <c r="X345" s="38" t="s">
        <v>1743</v>
      </c>
      <c r="Y345" s="3" t="s">
        <v>1744</v>
      </c>
      <c r="Z345" s="3">
        <v>7.98</v>
      </c>
      <c r="AA345" s="3">
        <v>7.98</v>
      </c>
      <c r="AB345" s="3" t="s">
        <v>57</v>
      </c>
      <c r="AC345" s="38"/>
      <c r="AD345" s="42"/>
      <c r="AE345" s="42" t="s">
        <v>1745</v>
      </c>
      <c r="AF345" s="42" t="s">
        <v>1741</v>
      </c>
      <c r="AG345" s="42" t="s">
        <v>1746</v>
      </c>
      <c r="AH345" s="54"/>
      <c r="AI345" s="50" t="str">
        <f t="shared" si="129"/>
        <v>规格√</v>
      </c>
      <c r="AJ345" s="50" t="str">
        <f t="shared" si="130"/>
        <v>按中选价</v>
      </c>
      <c r="AK345" s="51">
        <f t="shared" si="131"/>
        <v>26</v>
      </c>
      <c r="AL345" s="50">
        <f t="shared" si="132"/>
        <v>0.3</v>
      </c>
      <c r="AM345" s="52" t="str">
        <f t="shared" si="133"/>
        <v>差比价与挂网价取低者</v>
      </c>
      <c r="AN345" s="53">
        <f t="shared" si="134"/>
        <v>7.98</v>
      </c>
      <c r="AO345" s="53">
        <f t="shared" si="135"/>
        <v>7.98</v>
      </c>
      <c r="AP345" s="53">
        <f t="shared" si="136"/>
        <v>7.98</v>
      </c>
    </row>
    <row r="346" spans="1:42">
      <c r="A346" s="28">
        <v>26</v>
      </c>
      <c r="B346" s="28" t="s">
        <v>1684</v>
      </c>
      <c r="C346" s="28" t="s">
        <v>1685</v>
      </c>
      <c r="D346" s="28" t="s">
        <v>374</v>
      </c>
      <c r="E346" s="28" t="str">
        <f>LOOKUP(2,1/([1]中选结果表!$C$2:$C$85=D346),[1]中选结果表!$M$2:$M$85)</f>
        <v>注射剂</v>
      </c>
      <c r="F346" s="28" t="s">
        <v>1686</v>
      </c>
      <c r="G346" s="28" t="str">
        <f>LOOKUP(2,1/([1]中选结果表!$D$2:$D$85=$F346),[1]中选结果表!$E$2:$E$85)</f>
        <v>250mg</v>
      </c>
      <c r="H346" s="28" t="str">
        <f>LOOKUP(2,1/([1]中选结果表!$D$2:$D$85=$F346),[1]中选结果表!$F$2:$F$85)</f>
        <v>6瓶</v>
      </c>
      <c r="I346" s="28" t="s">
        <v>89</v>
      </c>
      <c r="J346" s="28" t="s">
        <v>1113</v>
      </c>
      <c r="K346" s="28">
        <v>156</v>
      </c>
      <c r="L346" s="31">
        <v>26</v>
      </c>
      <c r="M346" s="28">
        <v>3</v>
      </c>
      <c r="N346" s="32">
        <v>0.7</v>
      </c>
      <c r="O346" s="33" t="s">
        <v>1747</v>
      </c>
      <c r="P346" s="3" t="s">
        <v>1684</v>
      </c>
      <c r="Q346" s="3" t="s">
        <v>51</v>
      </c>
      <c r="R346" s="3" t="s">
        <v>1748</v>
      </c>
      <c r="S346" s="4" t="str">
        <f>LOOKUP(2,1/('[1] 集采未中选药品规格'!$A$2:$A$596=$R346),'[1] 集采未中选药品规格'!C$2:C$596)</f>
        <v>250mg</v>
      </c>
      <c r="T346" s="4" t="str">
        <f>LOOKUP(2,1/('[1] 集采未中选药品规格'!$A$2:$A$596=$R346),'[1] 集采未中选药品规格'!D$2:D$596)</f>
        <v>1支</v>
      </c>
      <c r="U346" s="3" t="s">
        <v>89</v>
      </c>
      <c r="V346" s="38" t="s">
        <v>1749</v>
      </c>
      <c r="W346" s="3" t="s">
        <v>1750</v>
      </c>
      <c r="X346" s="38" t="s">
        <v>1749</v>
      </c>
      <c r="Y346" s="3" t="s">
        <v>1750</v>
      </c>
      <c r="Z346" s="3">
        <v>16.3</v>
      </c>
      <c r="AA346" s="3">
        <v>16.3</v>
      </c>
      <c r="AB346" s="3" t="s">
        <v>57</v>
      </c>
      <c r="AC346" s="38"/>
      <c r="AD346" s="42"/>
      <c r="AE346" s="42" t="s">
        <v>1751</v>
      </c>
      <c r="AF346" s="42" t="s">
        <v>1747</v>
      </c>
      <c r="AG346" s="42" t="s">
        <v>1752</v>
      </c>
      <c r="AH346" s="54"/>
      <c r="AI346" s="50" t="str">
        <f t="shared" si="129"/>
        <v>规格√</v>
      </c>
      <c r="AJ346" s="50" t="str">
        <f t="shared" si="130"/>
        <v>按中选价</v>
      </c>
      <c r="AK346" s="51">
        <f t="shared" si="131"/>
        <v>26</v>
      </c>
      <c r="AL346" s="50">
        <f t="shared" si="132"/>
        <v>0.6</v>
      </c>
      <c r="AM346" s="52" t="str">
        <f t="shared" si="133"/>
        <v>差比价与挂网价取低者</v>
      </c>
      <c r="AN346" s="53">
        <f t="shared" si="134"/>
        <v>16.3</v>
      </c>
      <c r="AO346" s="53">
        <f t="shared" si="135"/>
        <v>16.3</v>
      </c>
      <c r="AP346" s="53">
        <f t="shared" si="136"/>
        <v>16.3</v>
      </c>
    </row>
    <row r="347" spans="1:42">
      <c r="A347" s="28">
        <v>26</v>
      </c>
      <c r="B347" s="28" t="s">
        <v>1684</v>
      </c>
      <c r="C347" s="28" t="s">
        <v>1685</v>
      </c>
      <c r="D347" s="28" t="s">
        <v>374</v>
      </c>
      <c r="E347" s="28" t="str">
        <f>LOOKUP(2,1/([1]中选结果表!$C$2:$C$85=D347),[1]中选结果表!$M$2:$M$85)</f>
        <v>注射剂</v>
      </c>
      <c r="F347" s="28" t="s">
        <v>1686</v>
      </c>
      <c r="G347" s="28" t="str">
        <f>LOOKUP(2,1/([1]中选结果表!$D$2:$D$85=$F347),[1]中选结果表!$E$2:$E$85)</f>
        <v>250mg</v>
      </c>
      <c r="H347" s="28" t="str">
        <f>LOOKUP(2,1/([1]中选结果表!$D$2:$D$85=$F347),[1]中选结果表!$F$2:$F$85)</f>
        <v>6瓶</v>
      </c>
      <c r="I347" s="28" t="s">
        <v>89</v>
      </c>
      <c r="J347" s="28" t="s">
        <v>1113</v>
      </c>
      <c r="K347" s="28">
        <v>156</v>
      </c>
      <c r="L347" s="31">
        <v>26</v>
      </c>
      <c r="M347" s="28">
        <v>3</v>
      </c>
      <c r="N347" s="32">
        <v>0.7</v>
      </c>
      <c r="O347" s="33" t="s">
        <v>1753</v>
      </c>
      <c r="P347" s="3" t="s">
        <v>1684</v>
      </c>
      <c r="Q347" s="3" t="s">
        <v>51</v>
      </c>
      <c r="R347" s="3" t="s">
        <v>1723</v>
      </c>
      <c r="S347" s="4" t="str">
        <f>LOOKUP(2,1/('[1] 集采未中选药品规格'!$A$2:$A$596=$R347),'[1] 集采未中选药品规格'!C$2:C$596)</f>
        <v>250mg</v>
      </c>
      <c r="T347" s="4" t="str">
        <f>LOOKUP(2,1/('[1] 集采未中选药品规格'!$A$2:$A$596=$R347),'[1] 集采未中选药品规格'!D$2:D$596)</f>
        <v>1瓶</v>
      </c>
      <c r="U347" s="3" t="s">
        <v>89</v>
      </c>
      <c r="V347" s="38" t="s">
        <v>247</v>
      </c>
      <c r="W347" s="3" t="s">
        <v>248</v>
      </c>
      <c r="X347" s="38" t="s">
        <v>247</v>
      </c>
      <c r="Y347" s="3" t="s">
        <v>248</v>
      </c>
      <c r="Z347" s="3">
        <v>15</v>
      </c>
      <c r="AA347" s="3">
        <v>15</v>
      </c>
      <c r="AB347" s="3" t="s">
        <v>57</v>
      </c>
      <c r="AC347" s="38"/>
      <c r="AD347" s="42"/>
      <c r="AE347" s="42" t="s">
        <v>1754</v>
      </c>
      <c r="AF347" s="42" t="s">
        <v>1753</v>
      </c>
      <c r="AG347" s="42" t="s">
        <v>1755</v>
      </c>
      <c r="AH347" s="54"/>
      <c r="AI347" s="50" t="str">
        <f t="shared" si="129"/>
        <v>规格√</v>
      </c>
      <c r="AJ347" s="50" t="str">
        <f t="shared" si="130"/>
        <v>按中选价</v>
      </c>
      <c r="AK347" s="51">
        <f t="shared" si="131"/>
        <v>26</v>
      </c>
      <c r="AL347" s="50">
        <f t="shared" si="132"/>
        <v>0.6</v>
      </c>
      <c r="AM347" s="52" t="str">
        <f t="shared" si="133"/>
        <v>差比价与挂网价取低者</v>
      </c>
      <c r="AN347" s="53">
        <f t="shared" si="134"/>
        <v>15</v>
      </c>
      <c r="AO347" s="53">
        <f t="shared" si="135"/>
        <v>15</v>
      </c>
      <c r="AP347" s="53">
        <f t="shared" si="136"/>
        <v>15</v>
      </c>
    </row>
    <row r="348" spans="1:42">
      <c r="A348" s="28">
        <v>26</v>
      </c>
      <c r="B348" s="28" t="s">
        <v>1684</v>
      </c>
      <c r="C348" s="28" t="s">
        <v>1685</v>
      </c>
      <c r="D348" s="28" t="s">
        <v>374</v>
      </c>
      <c r="E348" s="28" t="str">
        <f>LOOKUP(2,1/([1]中选结果表!$C$2:$C$85=D348),[1]中选结果表!$M$2:$M$85)</f>
        <v>注射剂</v>
      </c>
      <c r="F348" s="28" t="s">
        <v>1686</v>
      </c>
      <c r="G348" s="28" t="str">
        <f>LOOKUP(2,1/([1]中选结果表!$D$2:$D$85=$F348),[1]中选结果表!$E$2:$E$85)</f>
        <v>250mg</v>
      </c>
      <c r="H348" s="28" t="str">
        <f>LOOKUP(2,1/([1]中选结果表!$D$2:$D$85=$F348),[1]中选结果表!$F$2:$F$85)</f>
        <v>6瓶</v>
      </c>
      <c r="I348" s="28" t="s">
        <v>89</v>
      </c>
      <c r="J348" s="28" t="s">
        <v>1113</v>
      </c>
      <c r="K348" s="28">
        <v>156</v>
      </c>
      <c r="L348" s="31">
        <v>26</v>
      </c>
      <c r="M348" s="28">
        <v>3</v>
      </c>
      <c r="N348" s="32">
        <v>0.7</v>
      </c>
      <c r="O348" s="33" t="s">
        <v>1756</v>
      </c>
      <c r="P348" s="3" t="s">
        <v>1684</v>
      </c>
      <c r="Q348" s="3" t="s">
        <v>51</v>
      </c>
      <c r="R348" s="3" t="s">
        <v>1757</v>
      </c>
      <c r="S348" s="4" t="str">
        <f>LOOKUP(2,1/('[1] 集采未中选药品规格'!$A$2:$A$596=$R348),'[1] 集采未中选药品规格'!C$2:C$596)</f>
        <v>250mg</v>
      </c>
      <c r="T348" s="4" t="str">
        <f>LOOKUP(2,1/('[1] 集采未中选药品规格'!$A$2:$A$596=$R348),'[1] 集采未中选药品规格'!D$2:D$596)</f>
        <v>10瓶</v>
      </c>
      <c r="U348" s="3" t="s">
        <v>89</v>
      </c>
      <c r="V348" s="38" t="s">
        <v>1758</v>
      </c>
      <c r="W348" s="3" t="s">
        <v>1759</v>
      </c>
      <c r="X348" s="38" t="s">
        <v>1758</v>
      </c>
      <c r="Y348" s="3" t="s">
        <v>1759</v>
      </c>
      <c r="Z348" s="3">
        <v>78</v>
      </c>
      <c r="AA348" s="3">
        <v>7.8</v>
      </c>
      <c r="AB348" s="3" t="s">
        <v>57</v>
      </c>
      <c r="AC348" s="38"/>
      <c r="AD348" s="42"/>
      <c r="AE348" s="42" t="s">
        <v>1760</v>
      </c>
      <c r="AF348" s="42" t="s">
        <v>1756</v>
      </c>
      <c r="AG348" s="42" t="s">
        <v>1761</v>
      </c>
      <c r="AH348" s="54"/>
      <c r="AI348" s="50" t="str">
        <f t="shared" si="129"/>
        <v>规格√</v>
      </c>
      <c r="AJ348" s="50" t="str">
        <f t="shared" si="130"/>
        <v>按中选价</v>
      </c>
      <c r="AK348" s="51">
        <f t="shared" si="131"/>
        <v>26</v>
      </c>
      <c r="AL348" s="50">
        <f t="shared" si="132"/>
        <v>0.3</v>
      </c>
      <c r="AM348" s="52" t="str">
        <f t="shared" si="133"/>
        <v>差比价与挂网价取低者</v>
      </c>
      <c r="AN348" s="53">
        <f t="shared" si="134"/>
        <v>7.8</v>
      </c>
      <c r="AO348" s="53">
        <f t="shared" si="135"/>
        <v>7.8</v>
      </c>
      <c r="AP348" s="53">
        <f t="shared" si="136"/>
        <v>7.8</v>
      </c>
    </row>
    <row r="349" spans="1:42">
      <c r="A349" s="28">
        <v>26</v>
      </c>
      <c r="B349" s="28" t="s">
        <v>1684</v>
      </c>
      <c r="C349" s="28" t="s">
        <v>1685</v>
      </c>
      <c r="D349" s="28" t="s">
        <v>374</v>
      </c>
      <c r="E349" s="28" t="str">
        <f>LOOKUP(2,1/([1]中选结果表!$C$2:$C$85=D349),[1]中选结果表!$M$2:$M$85)</f>
        <v>注射剂</v>
      </c>
      <c r="F349" s="28" t="s">
        <v>1686</v>
      </c>
      <c r="G349" s="28" t="str">
        <f>LOOKUP(2,1/([1]中选结果表!$D$2:$D$85=$F349),[1]中选结果表!$E$2:$E$85)</f>
        <v>250mg</v>
      </c>
      <c r="H349" s="28" t="str">
        <f>LOOKUP(2,1/([1]中选结果表!$D$2:$D$85=$F349),[1]中选结果表!$F$2:$F$85)</f>
        <v>6瓶</v>
      </c>
      <c r="I349" s="28" t="s">
        <v>89</v>
      </c>
      <c r="J349" s="28" t="s">
        <v>1113</v>
      </c>
      <c r="K349" s="28">
        <v>156</v>
      </c>
      <c r="L349" s="31">
        <v>26</v>
      </c>
      <c r="M349" s="28">
        <v>3</v>
      </c>
      <c r="N349" s="32">
        <v>0.7</v>
      </c>
      <c r="O349" s="33" t="s">
        <v>1762</v>
      </c>
      <c r="P349" s="3" t="s">
        <v>1763</v>
      </c>
      <c r="Q349" s="3" t="s">
        <v>484</v>
      </c>
      <c r="R349" s="3" t="s">
        <v>1764</v>
      </c>
      <c r="S349" s="4" t="str">
        <f>LOOKUP(2,1/('[1] 集采未中选药品规格'!$A$2:$A$596=$R349),'[1] 集采未中选药品规格'!C$2:C$596)</f>
        <v>250mg</v>
      </c>
      <c r="T349" s="4" t="str">
        <f>LOOKUP(2,1/('[1] 集采未中选药品规格'!$A$2:$A$596=$R349),'[1] 集采未中选药品规格'!D$2:D$596)</f>
        <v>10瓶</v>
      </c>
      <c r="U349" s="3" t="s">
        <v>89</v>
      </c>
      <c r="V349" s="38" t="s">
        <v>1765</v>
      </c>
      <c r="W349" s="3" t="s">
        <v>1766</v>
      </c>
      <c r="X349" s="38" t="s">
        <v>1765</v>
      </c>
      <c r="Y349" s="3" t="s">
        <v>1766</v>
      </c>
      <c r="Z349" s="3">
        <v>303</v>
      </c>
      <c r="AA349" s="3">
        <v>30.3</v>
      </c>
      <c r="AB349" s="3" t="s">
        <v>57</v>
      </c>
      <c r="AC349" s="38"/>
      <c r="AD349" s="42"/>
      <c r="AE349" s="42" t="s">
        <v>1767</v>
      </c>
      <c r="AF349" s="42" t="s">
        <v>1762</v>
      </c>
      <c r="AG349" s="42" t="s">
        <v>1768</v>
      </c>
      <c r="AH349" s="54"/>
      <c r="AI349" s="50" t="str">
        <f t="shared" si="129"/>
        <v>规格√</v>
      </c>
      <c r="AJ349" s="50" t="str">
        <f t="shared" si="130"/>
        <v>按中选价</v>
      </c>
      <c r="AK349" s="51">
        <f t="shared" si="131"/>
        <v>26</v>
      </c>
      <c r="AL349" s="50">
        <f t="shared" si="132"/>
        <v>1.2</v>
      </c>
      <c r="AM349" s="52" t="str">
        <f t="shared" si="133"/>
        <v>差比价与挂网价取低者</v>
      </c>
      <c r="AN349" s="53">
        <f t="shared" si="134"/>
        <v>26</v>
      </c>
      <c r="AO349" s="53">
        <f t="shared" si="135"/>
        <v>26</v>
      </c>
      <c r="AP349" s="53">
        <f t="shared" si="136"/>
        <v>26</v>
      </c>
    </row>
    <row r="350" spans="1:42">
      <c r="A350" s="28">
        <v>26</v>
      </c>
      <c r="B350" s="28" t="s">
        <v>1684</v>
      </c>
      <c r="C350" s="28" t="s">
        <v>1685</v>
      </c>
      <c r="D350" s="28" t="s">
        <v>374</v>
      </c>
      <c r="E350" s="28" t="str">
        <f>LOOKUP(2,1/([1]中选结果表!$C$2:$C$85=D350),[1]中选结果表!$M$2:$M$85)</f>
        <v>注射剂</v>
      </c>
      <c r="F350" s="28" t="s">
        <v>1686</v>
      </c>
      <c r="G350" s="28" t="str">
        <f>LOOKUP(2,1/([1]中选结果表!$D$2:$D$85=$F350),[1]中选结果表!$E$2:$E$85)</f>
        <v>250mg</v>
      </c>
      <c r="H350" s="28" t="str">
        <f>LOOKUP(2,1/([1]中选结果表!$D$2:$D$85=$F350),[1]中选结果表!$F$2:$F$85)</f>
        <v>6瓶</v>
      </c>
      <c r="I350" s="28" t="s">
        <v>89</v>
      </c>
      <c r="J350" s="28" t="s">
        <v>1113</v>
      </c>
      <c r="K350" s="28">
        <v>156</v>
      </c>
      <c r="L350" s="31">
        <v>26</v>
      </c>
      <c r="M350" s="28">
        <v>3</v>
      </c>
      <c r="N350" s="32">
        <v>0.7</v>
      </c>
      <c r="O350" s="33" t="s">
        <v>1769</v>
      </c>
      <c r="P350" s="3" t="s">
        <v>1763</v>
      </c>
      <c r="Q350" s="3" t="s">
        <v>484</v>
      </c>
      <c r="R350" s="3" t="s">
        <v>1770</v>
      </c>
      <c r="S350" s="4" t="str">
        <f>LOOKUP(2,1/('[1] 集采未中选药品规格'!$A$2:$A$596=$R350),'[1] 集采未中选药品规格'!C$2:C$596)</f>
        <v>250mg</v>
      </c>
      <c r="T350" s="4" t="str">
        <f>LOOKUP(2,1/('[1] 集采未中选药品规格'!$A$2:$A$596=$R350),'[1] 集采未中选药品规格'!D$2:D$596)</f>
        <v>1瓶</v>
      </c>
      <c r="U350" s="3" t="s">
        <v>47</v>
      </c>
      <c r="V350" s="38" t="s">
        <v>1771</v>
      </c>
      <c r="W350" s="3" t="s">
        <v>1772</v>
      </c>
      <c r="X350" s="38" t="s">
        <v>1771</v>
      </c>
      <c r="Y350" s="3" t="s">
        <v>1772</v>
      </c>
      <c r="Z350" s="3">
        <v>20.75</v>
      </c>
      <c r="AA350" s="3">
        <v>20.75</v>
      </c>
      <c r="AB350" s="3" t="s">
        <v>57</v>
      </c>
      <c r="AC350" s="38"/>
      <c r="AD350" s="42"/>
      <c r="AE350" s="42" t="s">
        <v>1773</v>
      </c>
      <c r="AF350" s="42" t="s">
        <v>1769</v>
      </c>
      <c r="AG350" s="42" t="s">
        <v>1774</v>
      </c>
      <c r="AH350" s="54"/>
      <c r="AI350" s="50" t="str">
        <f t="shared" si="129"/>
        <v>规格√</v>
      </c>
      <c r="AJ350" s="50" t="str">
        <f t="shared" si="130"/>
        <v>按中选价</v>
      </c>
      <c r="AK350" s="51">
        <f t="shared" si="131"/>
        <v>26</v>
      </c>
      <c r="AL350" s="50">
        <f t="shared" si="132"/>
        <v>0.8</v>
      </c>
      <c r="AM350" s="52" t="str">
        <f t="shared" si="133"/>
        <v>差比价与挂网价取低者</v>
      </c>
      <c r="AN350" s="53">
        <f t="shared" si="134"/>
        <v>20.75</v>
      </c>
      <c r="AO350" s="53">
        <f t="shared" si="135"/>
        <v>20.75</v>
      </c>
      <c r="AP350" s="53">
        <f t="shared" si="136"/>
        <v>20.75</v>
      </c>
    </row>
    <row r="351" spans="1:42">
      <c r="A351" s="28">
        <v>26</v>
      </c>
      <c r="B351" s="28" t="s">
        <v>1684</v>
      </c>
      <c r="C351" s="28" t="s">
        <v>1685</v>
      </c>
      <c r="D351" s="28" t="s">
        <v>374</v>
      </c>
      <c r="E351" s="28" t="str">
        <f>LOOKUP(2,1/([1]中选结果表!$C$2:$C$85=D351),[1]中选结果表!$M$2:$M$85)</f>
        <v>注射剂</v>
      </c>
      <c r="F351" s="28" t="s">
        <v>1686</v>
      </c>
      <c r="G351" s="28" t="str">
        <f>LOOKUP(2,1/([1]中选结果表!$D$2:$D$85=$F351),[1]中选结果表!$E$2:$E$85)</f>
        <v>250mg</v>
      </c>
      <c r="H351" s="28" t="str">
        <f>LOOKUP(2,1/([1]中选结果表!$D$2:$D$85=$F351),[1]中选结果表!$F$2:$F$85)</f>
        <v>6瓶</v>
      </c>
      <c r="I351" s="28" t="s">
        <v>89</v>
      </c>
      <c r="J351" s="28" t="s">
        <v>1113</v>
      </c>
      <c r="K351" s="28">
        <v>156</v>
      </c>
      <c r="L351" s="31">
        <v>26</v>
      </c>
      <c r="M351" s="28">
        <v>3</v>
      </c>
      <c r="N351" s="32">
        <v>0.7</v>
      </c>
      <c r="O351" s="33" t="s">
        <v>1775</v>
      </c>
      <c r="P351" s="3" t="s">
        <v>1708</v>
      </c>
      <c r="Q351" s="3" t="s">
        <v>45</v>
      </c>
      <c r="R351" s="3" t="s">
        <v>1776</v>
      </c>
      <c r="S351" s="4" t="str">
        <f>LOOKUP(2,1/('[1] 集采未中选药品规格'!$A$2:$A$596=$R351),'[1] 集采未中选药品规格'!C$2:C$596)</f>
        <v>250mg</v>
      </c>
      <c r="T351" s="4" t="str">
        <f>LOOKUP(2,1/('[1] 集采未中选药品规格'!$A$2:$A$596=$R351),'[1] 集采未中选药品规格'!D$2:D$596)</f>
        <v>1支</v>
      </c>
      <c r="U351" s="3" t="s">
        <v>512</v>
      </c>
      <c r="V351" s="38" t="s">
        <v>1777</v>
      </c>
      <c r="W351" s="3" t="s">
        <v>1778</v>
      </c>
      <c r="X351" s="38" t="s">
        <v>1777</v>
      </c>
      <c r="Y351" s="3" t="s">
        <v>1778</v>
      </c>
      <c r="Z351" s="3">
        <v>6.6</v>
      </c>
      <c r="AA351" s="3">
        <v>6.6</v>
      </c>
      <c r="AB351" s="3" t="s">
        <v>57</v>
      </c>
      <c r="AC351" s="38"/>
      <c r="AD351" s="42"/>
      <c r="AE351" s="42" t="s">
        <v>1779</v>
      </c>
      <c r="AF351" s="42" t="s">
        <v>1775</v>
      </c>
      <c r="AG351" s="42" t="s">
        <v>1780</v>
      </c>
      <c r="AH351" s="54"/>
      <c r="AI351" s="50" t="str">
        <f t="shared" si="129"/>
        <v>规格√</v>
      </c>
      <c r="AJ351" s="50" t="str">
        <f t="shared" si="130"/>
        <v>按中选价</v>
      </c>
      <c r="AK351" s="51">
        <f t="shared" si="131"/>
        <v>26</v>
      </c>
      <c r="AL351" s="50">
        <f t="shared" si="132"/>
        <v>0.3</v>
      </c>
      <c r="AM351" s="52" t="str">
        <f t="shared" si="133"/>
        <v>差比价与挂网价取低者</v>
      </c>
      <c r="AN351" s="53">
        <f t="shared" si="134"/>
        <v>6.6</v>
      </c>
      <c r="AO351" s="53">
        <f t="shared" si="135"/>
        <v>6.6</v>
      </c>
      <c r="AP351" s="53">
        <f t="shared" si="136"/>
        <v>6.6</v>
      </c>
    </row>
    <row r="352" spans="1:42">
      <c r="A352" s="28">
        <v>26</v>
      </c>
      <c r="B352" s="28" t="s">
        <v>1684</v>
      </c>
      <c r="C352" s="28" t="s">
        <v>1685</v>
      </c>
      <c r="D352" s="28" t="s">
        <v>374</v>
      </c>
      <c r="E352" s="28" t="str">
        <f>LOOKUP(2,1/([1]中选结果表!$C$2:$C$85=D352),[1]中选结果表!$M$2:$M$85)</f>
        <v>注射剂</v>
      </c>
      <c r="F352" s="28" t="s">
        <v>1686</v>
      </c>
      <c r="G352" s="28" t="str">
        <f>LOOKUP(2,1/([1]中选结果表!$D$2:$D$85=$F352),[1]中选结果表!$E$2:$E$85)</f>
        <v>250mg</v>
      </c>
      <c r="H352" s="28" t="str">
        <f>LOOKUP(2,1/([1]中选结果表!$D$2:$D$85=$F352),[1]中选结果表!$F$2:$F$85)</f>
        <v>6瓶</v>
      </c>
      <c r="I352" s="28" t="s">
        <v>89</v>
      </c>
      <c r="J352" s="28" t="s">
        <v>1113</v>
      </c>
      <c r="K352" s="28">
        <v>156</v>
      </c>
      <c r="L352" s="31">
        <v>26</v>
      </c>
      <c r="M352" s="28">
        <v>3</v>
      </c>
      <c r="N352" s="32">
        <v>0.7</v>
      </c>
      <c r="O352" s="33" t="s">
        <v>1781</v>
      </c>
      <c r="P352" s="3" t="s">
        <v>1708</v>
      </c>
      <c r="Q352" s="3" t="s">
        <v>45</v>
      </c>
      <c r="R352" s="3" t="s">
        <v>1776</v>
      </c>
      <c r="S352" s="4" t="str">
        <f>LOOKUP(2,1/('[1] 集采未中选药品规格'!$A$2:$A$596=$R352),'[1] 集采未中选药品规格'!C$2:C$596)</f>
        <v>250mg</v>
      </c>
      <c r="T352" s="4" t="str">
        <f>LOOKUP(2,1/('[1] 集采未中选药品规格'!$A$2:$A$596=$R352),'[1] 集采未中选药品规格'!D$2:D$596)</f>
        <v>1支</v>
      </c>
      <c r="U352" s="3" t="s">
        <v>512</v>
      </c>
      <c r="V352" s="38" t="s">
        <v>1782</v>
      </c>
      <c r="W352" s="3" t="s">
        <v>1783</v>
      </c>
      <c r="X352" s="38" t="s">
        <v>1782</v>
      </c>
      <c r="Y352" s="3" t="s">
        <v>1783</v>
      </c>
      <c r="Z352" s="3">
        <v>14.07</v>
      </c>
      <c r="AA352" s="3">
        <v>14.07</v>
      </c>
      <c r="AB352" s="3" t="s">
        <v>57</v>
      </c>
      <c r="AC352" s="38"/>
      <c r="AD352" s="42"/>
      <c r="AE352" s="42" t="s">
        <v>1784</v>
      </c>
      <c r="AF352" s="42" t="s">
        <v>1781</v>
      </c>
      <c r="AG352" s="42" t="s">
        <v>1785</v>
      </c>
      <c r="AH352" s="54"/>
      <c r="AI352" s="50" t="str">
        <f t="shared" si="129"/>
        <v>规格√</v>
      </c>
      <c r="AJ352" s="50" t="str">
        <f t="shared" si="130"/>
        <v>按中选价</v>
      </c>
      <c r="AK352" s="51">
        <f t="shared" si="131"/>
        <v>26</v>
      </c>
      <c r="AL352" s="50">
        <f t="shared" si="132"/>
        <v>0.5</v>
      </c>
      <c r="AM352" s="52" t="str">
        <f t="shared" si="133"/>
        <v>差比价与挂网价取低者</v>
      </c>
      <c r="AN352" s="53">
        <f t="shared" si="134"/>
        <v>14.07</v>
      </c>
      <c r="AO352" s="53">
        <f t="shared" si="135"/>
        <v>14.07</v>
      </c>
      <c r="AP352" s="53">
        <f t="shared" si="136"/>
        <v>14.07</v>
      </c>
    </row>
    <row r="353" spans="1:42">
      <c r="A353" s="28">
        <v>26</v>
      </c>
      <c r="B353" s="28" t="s">
        <v>1684</v>
      </c>
      <c r="C353" s="28" t="s">
        <v>1685</v>
      </c>
      <c r="D353" s="28" t="s">
        <v>374</v>
      </c>
      <c r="E353" s="28" t="str">
        <f>LOOKUP(2,1/([1]中选结果表!$C$2:$C$85=D353),[1]中选结果表!$M$2:$M$85)</f>
        <v>注射剂</v>
      </c>
      <c r="F353" s="28" t="s">
        <v>1686</v>
      </c>
      <c r="G353" s="28" t="str">
        <f>LOOKUP(2,1/([1]中选结果表!$D$2:$D$85=$F353),[1]中选结果表!$E$2:$E$85)</f>
        <v>250mg</v>
      </c>
      <c r="H353" s="28" t="str">
        <f>LOOKUP(2,1/([1]中选结果表!$D$2:$D$85=$F353),[1]中选结果表!$F$2:$F$85)</f>
        <v>6瓶</v>
      </c>
      <c r="I353" s="28" t="s">
        <v>89</v>
      </c>
      <c r="J353" s="28" t="s">
        <v>1113</v>
      </c>
      <c r="K353" s="28">
        <v>156</v>
      </c>
      <c r="L353" s="31">
        <v>26</v>
      </c>
      <c r="M353" s="28">
        <v>3</v>
      </c>
      <c r="N353" s="32">
        <v>0.7</v>
      </c>
      <c r="O353" s="33" t="s">
        <v>1786</v>
      </c>
      <c r="P353" s="3" t="s">
        <v>1684</v>
      </c>
      <c r="Q353" s="3" t="s">
        <v>51</v>
      </c>
      <c r="R353" s="3" t="s">
        <v>1723</v>
      </c>
      <c r="S353" s="4" t="str">
        <f>LOOKUP(2,1/('[1] 集采未中选药品规格'!$A$2:$A$596=$R353),'[1] 集采未中选药品规格'!C$2:C$596)</f>
        <v>250mg</v>
      </c>
      <c r="T353" s="4" t="str">
        <f>LOOKUP(2,1/('[1] 集采未中选药品规格'!$A$2:$A$596=$R353),'[1] 集采未中选药品规格'!D$2:D$596)</f>
        <v>1瓶</v>
      </c>
      <c r="U353" s="3" t="s">
        <v>89</v>
      </c>
      <c r="V353" s="38" t="s">
        <v>1787</v>
      </c>
      <c r="W353" s="3" t="s">
        <v>1788</v>
      </c>
      <c r="X353" s="38" t="s">
        <v>1787</v>
      </c>
      <c r="Y353" s="3" t="s">
        <v>1788</v>
      </c>
      <c r="Z353" s="3">
        <v>13</v>
      </c>
      <c r="AA353" s="3">
        <v>13</v>
      </c>
      <c r="AB353" s="3" t="s">
        <v>57</v>
      </c>
      <c r="AC353" s="38"/>
      <c r="AD353" s="42"/>
      <c r="AE353" s="42" t="s">
        <v>1789</v>
      </c>
      <c r="AF353" s="42" t="s">
        <v>1786</v>
      </c>
      <c r="AG353" s="42" t="s">
        <v>1790</v>
      </c>
      <c r="AH353" s="54"/>
      <c r="AI353" s="50" t="str">
        <f t="shared" si="129"/>
        <v>规格√</v>
      </c>
      <c r="AJ353" s="50" t="str">
        <f t="shared" si="130"/>
        <v>按中选价</v>
      </c>
      <c r="AK353" s="51">
        <f t="shared" si="131"/>
        <v>26</v>
      </c>
      <c r="AL353" s="50">
        <f t="shared" si="132"/>
        <v>0.5</v>
      </c>
      <c r="AM353" s="52" t="str">
        <f t="shared" si="133"/>
        <v>差比价与挂网价取低者</v>
      </c>
      <c r="AN353" s="53">
        <f t="shared" si="134"/>
        <v>13</v>
      </c>
      <c r="AO353" s="53">
        <f t="shared" si="135"/>
        <v>13</v>
      </c>
      <c r="AP353" s="53">
        <f t="shared" si="136"/>
        <v>13</v>
      </c>
    </row>
    <row r="354" spans="1:42">
      <c r="A354" s="28">
        <v>26</v>
      </c>
      <c r="B354" s="28" t="s">
        <v>1684</v>
      </c>
      <c r="C354" s="28" t="s">
        <v>1685</v>
      </c>
      <c r="D354" s="28" t="s">
        <v>374</v>
      </c>
      <c r="E354" s="28" t="str">
        <f>LOOKUP(2,1/([1]中选结果表!$C$2:$C$85=D354),[1]中选结果表!$M$2:$M$85)</f>
        <v>注射剂</v>
      </c>
      <c r="F354" s="28" t="s">
        <v>1686</v>
      </c>
      <c r="G354" s="28" t="str">
        <f>LOOKUP(2,1/([1]中选结果表!$D$2:$D$85=$F354),[1]中选结果表!$E$2:$E$85)</f>
        <v>250mg</v>
      </c>
      <c r="H354" s="28" t="str">
        <f>LOOKUP(2,1/([1]中选结果表!$D$2:$D$85=$F354),[1]中选结果表!$F$2:$F$85)</f>
        <v>6瓶</v>
      </c>
      <c r="I354" s="28" t="s">
        <v>89</v>
      </c>
      <c r="J354" s="28" t="s">
        <v>1113</v>
      </c>
      <c r="K354" s="28">
        <v>156</v>
      </c>
      <c r="L354" s="31">
        <v>26</v>
      </c>
      <c r="M354" s="28">
        <v>3</v>
      </c>
      <c r="N354" s="32">
        <v>0.7</v>
      </c>
      <c r="O354" s="33" t="s">
        <v>1791</v>
      </c>
      <c r="P354" s="3" t="s">
        <v>1684</v>
      </c>
      <c r="Q354" s="3" t="s">
        <v>484</v>
      </c>
      <c r="R354" s="3" t="s">
        <v>1702</v>
      </c>
      <c r="S354" s="4" t="str">
        <f>LOOKUP(2,1/('[1] 集采未中选药品规格'!$A$2:$A$596=$R354),'[1] 集采未中选药品规格'!C$2:C$596)</f>
        <v>250mg</v>
      </c>
      <c r="T354" s="4" t="str">
        <f>LOOKUP(2,1/('[1] 集采未中选药品规格'!$A$2:$A$596=$R354),'[1] 集采未中选药品规格'!D$2:D$596)</f>
        <v>1瓶</v>
      </c>
      <c r="U354" s="3" t="s">
        <v>47</v>
      </c>
      <c r="V354" s="38" t="s">
        <v>1792</v>
      </c>
      <c r="W354" s="3" t="s">
        <v>1793</v>
      </c>
      <c r="X354" s="38" t="s">
        <v>1792</v>
      </c>
      <c r="Y354" s="3" t="s">
        <v>1793</v>
      </c>
      <c r="Z354" s="3">
        <v>27.39</v>
      </c>
      <c r="AA354" s="3">
        <v>27.39</v>
      </c>
      <c r="AB354" s="3" t="s">
        <v>57</v>
      </c>
      <c r="AC354" s="38"/>
      <c r="AD354" s="42"/>
      <c r="AE354" s="42" t="s">
        <v>1794</v>
      </c>
      <c r="AF354" s="42" t="s">
        <v>1791</v>
      </c>
      <c r="AG354" s="42" t="s">
        <v>1795</v>
      </c>
      <c r="AH354" s="54"/>
      <c r="AI354" s="50" t="str">
        <f t="shared" si="129"/>
        <v>规格√</v>
      </c>
      <c r="AJ354" s="50" t="str">
        <f t="shared" si="130"/>
        <v>按中选价</v>
      </c>
      <c r="AK354" s="51">
        <f t="shared" si="131"/>
        <v>26</v>
      </c>
      <c r="AL354" s="50">
        <f t="shared" si="132"/>
        <v>1.1000000000000001</v>
      </c>
      <c r="AM354" s="52" t="str">
        <f t="shared" si="133"/>
        <v>差比价与挂网价取低者</v>
      </c>
      <c r="AN354" s="53">
        <f t="shared" si="134"/>
        <v>26</v>
      </c>
      <c r="AO354" s="53">
        <f t="shared" si="135"/>
        <v>26</v>
      </c>
      <c r="AP354" s="53">
        <f t="shared" si="136"/>
        <v>26</v>
      </c>
    </row>
    <row r="355" spans="1:42">
      <c r="A355" s="28">
        <v>26</v>
      </c>
      <c r="B355" s="28" t="s">
        <v>1684</v>
      </c>
      <c r="C355" s="28" t="s">
        <v>1685</v>
      </c>
      <c r="D355" s="28" t="s">
        <v>374</v>
      </c>
      <c r="E355" s="28" t="str">
        <f>LOOKUP(2,1/([1]中选结果表!$C$2:$C$85=D355),[1]中选结果表!$M$2:$M$85)</f>
        <v>注射剂</v>
      </c>
      <c r="F355" s="28" t="s">
        <v>1686</v>
      </c>
      <c r="G355" s="28" t="str">
        <f>LOOKUP(2,1/([1]中选结果表!$D$2:$D$85=$F355),[1]中选结果表!$E$2:$E$85)</f>
        <v>250mg</v>
      </c>
      <c r="H355" s="28" t="str">
        <f>LOOKUP(2,1/([1]中选结果表!$D$2:$D$85=$F355),[1]中选结果表!$F$2:$F$85)</f>
        <v>6瓶</v>
      </c>
      <c r="I355" s="28" t="s">
        <v>89</v>
      </c>
      <c r="J355" s="28" t="s">
        <v>1113</v>
      </c>
      <c r="K355" s="28">
        <v>156</v>
      </c>
      <c r="L355" s="31">
        <v>26</v>
      </c>
      <c r="M355" s="28">
        <v>3</v>
      </c>
      <c r="N355" s="32">
        <v>0.7</v>
      </c>
      <c r="O355" s="33" t="s">
        <v>1796</v>
      </c>
      <c r="P355" s="3" t="s">
        <v>1684</v>
      </c>
      <c r="Q355" s="3" t="s">
        <v>51</v>
      </c>
      <c r="R355" s="3" t="s">
        <v>1696</v>
      </c>
      <c r="S355" s="4" t="str">
        <f>LOOKUP(2,1/('[1] 集采未中选药品规格'!$A$2:$A$596=$R355),'[1] 集采未中选药品规格'!C$2:C$596)</f>
        <v>250mg</v>
      </c>
      <c r="T355" s="4" t="str">
        <f>LOOKUP(2,1/('[1] 集采未中选药品规格'!$A$2:$A$596=$R355),'[1] 集采未中选药品规格'!D$2:D$596)</f>
        <v>10瓶</v>
      </c>
      <c r="U355" s="3" t="s">
        <v>89</v>
      </c>
      <c r="V355" s="38" t="s">
        <v>1797</v>
      </c>
      <c r="W355" s="3" t="s">
        <v>1798</v>
      </c>
      <c r="X355" s="38" t="s">
        <v>1797</v>
      </c>
      <c r="Y355" s="3" t="s">
        <v>1798</v>
      </c>
      <c r="Z355" s="3">
        <v>175</v>
      </c>
      <c r="AA355" s="3">
        <v>17.5</v>
      </c>
      <c r="AB355" s="3" t="s">
        <v>57</v>
      </c>
      <c r="AC355" s="38"/>
      <c r="AD355" s="42"/>
      <c r="AE355" s="42" t="s">
        <v>1799</v>
      </c>
      <c r="AF355" s="42" t="s">
        <v>1796</v>
      </c>
      <c r="AG355" s="42" t="s">
        <v>1800</v>
      </c>
      <c r="AH355" s="54"/>
      <c r="AI355" s="50" t="str">
        <f t="shared" si="129"/>
        <v>规格√</v>
      </c>
      <c r="AJ355" s="50" t="str">
        <f t="shared" si="130"/>
        <v>按中选价</v>
      </c>
      <c r="AK355" s="51">
        <f t="shared" si="131"/>
        <v>26</v>
      </c>
      <c r="AL355" s="50">
        <f t="shared" si="132"/>
        <v>0.7</v>
      </c>
      <c r="AM355" s="52" t="str">
        <f t="shared" si="133"/>
        <v>差比价与挂网价取低者</v>
      </c>
      <c r="AN355" s="53">
        <f t="shared" si="134"/>
        <v>17.5</v>
      </c>
      <c r="AO355" s="53">
        <f t="shared" si="135"/>
        <v>17.5</v>
      </c>
      <c r="AP355" s="53">
        <f t="shared" si="136"/>
        <v>17.5</v>
      </c>
    </row>
    <row r="356" spans="1:42">
      <c r="A356" s="28">
        <v>26</v>
      </c>
      <c r="B356" s="28" t="s">
        <v>1684</v>
      </c>
      <c r="C356" s="28" t="s">
        <v>1685</v>
      </c>
      <c r="D356" s="28" t="s">
        <v>374</v>
      </c>
      <c r="E356" s="28" t="str">
        <f>LOOKUP(2,1/([1]中选结果表!$C$2:$C$85=D356),[1]中选结果表!$M$2:$M$85)</f>
        <v>注射剂</v>
      </c>
      <c r="F356" s="28" t="s">
        <v>1686</v>
      </c>
      <c r="G356" s="28" t="str">
        <f>LOOKUP(2,1/([1]中选结果表!$D$2:$D$85=$F356),[1]中选结果表!$E$2:$E$85)</f>
        <v>250mg</v>
      </c>
      <c r="H356" s="28" t="str">
        <f>LOOKUP(2,1/([1]中选结果表!$D$2:$D$85=$F356),[1]中选结果表!$F$2:$F$85)</f>
        <v>6瓶</v>
      </c>
      <c r="I356" s="28" t="s">
        <v>89</v>
      </c>
      <c r="J356" s="28" t="s">
        <v>1113</v>
      </c>
      <c r="K356" s="28">
        <v>156</v>
      </c>
      <c r="L356" s="31">
        <v>26</v>
      </c>
      <c r="M356" s="28">
        <v>3</v>
      </c>
      <c r="N356" s="32">
        <v>0.7</v>
      </c>
      <c r="O356" s="33" t="s">
        <v>1801</v>
      </c>
      <c r="P356" s="3" t="s">
        <v>1684</v>
      </c>
      <c r="Q356" s="3" t="s">
        <v>51</v>
      </c>
      <c r="R356" s="3" t="s">
        <v>1702</v>
      </c>
      <c r="S356" s="4" t="str">
        <f>LOOKUP(2,1/('[1] 集采未中选药品规格'!$A$2:$A$596=$R356),'[1] 集采未中选药品规格'!C$2:C$596)</f>
        <v>250mg</v>
      </c>
      <c r="T356" s="4" t="str">
        <f>LOOKUP(2,1/('[1] 集采未中选药品规格'!$A$2:$A$596=$R356),'[1] 集采未中选药品规格'!D$2:D$596)</f>
        <v>1瓶</v>
      </c>
      <c r="U356" s="3" t="s">
        <v>47</v>
      </c>
      <c r="V356" s="38" t="s">
        <v>1802</v>
      </c>
      <c r="W356" s="3" t="s">
        <v>1803</v>
      </c>
      <c r="X356" s="38" t="s">
        <v>1802</v>
      </c>
      <c r="Y356" s="3" t="s">
        <v>1803</v>
      </c>
      <c r="Z356" s="3">
        <v>17</v>
      </c>
      <c r="AA356" s="3">
        <v>17</v>
      </c>
      <c r="AB356" s="3" t="s">
        <v>57</v>
      </c>
      <c r="AC356" s="38"/>
      <c r="AD356" s="42"/>
      <c r="AE356" s="42" t="s">
        <v>1804</v>
      </c>
      <c r="AF356" s="42" t="s">
        <v>1801</v>
      </c>
      <c r="AG356" s="42" t="s">
        <v>1805</v>
      </c>
      <c r="AH356" s="54"/>
      <c r="AI356" s="50" t="str">
        <f t="shared" si="129"/>
        <v>规格√</v>
      </c>
      <c r="AJ356" s="50" t="str">
        <f t="shared" si="130"/>
        <v>按中选价</v>
      </c>
      <c r="AK356" s="51">
        <f t="shared" si="131"/>
        <v>26</v>
      </c>
      <c r="AL356" s="50">
        <f t="shared" si="132"/>
        <v>0.7</v>
      </c>
      <c r="AM356" s="52" t="str">
        <f t="shared" si="133"/>
        <v>差比价与挂网价取低者</v>
      </c>
      <c r="AN356" s="53">
        <f t="shared" si="134"/>
        <v>17</v>
      </c>
      <c r="AO356" s="53">
        <f t="shared" si="135"/>
        <v>17</v>
      </c>
      <c r="AP356" s="53">
        <f t="shared" si="136"/>
        <v>17</v>
      </c>
    </row>
    <row r="357" spans="1:42">
      <c r="A357" s="28">
        <v>26</v>
      </c>
      <c r="B357" s="28" t="s">
        <v>1684</v>
      </c>
      <c r="C357" s="28" t="s">
        <v>1685</v>
      </c>
      <c r="D357" s="28" t="s">
        <v>374</v>
      </c>
      <c r="E357" s="28" t="str">
        <f>LOOKUP(2,1/([1]中选结果表!$C$2:$C$85=D357),[1]中选结果表!$M$2:$M$85)</f>
        <v>注射剂</v>
      </c>
      <c r="F357" s="28" t="s">
        <v>1686</v>
      </c>
      <c r="G357" s="28" t="str">
        <f>LOOKUP(2,1/([1]中选结果表!$D$2:$D$85=$F357),[1]中选结果表!$E$2:$E$85)</f>
        <v>250mg</v>
      </c>
      <c r="H357" s="28" t="str">
        <f>LOOKUP(2,1/([1]中选结果表!$D$2:$D$85=$F357),[1]中选结果表!$F$2:$F$85)</f>
        <v>6瓶</v>
      </c>
      <c r="I357" s="28" t="s">
        <v>89</v>
      </c>
      <c r="J357" s="28" t="s">
        <v>1113</v>
      </c>
      <c r="K357" s="28">
        <v>156</v>
      </c>
      <c r="L357" s="31">
        <v>26</v>
      </c>
      <c r="M357" s="28">
        <v>3</v>
      </c>
      <c r="N357" s="32">
        <v>0.7</v>
      </c>
      <c r="O357" s="33" t="s">
        <v>1806</v>
      </c>
      <c r="P357" s="3" t="s">
        <v>1684</v>
      </c>
      <c r="Q357" s="3" t="s">
        <v>51</v>
      </c>
      <c r="R357" s="3" t="s">
        <v>1807</v>
      </c>
      <c r="S357" s="4" t="str">
        <f>LOOKUP(2,1/('[1] 集采未中选药品规格'!$A$2:$A$596=$R357),'[1] 集采未中选药品规格'!C$2:C$596)</f>
        <v>50mg</v>
      </c>
      <c r="T357" s="4" t="str">
        <f>LOOKUP(2,1/('[1] 集采未中选药品规格'!$A$2:$A$596=$R357),'[1] 集采未中选药品规格'!D$2:D$596)</f>
        <v>10瓶</v>
      </c>
      <c r="U357" s="3" t="s">
        <v>89</v>
      </c>
      <c r="V357" s="38" t="s">
        <v>1697</v>
      </c>
      <c r="W357" s="3" t="s">
        <v>1698</v>
      </c>
      <c r="X357" s="38" t="s">
        <v>1697</v>
      </c>
      <c r="Y357" s="3" t="s">
        <v>1698</v>
      </c>
      <c r="Z357" s="3">
        <v>172.5</v>
      </c>
      <c r="AA357" s="3">
        <v>17.25</v>
      </c>
      <c r="AB357" s="3" t="s">
        <v>57</v>
      </c>
      <c r="AC357" s="38"/>
      <c r="AD357" s="42"/>
      <c r="AE357" s="42" t="s">
        <v>1808</v>
      </c>
      <c r="AF357" s="42" t="s">
        <v>1806</v>
      </c>
      <c r="AG357" s="42" t="s">
        <v>1809</v>
      </c>
      <c r="AH357" s="54"/>
      <c r="AI357" s="50" t="str">
        <f t="shared" si="129"/>
        <v>规格×</v>
      </c>
      <c r="AJ357" s="50" t="str">
        <f t="shared" si="130"/>
        <v>含量差比价</v>
      </c>
      <c r="AK357" s="51">
        <f t="shared" si="131"/>
        <v>7.58</v>
      </c>
      <c r="AL357" s="50">
        <f t="shared" si="132"/>
        <v>2.2999999999999998</v>
      </c>
      <c r="AM357" s="52" t="str">
        <f t="shared" si="133"/>
        <v>差比价与挂网价取低者</v>
      </c>
      <c r="AN357" s="53">
        <f t="shared" si="134"/>
        <v>7.58</v>
      </c>
      <c r="AO357" s="53">
        <f t="shared" si="135"/>
        <v>7.58</v>
      </c>
      <c r="AP357" s="53">
        <f t="shared" si="136"/>
        <v>7.58</v>
      </c>
    </row>
    <row r="358" spans="1:42">
      <c r="A358" s="28">
        <v>26</v>
      </c>
      <c r="B358" s="28" t="s">
        <v>1684</v>
      </c>
      <c r="C358" s="28" t="s">
        <v>1685</v>
      </c>
      <c r="D358" s="28" t="s">
        <v>374</v>
      </c>
      <c r="E358" s="28" t="str">
        <f>LOOKUP(2,1/([1]中选结果表!$C$2:$C$85=D358),[1]中选结果表!$M$2:$M$85)</f>
        <v>注射剂</v>
      </c>
      <c r="F358" s="28" t="s">
        <v>1686</v>
      </c>
      <c r="G358" s="28" t="str">
        <f>LOOKUP(2,1/([1]中选结果表!$D$2:$D$85=$F358),[1]中选结果表!$E$2:$E$85)</f>
        <v>250mg</v>
      </c>
      <c r="H358" s="28" t="str">
        <f>LOOKUP(2,1/([1]中选结果表!$D$2:$D$85=$F358),[1]中选结果表!$F$2:$F$85)</f>
        <v>6瓶</v>
      </c>
      <c r="I358" s="28" t="s">
        <v>89</v>
      </c>
      <c r="J358" s="28" t="s">
        <v>1113</v>
      </c>
      <c r="K358" s="28">
        <v>156</v>
      </c>
      <c r="L358" s="31">
        <v>26</v>
      </c>
      <c r="M358" s="28">
        <v>3</v>
      </c>
      <c r="N358" s="32">
        <v>0.7</v>
      </c>
      <c r="O358" s="33" t="s">
        <v>1810</v>
      </c>
      <c r="P358" s="3" t="s">
        <v>1684</v>
      </c>
      <c r="Q358" s="3" t="s">
        <v>51</v>
      </c>
      <c r="R358" s="3" t="s">
        <v>1091</v>
      </c>
      <c r="S358" s="4" t="str">
        <f>LOOKUP(2,1/('[1] 集采未中选药品规格'!$A$2:$A$596=$R358),'[1] 集采未中选药品规格'!C$2:C$596)</f>
        <v>50mg</v>
      </c>
      <c r="T358" s="4" t="str">
        <f>LOOKUP(2,1/('[1] 集采未中选药品规格'!$A$2:$A$596=$R358),'[1] 集采未中选药品规格'!D$2:D$596)</f>
        <v>1瓶</v>
      </c>
      <c r="U358" s="3" t="s">
        <v>47</v>
      </c>
      <c r="V358" s="38" t="s">
        <v>1811</v>
      </c>
      <c r="W358" s="3" t="s">
        <v>1812</v>
      </c>
      <c r="X358" s="38" t="s">
        <v>1811</v>
      </c>
      <c r="Y358" s="3" t="s">
        <v>1812</v>
      </c>
      <c r="Z358" s="3">
        <v>7.08</v>
      </c>
      <c r="AA358" s="3">
        <v>7.08</v>
      </c>
      <c r="AB358" s="3" t="s">
        <v>57</v>
      </c>
      <c r="AC358" s="38"/>
      <c r="AD358" s="42"/>
      <c r="AE358" s="42" t="s">
        <v>1813</v>
      </c>
      <c r="AF358" s="42" t="s">
        <v>1810</v>
      </c>
      <c r="AG358" s="42" t="s">
        <v>1814</v>
      </c>
      <c r="AH358" s="54"/>
      <c r="AI358" s="50" t="str">
        <f t="shared" ref="AI358:AI388" si="137">IF(G358=S358,"规格√","规格×")</f>
        <v>规格×</v>
      </c>
      <c r="AJ358" s="50" t="str">
        <f t="shared" ref="AJ358:AJ388" si="138">CHOOSE(IF($AI358="规格√",1,2),"按中选价",IF($E358="注射剂","含量差比价","装量差比价"))</f>
        <v>含量差比价</v>
      </c>
      <c r="AK358" s="51">
        <f t="shared" ref="AK358:AK388" si="139">ROUND(CHOOSE(IF($AI358="规格√",1,2),$L358,IF($E358="注射剂",$L358*POWER(1.7,LOG(LEFT($S358,LEN($S358)-2)/LEFT($G358,LEN($G358)-2),2)),$L358*POWER(1.9,LOG(LEFT($S358,LEN($S358)-2)/LEFT($G358,LEN($G358)-2),2)))),2)</f>
        <v>7.58</v>
      </c>
      <c r="AL358" s="50">
        <f t="shared" ref="AL358:AL388" si="140">ROUND($AA358/$AK358,1)</f>
        <v>0.9</v>
      </c>
      <c r="AM358" s="52" t="str">
        <f t="shared" ref="AM358:AM388" si="141">IF(OR($AC358="是",$AB358="是",$AD358="是"),CONCATENATE(IF($AC358="是","原研药",""),IF(COUNTA(AC358:AC358)&gt;=2,"、",""),IF($AB358="是","过评药",""),IF(AND(COUNTA(AC358:AD358)&gt;=2,AD358&lt;&gt;""),"、",""),IF($AD358="是","参比制剂",""),"，")&amp;IF($AL358&gt;=2,"行梯度降价","差比价与挂网价取低者"),"差比价与挂网价取低者")</f>
        <v>差比价与挂网价取低者</v>
      </c>
      <c r="AN358" s="53">
        <f t="shared" ref="AN358:AN388" si="142">IF(Z358=0,"海南无挂网价（差比价为"&amp;AK358&amp;"）",ROUNDUP(IF(OR($AC358="是",$AB358="是",$AD358="是"),IF($AL358&gt;2,MAX($AA358*0.6,$AK358),MIN($AA358,$AK358)),MIN($AA358,$AK358)),2))</f>
        <v>7.08</v>
      </c>
      <c r="AO358" s="53">
        <f t="shared" ref="AO358:AO388" si="143">IF(Z358=0,"海南无挂网价（差比价为"&amp;AK358&amp;"）",ROUNDUP(IF(OR($AC358="是",$AB358="是",$AD358="是"),IF($AL358&gt;2,MAX($AA358*0.6*0.6,$AK358),MIN($AA358,$AK358)),MIN($AA358,$AK358)),2))</f>
        <v>7.08</v>
      </c>
      <c r="AP358" s="53">
        <f t="shared" ref="AP358:AP388" si="144">IF(Z358=0,"海南无挂网价（差比价为"&amp;AK358&amp;"）",ROUNDUP(IF(OR($AC358="是",$AB358="是",$AD358="是"),IF($AL358&gt;2,MAX($AA358*0.6*0.6*0.8,$AK358),MIN($AA358,$AK358)),MIN($AA358,$AK358)),2))</f>
        <v>7.08</v>
      </c>
    </row>
    <row r="359" spans="1:42">
      <c r="A359" s="28">
        <v>26</v>
      </c>
      <c r="B359" s="28" t="s">
        <v>1684</v>
      </c>
      <c r="C359" s="28" t="s">
        <v>1685</v>
      </c>
      <c r="D359" s="28" t="s">
        <v>374</v>
      </c>
      <c r="E359" s="28" t="str">
        <f>LOOKUP(2,1/([1]中选结果表!$C$2:$C$85=D359),[1]中选结果表!$M$2:$M$85)</f>
        <v>注射剂</v>
      </c>
      <c r="F359" s="28" t="s">
        <v>1686</v>
      </c>
      <c r="G359" s="28" t="str">
        <f>LOOKUP(2,1/([1]中选结果表!$D$2:$D$85=$F359),[1]中选结果表!$E$2:$E$85)</f>
        <v>250mg</v>
      </c>
      <c r="H359" s="28" t="str">
        <f>LOOKUP(2,1/([1]中选结果表!$D$2:$D$85=$F359),[1]中选结果表!$F$2:$F$85)</f>
        <v>6瓶</v>
      </c>
      <c r="I359" s="28" t="s">
        <v>89</v>
      </c>
      <c r="J359" s="28" t="s">
        <v>1113</v>
      </c>
      <c r="K359" s="28">
        <v>156</v>
      </c>
      <c r="L359" s="31">
        <v>26</v>
      </c>
      <c r="M359" s="28">
        <v>3</v>
      </c>
      <c r="N359" s="32">
        <v>0.7</v>
      </c>
      <c r="O359" s="33" t="s">
        <v>1815</v>
      </c>
      <c r="P359" s="3" t="s">
        <v>1684</v>
      </c>
      <c r="Q359" s="3" t="s">
        <v>484</v>
      </c>
      <c r="R359" s="3" t="s">
        <v>1816</v>
      </c>
      <c r="S359" s="4" t="str">
        <f>LOOKUP(2,1/('[1] 集采未中选药品规格'!$A$2:$A$596=$R359),'[1] 集采未中选药品规格'!C$2:C$596)</f>
        <v>50mg</v>
      </c>
      <c r="T359" s="4" t="str">
        <f>LOOKUP(2,1/('[1] 集采未中选药品规格'!$A$2:$A$596=$R359),'[1] 集采未中选药品规格'!D$2:D$596)</f>
        <v>1瓶</v>
      </c>
      <c r="U359" s="3" t="s">
        <v>89</v>
      </c>
      <c r="V359" s="38" t="s">
        <v>273</v>
      </c>
      <c r="W359" s="3" t="s">
        <v>274</v>
      </c>
      <c r="X359" s="38" t="s">
        <v>273</v>
      </c>
      <c r="Y359" s="3" t="s">
        <v>274</v>
      </c>
      <c r="Z359" s="3">
        <v>4.4000000000000004</v>
      </c>
      <c r="AA359" s="3">
        <v>4.4000000000000004</v>
      </c>
      <c r="AB359" s="3" t="s">
        <v>57</v>
      </c>
      <c r="AC359" s="38"/>
      <c r="AD359" s="42"/>
      <c r="AE359" s="42" t="s">
        <v>1817</v>
      </c>
      <c r="AF359" s="42" t="s">
        <v>1815</v>
      </c>
      <c r="AG359" s="42" t="s">
        <v>1818</v>
      </c>
      <c r="AH359" s="54"/>
      <c r="AI359" s="50" t="str">
        <f t="shared" si="137"/>
        <v>规格×</v>
      </c>
      <c r="AJ359" s="50" t="str">
        <f t="shared" si="138"/>
        <v>含量差比价</v>
      </c>
      <c r="AK359" s="51">
        <f t="shared" si="139"/>
        <v>7.58</v>
      </c>
      <c r="AL359" s="50">
        <f t="shared" si="140"/>
        <v>0.6</v>
      </c>
      <c r="AM359" s="52" t="str">
        <f t="shared" si="141"/>
        <v>差比价与挂网价取低者</v>
      </c>
      <c r="AN359" s="53">
        <f t="shared" si="142"/>
        <v>4.4000000000000004</v>
      </c>
      <c r="AO359" s="53">
        <f t="shared" si="143"/>
        <v>4.4000000000000004</v>
      </c>
      <c r="AP359" s="53">
        <f t="shared" si="144"/>
        <v>4.4000000000000004</v>
      </c>
    </row>
    <row r="360" spans="1:42">
      <c r="A360" s="28">
        <v>26</v>
      </c>
      <c r="B360" s="28" t="s">
        <v>1684</v>
      </c>
      <c r="C360" s="28" t="s">
        <v>1685</v>
      </c>
      <c r="D360" s="28" t="s">
        <v>374</v>
      </c>
      <c r="E360" s="28" t="str">
        <f>LOOKUP(2,1/([1]中选结果表!$C$2:$C$85=D360),[1]中选结果表!$M$2:$M$85)</f>
        <v>注射剂</v>
      </c>
      <c r="F360" s="28" t="s">
        <v>1686</v>
      </c>
      <c r="G360" s="28" t="str">
        <f>LOOKUP(2,1/([1]中选结果表!$D$2:$D$85=$F360),[1]中选结果表!$E$2:$E$85)</f>
        <v>250mg</v>
      </c>
      <c r="H360" s="28" t="str">
        <f>LOOKUP(2,1/([1]中选结果表!$D$2:$D$85=$F360),[1]中选结果表!$F$2:$F$85)</f>
        <v>6瓶</v>
      </c>
      <c r="I360" s="28" t="s">
        <v>89</v>
      </c>
      <c r="J360" s="28" t="s">
        <v>1113</v>
      </c>
      <c r="K360" s="28">
        <v>156</v>
      </c>
      <c r="L360" s="31">
        <v>26</v>
      </c>
      <c r="M360" s="28">
        <v>3</v>
      </c>
      <c r="N360" s="32">
        <v>0.7</v>
      </c>
      <c r="O360" s="33" t="s">
        <v>1819</v>
      </c>
      <c r="P360" s="3" t="s">
        <v>1708</v>
      </c>
      <c r="Q360" s="3" t="s">
        <v>45</v>
      </c>
      <c r="R360" s="3" t="s">
        <v>1776</v>
      </c>
      <c r="S360" s="4" t="str">
        <f>LOOKUP(2,1/('[1] 集采未中选药品规格'!$A$2:$A$596=$R360),'[1] 集采未中选药品规格'!C$2:C$596)</f>
        <v>250mg</v>
      </c>
      <c r="T360" s="4" t="str">
        <f>LOOKUP(2,1/('[1] 集采未中选药品规格'!$A$2:$A$596=$R360),'[1] 集采未中选药品规格'!D$2:D$596)</f>
        <v>1支</v>
      </c>
      <c r="U360" s="3" t="s">
        <v>512</v>
      </c>
      <c r="V360" s="38" t="s">
        <v>388</v>
      </c>
      <c r="W360" s="3" t="s">
        <v>389</v>
      </c>
      <c r="X360" s="38" t="s">
        <v>388</v>
      </c>
      <c r="Y360" s="3" t="s">
        <v>389</v>
      </c>
      <c r="Z360" s="3">
        <v>31</v>
      </c>
      <c r="AA360" s="3">
        <v>31</v>
      </c>
      <c r="AB360" s="3" t="s">
        <v>57</v>
      </c>
      <c r="AC360" s="38" t="s">
        <v>1376</v>
      </c>
      <c r="AD360" s="42" t="s">
        <v>57</v>
      </c>
      <c r="AE360" s="42" t="s">
        <v>1820</v>
      </c>
      <c r="AF360" s="42" t="s">
        <v>1819</v>
      </c>
      <c r="AG360" s="42" t="s">
        <v>1821</v>
      </c>
      <c r="AH360" s="54"/>
      <c r="AI360" s="50" t="str">
        <f t="shared" si="137"/>
        <v>规格√</v>
      </c>
      <c r="AJ360" s="50" t="str">
        <f t="shared" si="138"/>
        <v>按中选价</v>
      </c>
      <c r="AK360" s="51">
        <f t="shared" si="139"/>
        <v>26</v>
      </c>
      <c r="AL360" s="50">
        <f t="shared" si="140"/>
        <v>1.2</v>
      </c>
      <c r="AM360" s="52" t="str">
        <f t="shared" si="141"/>
        <v>差比价与挂网价取低者</v>
      </c>
      <c r="AN360" s="53">
        <f t="shared" si="142"/>
        <v>26</v>
      </c>
      <c r="AO360" s="53">
        <f t="shared" si="143"/>
        <v>26</v>
      </c>
      <c r="AP360" s="53">
        <f t="shared" si="144"/>
        <v>26</v>
      </c>
    </row>
    <row r="361" spans="1:42">
      <c r="A361" s="28">
        <v>26</v>
      </c>
      <c r="B361" s="28" t="s">
        <v>1684</v>
      </c>
      <c r="C361" s="28" t="s">
        <v>1685</v>
      </c>
      <c r="D361" s="28" t="s">
        <v>374</v>
      </c>
      <c r="E361" s="28" t="str">
        <f>LOOKUP(2,1/([1]中选结果表!$C$2:$C$85=D361),[1]中选结果表!$M$2:$M$85)</f>
        <v>注射剂</v>
      </c>
      <c r="F361" s="28" t="s">
        <v>1686</v>
      </c>
      <c r="G361" s="28" t="str">
        <f>LOOKUP(2,1/([1]中选结果表!$D$2:$D$85=$F361),[1]中选结果表!$E$2:$E$85)</f>
        <v>250mg</v>
      </c>
      <c r="H361" s="28" t="str">
        <f>LOOKUP(2,1/([1]中选结果表!$D$2:$D$85=$F361),[1]中选结果表!$F$2:$F$85)</f>
        <v>6瓶</v>
      </c>
      <c r="I361" s="28" t="s">
        <v>89</v>
      </c>
      <c r="J361" s="28" t="s">
        <v>1113</v>
      </c>
      <c r="K361" s="28">
        <v>156</v>
      </c>
      <c r="L361" s="31">
        <v>26</v>
      </c>
      <c r="M361" s="28">
        <v>3</v>
      </c>
      <c r="N361" s="32">
        <v>0.7</v>
      </c>
      <c r="O361" s="33" t="s">
        <v>1822</v>
      </c>
      <c r="P361" s="3" t="s">
        <v>1684</v>
      </c>
      <c r="Q361" s="3" t="s">
        <v>51</v>
      </c>
      <c r="R361" s="3" t="s">
        <v>1823</v>
      </c>
      <c r="S361" s="4" t="str">
        <f>LOOKUP(2,1/('[1] 集采未中选药品规格'!$A$2:$A$596=$R361),'[1] 集采未中选药品规格'!C$2:C$596)</f>
        <v>125mg</v>
      </c>
      <c r="T361" s="4" t="str">
        <f>LOOKUP(2,1/('[1] 集采未中选药品规格'!$A$2:$A$596=$R361),'[1] 集采未中选药品规格'!D$2:D$596)</f>
        <v>1瓶</v>
      </c>
      <c r="U361" s="3" t="s">
        <v>47</v>
      </c>
      <c r="V361" s="38" t="s">
        <v>319</v>
      </c>
      <c r="W361" s="3" t="s">
        <v>320</v>
      </c>
      <c r="X361" s="38" t="s">
        <v>319</v>
      </c>
      <c r="Y361" s="3" t="s">
        <v>320</v>
      </c>
      <c r="Z361" s="3">
        <v>7.73</v>
      </c>
      <c r="AA361" s="3">
        <v>7.73</v>
      </c>
      <c r="AB361" s="3" t="s">
        <v>57</v>
      </c>
      <c r="AC361" s="38"/>
      <c r="AD361" s="42"/>
      <c r="AE361" s="42" t="s">
        <v>1824</v>
      </c>
      <c r="AF361" s="42" t="s">
        <v>1822</v>
      </c>
      <c r="AG361" s="42" t="s">
        <v>1825</v>
      </c>
      <c r="AH361" s="54"/>
      <c r="AI361" s="50" t="str">
        <f t="shared" si="137"/>
        <v>规格×</v>
      </c>
      <c r="AJ361" s="50" t="str">
        <f t="shared" si="138"/>
        <v>含量差比价</v>
      </c>
      <c r="AK361" s="51">
        <f t="shared" si="139"/>
        <v>15.29</v>
      </c>
      <c r="AL361" s="50">
        <f t="shared" si="140"/>
        <v>0.5</v>
      </c>
      <c r="AM361" s="52" t="str">
        <f t="shared" si="141"/>
        <v>差比价与挂网价取低者</v>
      </c>
      <c r="AN361" s="53">
        <f t="shared" si="142"/>
        <v>7.73</v>
      </c>
      <c r="AO361" s="53">
        <f t="shared" si="143"/>
        <v>7.73</v>
      </c>
      <c r="AP361" s="53">
        <f t="shared" si="144"/>
        <v>7.73</v>
      </c>
    </row>
    <row r="362" spans="1:42">
      <c r="A362" s="28">
        <v>26</v>
      </c>
      <c r="B362" s="28" t="s">
        <v>1684</v>
      </c>
      <c r="C362" s="28" t="s">
        <v>1685</v>
      </c>
      <c r="D362" s="28" t="s">
        <v>374</v>
      </c>
      <c r="E362" s="28" t="str">
        <f>LOOKUP(2,1/([1]中选结果表!$C$2:$C$85=D362),[1]中选结果表!$M$2:$M$85)</f>
        <v>注射剂</v>
      </c>
      <c r="F362" s="28" t="s">
        <v>1686</v>
      </c>
      <c r="G362" s="28" t="str">
        <f>LOOKUP(2,1/([1]中选结果表!$D$2:$D$85=$F362),[1]中选结果表!$E$2:$E$85)</f>
        <v>250mg</v>
      </c>
      <c r="H362" s="28" t="str">
        <f>LOOKUP(2,1/([1]中选结果表!$D$2:$D$85=$F362),[1]中选结果表!$F$2:$F$85)</f>
        <v>6瓶</v>
      </c>
      <c r="I362" s="28" t="s">
        <v>89</v>
      </c>
      <c r="J362" s="28" t="s">
        <v>1113</v>
      </c>
      <c r="K362" s="28">
        <v>156</v>
      </c>
      <c r="L362" s="31">
        <v>26</v>
      </c>
      <c r="M362" s="28">
        <v>3</v>
      </c>
      <c r="N362" s="32">
        <v>0.7</v>
      </c>
      <c r="O362" s="33" t="s">
        <v>1826</v>
      </c>
      <c r="P362" s="3" t="s">
        <v>1684</v>
      </c>
      <c r="Q362" s="3" t="s">
        <v>374</v>
      </c>
      <c r="R362" s="3" t="s">
        <v>1692</v>
      </c>
      <c r="S362" s="4" t="str">
        <f>LOOKUP(2,1/('[1] 集采未中选药品规格'!$A$2:$A$596=$R362),'[1] 集采未中选药品规格'!C$2:C$596)</f>
        <v>250mg</v>
      </c>
      <c r="T362" s="4" t="str">
        <f>LOOKUP(2,1/('[1] 集采未中选药品规格'!$A$2:$A$596=$R362),'[1] 集采未中选药品规格'!D$2:D$596)</f>
        <v>1支</v>
      </c>
      <c r="U362" s="3" t="s">
        <v>512</v>
      </c>
      <c r="V362" s="38" t="s">
        <v>452</v>
      </c>
      <c r="W362" s="3" t="s">
        <v>453</v>
      </c>
      <c r="X362" s="38" t="s">
        <v>452</v>
      </c>
      <c r="Y362" s="3" t="s">
        <v>453</v>
      </c>
      <c r="Z362" s="3">
        <v>15.75</v>
      </c>
      <c r="AA362" s="3">
        <v>15.75</v>
      </c>
      <c r="AB362" s="3" t="s">
        <v>57</v>
      </c>
      <c r="AC362" s="38"/>
      <c r="AD362" s="42"/>
      <c r="AE362" s="42" t="s">
        <v>1827</v>
      </c>
      <c r="AF362" s="42" t="s">
        <v>1826</v>
      </c>
      <c r="AG362" s="42" t="s">
        <v>1828</v>
      </c>
      <c r="AH362" s="54"/>
      <c r="AI362" s="50" t="str">
        <f t="shared" si="137"/>
        <v>规格√</v>
      </c>
      <c r="AJ362" s="50" t="str">
        <f t="shared" si="138"/>
        <v>按中选价</v>
      </c>
      <c r="AK362" s="51">
        <f t="shared" si="139"/>
        <v>26</v>
      </c>
      <c r="AL362" s="50">
        <f t="shared" si="140"/>
        <v>0.6</v>
      </c>
      <c r="AM362" s="52" t="str">
        <f t="shared" si="141"/>
        <v>差比价与挂网价取低者</v>
      </c>
      <c r="AN362" s="53">
        <f t="shared" si="142"/>
        <v>15.75</v>
      </c>
      <c r="AO362" s="53">
        <f t="shared" si="143"/>
        <v>15.75</v>
      </c>
      <c r="AP362" s="53">
        <f t="shared" si="144"/>
        <v>15.75</v>
      </c>
    </row>
    <row r="363" spans="1:42">
      <c r="A363" s="28">
        <v>26</v>
      </c>
      <c r="B363" s="28" t="s">
        <v>1684</v>
      </c>
      <c r="C363" s="28" t="s">
        <v>1685</v>
      </c>
      <c r="D363" s="28" t="s">
        <v>374</v>
      </c>
      <c r="E363" s="28" t="str">
        <f>LOOKUP(2,1/([1]中选结果表!$C$2:$C$85=D363),[1]中选结果表!$M$2:$M$85)</f>
        <v>注射剂</v>
      </c>
      <c r="F363" s="28" t="s">
        <v>1686</v>
      </c>
      <c r="G363" s="28" t="str">
        <f>LOOKUP(2,1/([1]中选结果表!$D$2:$D$85=$F363),[1]中选结果表!$E$2:$E$85)</f>
        <v>250mg</v>
      </c>
      <c r="H363" s="28" t="str">
        <f>LOOKUP(2,1/([1]中选结果表!$D$2:$D$85=$F363),[1]中选结果表!$F$2:$F$85)</f>
        <v>6瓶</v>
      </c>
      <c r="I363" s="28" t="s">
        <v>89</v>
      </c>
      <c r="J363" s="28" t="s">
        <v>1113</v>
      </c>
      <c r="K363" s="28">
        <v>156</v>
      </c>
      <c r="L363" s="31">
        <v>26</v>
      </c>
      <c r="M363" s="28">
        <v>3</v>
      </c>
      <c r="N363" s="32">
        <v>0.7</v>
      </c>
      <c r="O363" s="33" t="s">
        <v>1829</v>
      </c>
      <c r="P363" s="3" t="s">
        <v>1684</v>
      </c>
      <c r="Q363" s="3" t="s">
        <v>51</v>
      </c>
      <c r="R363" s="3" t="s">
        <v>1830</v>
      </c>
      <c r="S363" s="4" t="str">
        <f>LOOKUP(2,1/('[1] 集采未中选药品规格'!$A$2:$A$596=$R363),'[1] 集采未中选药品规格'!C$2:C$596)</f>
        <v>500mg</v>
      </c>
      <c r="T363" s="4" t="str">
        <f>LOOKUP(2,1/('[1] 集采未中选药品规格'!$A$2:$A$596=$R363),'[1] 集采未中选药品规格'!D$2:D$596)</f>
        <v>5瓶</v>
      </c>
      <c r="U363" s="3" t="s">
        <v>89</v>
      </c>
      <c r="V363" s="38" t="s">
        <v>1831</v>
      </c>
      <c r="W363" s="3" t="s">
        <v>1832</v>
      </c>
      <c r="X363" s="38" t="s">
        <v>1831</v>
      </c>
      <c r="Y363" s="3" t="s">
        <v>1832</v>
      </c>
      <c r="Z363" s="3">
        <v>197.02</v>
      </c>
      <c r="AA363" s="3">
        <v>39.404000000000003</v>
      </c>
      <c r="AB363" s="3" t="s">
        <v>57</v>
      </c>
      <c r="AC363" s="38"/>
      <c r="AD363" s="42"/>
      <c r="AE363" s="42" t="s">
        <v>1833</v>
      </c>
      <c r="AF363" s="42" t="s">
        <v>1829</v>
      </c>
      <c r="AG363" s="42" t="s">
        <v>1834</v>
      </c>
      <c r="AH363" s="54"/>
      <c r="AI363" s="50" t="str">
        <f t="shared" si="137"/>
        <v>规格×</v>
      </c>
      <c r="AJ363" s="50" t="str">
        <f t="shared" si="138"/>
        <v>含量差比价</v>
      </c>
      <c r="AK363" s="51">
        <f t="shared" si="139"/>
        <v>44.2</v>
      </c>
      <c r="AL363" s="50">
        <f t="shared" si="140"/>
        <v>0.9</v>
      </c>
      <c r="AM363" s="52" t="str">
        <f t="shared" si="141"/>
        <v>差比价与挂网价取低者</v>
      </c>
      <c r="AN363" s="53">
        <f t="shared" si="142"/>
        <v>39.409999999999997</v>
      </c>
      <c r="AO363" s="53">
        <f t="shared" si="143"/>
        <v>39.409999999999997</v>
      </c>
      <c r="AP363" s="53">
        <f t="shared" si="144"/>
        <v>39.409999999999997</v>
      </c>
    </row>
    <row r="364" spans="1:42">
      <c r="A364" s="28">
        <v>26</v>
      </c>
      <c r="B364" s="28" t="s">
        <v>1684</v>
      </c>
      <c r="C364" s="28" t="s">
        <v>1685</v>
      </c>
      <c r="D364" s="28" t="s">
        <v>374</v>
      </c>
      <c r="E364" s="28" t="str">
        <f>LOOKUP(2,1/([1]中选结果表!$C$2:$C$85=D364),[1]中选结果表!$M$2:$M$85)</f>
        <v>注射剂</v>
      </c>
      <c r="F364" s="28" t="s">
        <v>1686</v>
      </c>
      <c r="G364" s="28" t="str">
        <f>LOOKUP(2,1/([1]中选结果表!$D$2:$D$85=$F364),[1]中选结果表!$E$2:$E$85)</f>
        <v>250mg</v>
      </c>
      <c r="H364" s="28" t="str">
        <f>LOOKUP(2,1/([1]中选结果表!$D$2:$D$85=$F364),[1]中选结果表!$F$2:$F$85)</f>
        <v>6瓶</v>
      </c>
      <c r="I364" s="28" t="s">
        <v>89</v>
      </c>
      <c r="J364" s="28" t="s">
        <v>1113</v>
      </c>
      <c r="K364" s="28">
        <v>156</v>
      </c>
      <c r="L364" s="31">
        <v>26</v>
      </c>
      <c r="M364" s="28">
        <v>3</v>
      </c>
      <c r="N364" s="32">
        <v>0.7</v>
      </c>
      <c r="O364" s="33" t="s">
        <v>1835</v>
      </c>
      <c r="P364" s="3" t="s">
        <v>1684</v>
      </c>
      <c r="Q364" s="3" t="s">
        <v>51</v>
      </c>
      <c r="R364" s="3" t="s">
        <v>1836</v>
      </c>
      <c r="S364" s="4" t="str">
        <f>LOOKUP(2,1/('[1] 集采未中选药品规格'!$A$2:$A$596=$R364),'[1] 集采未中选药品规格'!C$2:C$596)</f>
        <v>500mg</v>
      </c>
      <c r="T364" s="4" t="str">
        <f>LOOKUP(2,1/('[1] 集采未中选药品规格'!$A$2:$A$596=$R364),'[1] 集采未中选药品规格'!D$2:D$596)</f>
        <v>1瓶</v>
      </c>
      <c r="U364" s="3" t="s">
        <v>89</v>
      </c>
      <c r="V364" s="38" t="s">
        <v>1837</v>
      </c>
      <c r="W364" s="3" t="s">
        <v>1838</v>
      </c>
      <c r="X364" s="38" t="s">
        <v>1837</v>
      </c>
      <c r="Y364" s="3" t="s">
        <v>1839</v>
      </c>
      <c r="Z364" s="3">
        <v>591.70000000000005</v>
      </c>
      <c r="AA364" s="3">
        <v>591.70000000000005</v>
      </c>
      <c r="AB364" s="3" t="s">
        <v>57</v>
      </c>
      <c r="AC364" s="38"/>
      <c r="AD364" s="42"/>
      <c r="AE364" s="42" t="s">
        <v>1840</v>
      </c>
      <c r="AF364" s="42" t="s">
        <v>1835</v>
      </c>
      <c r="AG364" s="42" t="s">
        <v>1841</v>
      </c>
      <c r="AH364" s="54"/>
      <c r="AI364" s="50" t="str">
        <f t="shared" si="137"/>
        <v>规格×</v>
      </c>
      <c r="AJ364" s="50" t="str">
        <f t="shared" si="138"/>
        <v>含量差比价</v>
      </c>
      <c r="AK364" s="51">
        <f t="shared" si="139"/>
        <v>44.2</v>
      </c>
      <c r="AL364" s="50">
        <f t="shared" si="140"/>
        <v>13.4</v>
      </c>
      <c r="AM364" s="52" t="str">
        <f t="shared" si="141"/>
        <v>差比价与挂网价取低者</v>
      </c>
      <c r="AN364" s="53">
        <f t="shared" si="142"/>
        <v>44.2</v>
      </c>
      <c r="AO364" s="53">
        <f t="shared" si="143"/>
        <v>44.2</v>
      </c>
      <c r="AP364" s="53">
        <f t="shared" si="144"/>
        <v>44.2</v>
      </c>
    </row>
    <row r="365" spans="1:42">
      <c r="A365" s="28">
        <v>26</v>
      </c>
      <c r="B365" s="28" t="s">
        <v>1684</v>
      </c>
      <c r="C365" s="28" t="s">
        <v>1685</v>
      </c>
      <c r="D365" s="28" t="s">
        <v>374</v>
      </c>
      <c r="E365" s="28" t="str">
        <f>LOOKUP(2,1/([1]中选结果表!$C$2:$C$85=D365),[1]中选结果表!$M$2:$M$85)</f>
        <v>注射剂</v>
      </c>
      <c r="F365" s="28" t="s">
        <v>1686</v>
      </c>
      <c r="G365" s="28" t="str">
        <f>LOOKUP(2,1/([1]中选结果表!$D$2:$D$85=$F365),[1]中选结果表!$E$2:$E$85)</f>
        <v>250mg</v>
      </c>
      <c r="H365" s="28" t="str">
        <f>LOOKUP(2,1/([1]中选结果表!$D$2:$D$85=$F365),[1]中选结果表!$F$2:$F$85)</f>
        <v>6瓶</v>
      </c>
      <c r="I365" s="28" t="s">
        <v>89</v>
      </c>
      <c r="J365" s="28" t="s">
        <v>1113</v>
      </c>
      <c r="K365" s="28">
        <v>156</v>
      </c>
      <c r="L365" s="31">
        <v>26</v>
      </c>
      <c r="M365" s="28">
        <v>3</v>
      </c>
      <c r="N365" s="32">
        <v>0.7</v>
      </c>
      <c r="O365" s="33" t="s">
        <v>1842</v>
      </c>
      <c r="P365" s="3" t="s">
        <v>1843</v>
      </c>
      <c r="Q365" s="3" t="s">
        <v>45</v>
      </c>
      <c r="R365" s="3" t="s">
        <v>1844</v>
      </c>
      <c r="S365" s="4" t="str">
        <f>LOOKUP(2,1/('[1] 集采未中选药品规格'!$A$2:$A$596=$R365),'[1] 集采未中选药品规格'!C$2:C$596)</f>
        <v>250mg</v>
      </c>
      <c r="T365" s="4" t="str">
        <f>LOOKUP(2,1/('[1] 集采未中选药品规格'!$A$2:$A$596=$R365),'[1] 集采未中选药品规格'!D$2:D$596)</f>
        <v>5支</v>
      </c>
      <c r="U365" s="3" t="s">
        <v>89</v>
      </c>
      <c r="V365" s="38" t="s">
        <v>1845</v>
      </c>
      <c r="W365" s="3" t="s">
        <v>1846</v>
      </c>
      <c r="X365" s="38" t="s">
        <v>1845</v>
      </c>
      <c r="Y365" s="3" t="s">
        <v>1846</v>
      </c>
      <c r="Z365" s="3">
        <v>91</v>
      </c>
      <c r="AA365" s="3">
        <v>18.2</v>
      </c>
      <c r="AB365" s="3" t="s">
        <v>57</v>
      </c>
      <c r="AC365" s="38"/>
      <c r="AD365" s="42"/>
      <c r="AE365" s="42" t="s">
        <v>1847</v>
      </c>
      <c r="AF365" s="42" t="s">
        <v>1842</v>
      </c>
      <c r="AG365" s="42" t="s">
        <v>1848</v>
      </c>
      <c r="AH365" s="54"/>
      <c r="AI365" s="50" t="str">
        <f t="shared" si="137"/>
        <v>规格√</v>
      </c>
      <c r="AJ365" s="50" t="str">
        <f t="shared" si="138"/>
        <v>按中选价</v>
      </c>
      <c r="AK365" s="51">
        <f t="shared" si="139"/>
        <v>26</v>
      </c>
      <c r="AL365" s="50">
        <f t="shared" si="140"/>
        <v>0.7</v>
      </c>
      <c r="AM365" s="52" t="str">
        <f t="shared" si="141"/>
        <v>差比价与挂网价取低者</v>
      </c>
      <c r="AN365" s="53">
        <f t="shared" si="142"/>
        <v>18.2</v>
      </c>
      <c r="AO365" s="53">
        <f t="shared" si="143"/>
        <v>18.2</v>
      </c>
      <c r="AP365" s="53">
        <f t="shared" si="144"/>
        <v>18.2</v>
      </c>
    </row>
    <row r="366" spans="1:42">
      <c r="A366" s="28">
        <v>26</v>
      </c>
      <c r="B366" s="28" t="s">
        <v>1684</v>
      </c>
      <c r="C366" s="28" t="s">
        <v>1685</v>
      </c>
      <c r="D366" s="28" t="s">
        <v>374</v>
      </c>
      <c r="E366" s="28" t="str">
        <f>LOOKUP(2,1/([1]中选结果表!$C$2:$C$85=D366),[1]中选结果表!$M$2:$M$85)</f>
        <v>注射剂</v>
      </c>
      <c r="F366" s="28" t="s">
        <v>1686</v>
      </c>
      <c r="G366" s="28" t="str">
        <f>LOOKUP(2,1/([1]中选结果表!$D$2:$D$85=$F366),[1]中选结果表!$E$2:$E$85)</f>
        <v>250mg</v>
      </c>
      <c r="H366" s="28" t="str">
        <f>LOOKUP(2,1/([1]中选结果表!$D$2:$D$85=$F366),[1]中选结果表!$F$2:$F$85)</f>
        <v>6瓶</v>
      </c>
      <c r="I366" s="28" t="s">
        <v>89</v>
      </c>
      <c r="J366" s="28" t="s">
        <v>1113</v>
      </c>
      <c r="K366" s="28">
        <v>156</v>
      </c>
      <c r="L366" s="31">
        <v>26</v>
      </c>
      <c r="M366" s="28">
        <v>3</v>
      </c>
      <c r="N366" s="32">
        <v>0.7</v>
      </c>
      <c r="O366" s="33" t="s">
        <v>1849</v>
      </c>
      <c r="P366" s="3" t="s">
        <v>1763</v>
      </c>
      <c r="Q366" s="3" t="s">
        <v>51</v>
      </c>
      <c r="R366" s="3" t="s">
        <v>1850</v>
      </c>
      <c r="S366" s="4" t="str">
        <f>LOOKUP(2,1/('[1] 集采未中选药品规格'!$A$2:$A$596=$R366),'[1] 集采未中选药品规格'!C$2:C$596)</f>
        <v>500mg</v>
      </c>
      <c r="T366" s="4" t="str">
        <f>LOOKUP(2,1/('[1] 集采未中选药品规格'!$A$2:$A$596=$R366),'[1] 集采未中选药品规格'!D$2:D$596)</f>
        <v>1支</v>
      </c>
      <c r="U366" s="3" t="s">
        <v>89</v>
      </c>
      <c r="V366" s="38" t="s">
        <v>1697</v>
      </c>
      <c r="W366" s="3" t="s">
        <v>1698</v>
      </c>
      <c r="X366" s="38" t="s">
        <v>1697</v>
      </c>
      <c r="Y366" s="3" t="s">
        <v>1698</v>
      </c>
      <c r="Z366" s="3">
        <v>420</v>
      </c>
      <c r="AA366" s="3">
        <v>420</v>
      </c>
      <c r="AB366" s="3" t="s">
        <v>57</v>
      </c>
      <c r="AC366" s="38"/>
      <c r="AD366" s="42"/>
      <c r="AE366" s="42" t="s">
        <v>1851</v>
      </c>
      <c r="AF366" s="42" t="s">
        <v>1849</v>
      </c>
      <c r="AG366" s="42" t="s">
        <v>1852</v>
      </c>
      <c r="AH366" s="54"/>
      <c r="AI366" s="50" t="str">
        <f t="shared" si="137"/>
        <v>规格×</v>
      </c>
      <c r="AJ366" s="50" t="str">
        <f t="shared" si="138"/>
        <v>含量差比价</v>
      </c>
      <c r="AK366" s="51">
        <f t="shared" si="139"/>
        <v>44.2</v>
      </c>
      <c r="AL366" s="50">
        <f t="shared" si="140"/>
        <v>9.5</v>
      </c>
      <c r="AM366" s="52" t="str">
        <f t="shared" si="141"/>
        <v>差比价与挂网价取低者</v>
      </c>
      <c r="AN366" s="53">
        <f t="shared" si="142"/>
        <v>44.2</v>
      </c>
      <c r="AO366" s="53">
        <f t="shared" si="143"/>
        <v>44.2</v>
      </c>
      <c r="AP366" s="53">
        <f t="shared" si="144"/>
        <v>44.2</v>
      </c>
    </row>
    <row r="367" spans="1:42">
      <c r="A367" s="28">
        <v>26</v>
      </c>
      <c r="B367" s="28" t="s">
        <v>1684</v>
      </c>
      <c r="C367" s="28" t="s">
        <v>1685</v>
      </c>
      <c r="D367" s="28" t="s">
        <v>374</v>
      </c>
      <c r="E367" s="28" t="str">
        <f>LOOKUP(2,1/([1]中选结果表!$C$2:$C$85=D367),[1]中选结果表!$M$2:$M$85)</f>
        <v>注射剂</v>
      </c>
      <c r="F367" s="28" t="s">
        <v>1686</v>
      </c>
      <c r="G367" s="28" t="str">
        <f>LOOKUP(2,1/([1]中选结果表!$D$2:$D$85=$F367),[1]中选结果表!$E$2:$E$85)</f>
        <v>250mg</v>
      </c>
      <c r="H367" s="28" t="str">
        <f>LOOKUP(2,1/([1]中选结果表!$D$2:$D$85=$F367),[1]中选结果表!$F$2:$F$85)</f>
        <v>6瓶</v>
      </c>
      <c r="I367" s="28" t="s">
        <v>89</v>
      </c>
      <c r="J367" s="28" t="s">
        <v>1113</v>
      </c>
      <c r="K367" s="28">
        <v>156</v>
      </c>
      <c r="L367" s="31">
        <v>26</v>
      </c>
      <c r="M367" s="28">
        <v>3</v>
      </c>
      <c r="N367" s="32">
        <v>0.7</v>
      </c>
      <c r="O367" s="33" t="s">
        <v>1853</v>
      </c>
      <c r="P367" s="3" t="s">
        <v>1684</v>
      </c>
      <c r="Q367" s="3" t="s">
        <v>51</v>
      </c>
      <c r="R367" s="3" t="s">
        <v>1854</v>
      </c>
      <c r="S367" s="4" t="str">
        <f>LOOKUP(2,1/('[1] 集采未中选药品规格'!$A$2:$A$596=$R367),'[1] 集采未中选药品规格'!C$2:C$596)</f>
        <v>50mg</v>
      </c>
      <c r="T367" s="4" t="str">
        <f>LOOKUP(2,1/('[1] 集采未中选药品规格'!$A$2:$A$596=$R367),'[1] 集采未中选药品规格'!D$2:D$596)</f>
        <v>20瓶</v>
      </c>
      <c r="U367" s="3" t="s">
        <v>89</v>
      </c>
      <c r="V367" s="38" t="s">
        <v>337</v>
      </c>
      <c r="W367" s="3" t="s">
        <v>338</v>
      </c>
      <c r="X367" s="38" t="s">
        <v>337</v>
      </c>
      <c r="Y367" s="3" t="s">
        <v>338</v>
      </c>
      <c r="Z367" s="3">
        <v>174.8</v>
      </c>
      <c r="AA367" s="3">
        <v>8.74</v>
      </c>
      <c r="AB367" s="3" t="s">
        <v>57</v>
      </c>
      <c r="AC367" s="38"/>
      <c r="AD367" s="42"/>
      <c r="AE367" s="42" t="s">
        <v>1855</v>
      </c>
      <c r="AF367" s="42" t="s">
        <v>1853</v>
      </c>
      <c r="AG367" s="42" t="s">
        <v>1856</v>
      </c>
      <c r="AH367" s="54"/>
      <c r="AI367" s="50" t="str">
        <f t="shared" si="137"/>
        <v>规格×</v>
      </c>
      <c r="AJ367" s="50" t="str">
        <f t="shared" si="138"/>
        <v>含量差比价</v>
      </c>
      <c r="AK367" s="51">
        <f t="shared" si="139"/>
        <v>7.58</v>
      </c>
      <c r="AL367" s="50">
        <f t="shared" si="140"/>
        <v>1.2</v>
      </c>
      <c r="AM367" s="52" t="str">
        <f t="shared" si="141"/>
        <v>差比价与挂网价取低者</v>
      </c>
      <c r="AN367" s="53">
        <f t="shared" si="142"/>
        <v>7.58</v>
      </c>
      <c r="AO367" s="53">
        <f t="shared" si="143"/>
        <v>7.58</v>
      </c>
      <c r="AP367" s="53">
        <f t="shared" si="144"/>
        <v>7.58</v>
      </c>
    </row>
    <row r="368" spans="1:42">
      <c r="A368" s="28">
        <v>26</v>
      </c>
      <c r="B368" s="28" t="s">
        <v>1684</v>
      </c>
      <c r="C368" s="28" t="s">
        <v>1685</v>
      </c>
      <c r="D368" s="28" t="s">
        <v>374</v>
      </c>
      <c r="E368" s="28" t="str">
        <f>LOOKUP(2,1/([1]中选结果表!$C$2:$C$85=D368),[1]中选结果表!$M$2:$M$85)</f>
        <v>注射剂</v>
      </c>
      <c r="F368" s="28" t="s">
        <v>1686</v>
      </c>
      <c r="G368" s="28" t="str">
        <f>LOOKUP(2,1/([1]中选结果表!$D$2:$D$85=$F368),[1]中选结果表!$E$2:$E$85)</f>
        <v>250mg</v>
      </c>
      <c r="H368" s="28" t="str">
        <f>LOOKUP(2,1/([1]中选结果表!$D$2:$D$85=$F368),[1]中选结果表!$F$2:$F$85)</f>
        <v>6瓶</v>
      </c>
      <c r="I368" s="28" t="s">
        <v>89</v>
      </c>
      <c r="J368" s="28" t="s">
        <v>1113</v>
      </c>
      <c r="K368" s="28">
        <v>156</v>
      </c>
      <c r="L368" s="31">
        <v>26</v>
      </c>
      <c r="M368" s="28">
        <v>3</v>
      </c>
      <c r="N368" s="32">
        <v>0.7</v>
      </c>
      <c r="O368" s="33" t="s">
        <v>1857</v>
      </c>
      <c r="P368" s="3" t="s">
        <v>1684</v>
      </c>
      <c r="Q368" s="3" t="s">
        <v>484</v>
      </c>
      <c r="R368" s="3" t="s">
        <v>1702</v>
      </c>
      <c r="S368" s="4" t="str">
        <f>LOOKUP(2,1/('[1] 集采未中选药品规格'!$A$2:$A$596=$R368),'[1] 集采未中选药品规格'!C$2:C$596)</f>
        <v>250mg</v>
      </c>
      <c r="T368" s="4" t="str">
        <f>LOOKUP(2,1/('[1] 集采未中选药品规格'!$A$2:$A$596=$R368),'[1] 集采未中选药品规格'!D$2:D$596)</f>
        <v>1瓶</v>
      </c>
      <c r="U368" s="3" t="s">
        <v>47</v>
      </c>
      <c r="V368" s="38" t="s">
        <v>1112</v>
      </c>
      <c r="W368" s="3" t="s">
        <v>1113</v>
      </c>
      <c r="X368" s="38" t="s">
        <v>1112</v>
      </c>
      <c r="Y368" s="3" t="s">
        <v>1113</v>
      </c>
      <c r="Z368" s="3">
        <v>20.6</v>
      </c>
      <c r="AA368" s="3">
        <v>20.6</v>
      </c>
      <c r="AB368" s="3" t="s">
        <v>57</v>
      </c>
      <c r="AC368" s="38"/>
      <c r="AD368" s="42"/>
      <c r="AE368" s="42" t="s">
        <v>1858</v>
      </c>
      <c r="AF368" s="42" t="s">
        <v>1857</v>
      </c>
      <c r="AG368" s="42" t="s">
        <v>1859</v>
      </c>
      <c r="AH368" s="54" t="s">
        <v>60</v>
      </c>
      <c r="AI368" s="50" t="str">
        <f t="shared" si="137"/>
        <v>规格√</v>
      </c>
      <c r="AJ368" s="50" t="str">
        <f t="shared" si="138"/>
        <v>按中选价</v>
      </c>
      <c r="AK368" s="51">
        <f t="shared" si="139"/>
        <v>26</v>
      </c>
      <c r="AL368" s="50">
        <f t="shared" si="140"/>
        <v>0.8</v>
      </c>
      <c r="AM368" s="52" t="str">
        <f t="shared" si="141"/>
        <v>差比价与挂网价取低者</v>
      </c>
      <c r="AN368" s="53">
        <f t="shared" si="142"/>
        <v>20.6</v>
      </c>
      <c r="AO368" s="53">
        <f t="shared" si="143"/>
        <v>20.6</v>
      </c>
      <c r="AP368" s="53">
        <f t="shared" si="144"/>
        <v>20.6</v>
      </c>
    </row>
    <row r="369" spans="1:42">
      <c r="A369" s="28">
        <v>27</v>
      </c>
      <c r="B369" s="28" t="s">
        <v>1860</v>
      </c>
      <c r="C369" s="28" t="s">
        <v>1861</v>
      </c>
      <c r="D369" s="28" t="s">
        <v>1862</v>
      </c>
      <c r="E369" s="28" t="str">
        <f>LOOKUP(2,1/([1]中选结果表!$C$2:$C$85=D369),[1]中选结果表!$M$2:$M$85)</f>
        <v>颗粒剂</v>
      </c>
      <c r="F369" s="28" t="s">
        <v>1863</v>
      </c>
      <c r="G369" s="28" t="str">
        <f>LOOKUP(2,1/([1]中选结果表!$D$2:$D$85=$F369),[1]中选结果表!$E$2:$E$85)</f>
        <v>2427.5mg</v>
      </c>
      <c r="H369" s="28" t="str">
        <f>LOOKUP(2,1/([1]中选结果表!$D$2:$D$85=$F369),[1]中选结果表!$F$2:$F$85)</f>
        <v>40袋</v>
      </c>
      <c r="I369" s="28" t="s">
        <v>89</v>
      </c>
      <c r="J369" s="28" t="s">
        <v>1864</v>
      </c>
      <c r="K369" s="28">
        <v>62.72</v>
      </c>
      <c r="L369" s="31">
        <v>1.5680000000000001</v>
      </c>
      <c r="M369" s="28">
        <v>3</v>
      </c>
      <c r="N369" s="32">
        <v>0.7</v>
      </c>
      <c r="O369" s="33" t="s">
        <v>1865</v>
      </c>
      <c r="P369" s="3" t="s">
        <v>1860</v>
      </c>
      <c r="Q369" s="3" t="s">
        <v>1862</v>
      </c>
      <c r="R369" s="3" t="s">
        <v>1866</v>
      </c>
      <c r="S369" s="4" t="str">
        <f>LOOKUP(2,1/('[1] 集采未中选药品规格'!$A$2:$A$596=$R369),'[1] 集采未中选药品规格'!C$2:C$596)</f>
        <v>97100m</v>
      </c>
      <c r="T369" s="4" t="str">
        <f>LOOKUP(2,1/('[1] 集采未中选药品规格'!$A$2:$A$596=$R369),'[1] 集采未中选药品规格'!D$2:D$596)</f>
        <v>1听</v>
      </c>
      <c r="U369" s="3" t="s">
        <v>89</v>
      </c>
      <c r="V369" s="38" t="s">
        <v>779</v>
      </c>
      <c r="W369" s="3" t="s">
        <v>1867</v>
      </c>
      <c r="X369" s="38" t="s">
        <v>779</v>
      </c>
      <c r="Y369" s="3" t="s">
        <v>781</v>
      </c>
      <c r="Z369" s="3">
        <v>125.75</v>
      </c>
      <c r="AA369" s="3">
        <v>125.75</v>
      </c>
      <c r="AB369" s="3" t="s">
        <v>57</v>
      </c>
      <c r="AC369" s="38"/>
      <c r="AD369" s="42"/>
      <c r="AE369" s="42" t="s">
        <v>1868</v>
      </c>
      <c r="AF369" s="42" t="s">
        <v>1865</v>
      </c>
      <c r="AG369" s="42" t="s">
        <v>1869</v>
      </c>
      <c r="AH369" s="54"/>
      <c r="AI369" s="50" t="str">
        <f t="shared" si="137"/>
        <v>规格×</v>
      </c>
      <c r="AJ369" s="50" t="str">
        <f t="shared" si="138"/>
        <v>装量差比价</v>
      </c>
      <c r="AK369" s="51">
        <f t="shared" si="139"/>
        <v>5.66</v>
      </c>
      <c r="AL369" s="50">
        <f t="shared" si="140"/>
        <v>22.2</v>
      </c>
      <c r="AM369" s="52" t="str">
        <f t="shared" si="141"/>
        <v>差比价与挂网价取低者</v>
      </c>
      <c r="AN369" s="53">
        <f t="shared" si="142"/>
        <v>5.66</v>
      </c>
      <c r="AO369" s="53">
        <f t="shared" si="143"/>
        <v>5.66</v>
      </c>
      <c r="AP369" s="53">
        <f t="shared" si="144"/>
        <v>5.66</v>
      </c>
    </row>
    <row r="370" spans="1:42">
      <c r="A370" s="28">
        <v>27</v>
      </c>
      <c r="B370" s="28" t="s">
        <v>1860</v>
      </c>
      <c r="C370" s="28" t="s">
        <v>1861</v>
      </c>
      <c r="D370" s="28" t="s">
        <v>1862</v>
      </c>
      <c r="E370" s="28" t="str">
        <f>LOOKUP(2,1/([1]中选结果表!$C$2:$C$85=D370),[1]中选结果表!$M$2:$M$85)</f>
        <v>颗粒剂</v>
      </c>
      <c r="F370" s="28" t="s">
        <v>1863</v>
      </c>
      <c r="G370" s="28" t="str">
        <f>LOOKUP(2,1/([1]中选结果表!$D$2:$D$85=$F370),[1]中选结果表!$E$2:$E$85)</f>
        <v>2427.5mg</v>
      </c>
      <c r="H370" s="28" t="str">
        <f>LOOKUP(2,1/([1]中选结果表!$D$2:$D$85=$F370),[1]中选结果表!$F$2:$F$85)</f>
        <v>40袋</v>
      </c>
      <c r="I370" s="28" t="s">
        <v>89</v>
      </c>
      <c r="J370" s="28" t="s">
        <v>1864</v>
      </c>
      <c r="K370" s="28">
        <v>62.72</v>
      </c>
      <c r="L370" s="31">
        <v>1.5680000000000001</v>
      </c>
      <c r="M370" s="28">
        <v>3</v>
      </c>
      <c r="N370" s="32">
        <v>0.7</v>
      </c>
      <c r="O370" s="33" t="s">
        <v>1870</v>
      </c>
      <c r="P370" s="3" t="s">
        <v>1860</v>
      </c>
      <c r="Q370" s="3" t="s">
        <v>1862</v>
      </c>
      <c r="R370" s="3" t="s">
        <v>1871</v>
      </c>
      <c r="S370" s="4" t="str">
        <f>LOOKUP(2,1/('[1] 集采未中选药品规格'!$A$2:$A$596=$R370),'[1] 集采未中选药品规格'!C$2:C$596)</f>
        <v>2500mg</v>
      </c>
      <c r="T370" s="4" t="str">
        <f>LOOKUP(2,1/('[1] 集采未中选药品规格'!$A$2:$A$596=$R370),'[1] 集采未中选药品规格'!D$2:D$596)</f>
        <v>40袋</v>
      </c>
      <c r="U370" s="3" t="s">
        <v>89</v>
      </c>
      <c r="V370" s="38" t="s">
        <v>1872</v>
      </c>
      <c r="W370" s="3" t="s">
        <v>1873</v>
      </c>
      <c r="X370" s="38" t="s">
        <v>1872</v>
      </c>
      <c r="Y370" s="3" t="s">
        <v>1873</v>
      </c>
      <c r="Z370" s="3">
        <v>135.19999999999999</v>
      </c>
      <c r="AA370" s="3">
        <v>3.38</v>
      </c>
      <c r="AB370" s="3" t="s">
        <v>57</v>
      </c>
      <c r="AC370" s="38"/>
      <c r="AD370" s="42"/>
      <c r="AE370" s="42" t="s">
        <v>1874</v>
      </c>
      <c r="AF370" s="42" t="s">
        <v>1870</v>
      </c>
      <c r="AG370" s="42" t="s">
        <v>1875</v>
      </c>
      <c r="AH370" s="54"/>
      <c r="AI370" s="50" t="str">
        <f t="shared" si="137"/>
        <v>规格×</v>
      </c>
      <c r="AJ370" s="50" t="str">
        <f t="shared" si="138"/>
        <v>装量差比价</v>
      </c>
      <c r="AK370" s="51">
        <f t="shared" si="139"/>
        <v>1.61</v>
      </c>
      <c r="AL370" s="50">
        <f t="shared" si="140"/>
        <v>2.1</v>
      </c>
      <c r="AM370" s="52" t="str">
        <f t="shared" si="141"/>
        <v>差比价与挂网价取低者</v>
      </c>
      <c r="AN370" s="53">
        <f t="shared" si="142"/>
        <v>1.61</v>
      </c>
      <c r="AO370" s="53">
        <f t="shared" si="143"/>
        <v>1.61</v>
      </c>
      <c r="AP370" s="53">
        <f t="shared" si="144"/>
        <v>1.61</v>
      </c>
    </row>
    <row r="371" spans="1:42">
      <c r="A371" s="28">
        <v>27</v>
      </c>
      <c r="B371" s="28" t="s">
        <v>1860</v>
      </c>
      <c r="C371" s="28" t="s">
        <v>1861</v>
      </c>
      <c r="D371" s="28" t="s">
        <v>1862</v>
      </c>
      <c r="E371" s="28" t="str">
        <f>LOOKUP(2,1/([1]中选结果表!$C$2:$C$85=D371),[1]中选结果表!$M$2:$M$85)</f>
        <v>颗粒剂</v>
      </c>
      <c r="F371" s="28" t="s">
        <v>1863</v>
      </c>
      <c r="G371" s="28" t="str">
        <f>LOOKUP(2,1/([1]中选结果表!$D$2:$D$85=$F371),[1]中选结果表!$E$2:$E$85)</f>
        <v>2427.5mg</v>
      </c>
      <c r="H371" s="28" t="str">
        <f>LOOKUP(2,1/([1]中选结果表!$D$2:$D$85=$F371),[1]中选结果表!$F$2:$F$85)</f>
        <v>40袋</v>
      </c>
      <c r="I371" s="28" t="s">
        <v>89</v>
      </c>
      <c r="J371" s="28" t="s">
        <v>1864</v>
      </c>
      <c r="K371" s="28">
        <v>62.72</v>
      </c>
      <c r="L371" s="31">
        <v>1.5680000000000001</v>
      </c>
      <c r="M371" s="28">
        <v>3</v>
      </c>
      <c r="N371" s="32">
        <v>0.7</v>
      </c>
      <c r="O371" s="33" t="s">
        <v>1876</v>
      </c>
      <c r="P371" s="3" t="s">
        <v>1860</v>
      </c>
      <c r="Q371" s="3" t="s">
        <v>1862</v>
      </c>
      <c r="R371" s="3" t="s">
        <v>1877</v>
      </c>
      <c r="S371" s="4" t="str">
        <f>LOOKUP(2,1/('[1] 集采未中选药品规格'!$A$2:$A$596=$R371),'[1] 集采未中选药品规格'!C$2:C$596)</f>
        <v>2427.5mg</v>
      </c>
      <c r="T371" s="4" t="str">
        <f>LOOKUP(2,1/('[1] 集采未中选药品规格'!$A$2:$A$596=$R371),'[1] 集采未中选药品规格'!D$2:D$596)</f>
        <v>28袋</v>
      </c>
      <c r="U371" s="3" t="s">
        <v>89</v>
      </c>
      <c r="V371" s="38" t="s">
        <v>1878</v>
      </c>
      <c r="W371" s="3" t="s">
        <v>1879</v>
      </c>
      <c r="X371" s="38" t="s">
        <v>1878</v>
      </c>
      <c r="Y371" s="3" t="s">
        <v>1879</v>
      </c>
      <c r="Z371" s="3">
        <v>112</v>
      </c>
      <c r="AA371" s="3">
        <v>4</v>
      </c>
      <c r="AB371" s="3" t="s">
        <v>66</v>
      </c>
      <c r="AC371" s="38"/>
      <c r="AD371" s="42"/>
      <c r="AE371" s="42" t="s">
        <v>1880</v>
      </c>
      <c r="AF371" s="42" t="s">
        <v>1876</v>
      </c>
      <c r="AG371" s="42" t="s">
        <v>1881</v>
      </c>
      <c r="AH371" s="54"/>
      <c r="AI371" s="50" t="str">
        <f t="shared" si="137"/>
        <v>规格√</v>
      </c>
      <c r="AJ371" s="50" t="str">
        <f t="shared" si="138"/>
        <v>按中选价</v>
      </c>
      <c r="AK371" s="51">
        <f t="shared" si="139"/>
        <v>1.57</v>
      </c>
      <c r="AL371" s="50">
        <f t="shared" si="140"/>
        <v>2.5</v>
      </c>
      <c r="AM371" s="52" t="str">
        <f t="shared" si="141"/>
        <v>过评药，行梯度降价</v>
      </c>
      <c r="AN371" s="53">
        <f t="shared" si="142"/>
        <v>2.4</v>
      </c>
      <c r="AO371" s="53">
        <f t="shared" si="143"/>
        <v>1.57</v>
      </c>
      <c r="AP371" s="53">
        <f t="shared" si="144"/>
        <v>1.57</v>
      </c>
    </row>
    <row r="372" spans="1:42">
      <c r="A372" s="28">
        <v>27</v>
      </c>
      <c r="B372" s="28" t="s">
        <v>1860</v>
      </c>
      <c r="C372" s="28" t="s">
        <v>1861</v>
      </c>
      <c r="D372" s="28" t="s">
        <v>1862</v>
      </c>
      <c r="E372" s="28" t="str">
        <f>LOOKUP(2,1/([1]中选结果表!$C$2:$C$85=D372),[1]中选结果表!$M$2:$M$85)</f>
        <v>颗粒剂</v>
      </c>
      <c r="F372" s="28" t="s">
        <v>1863</v>
      </c>
      <c r="G372" s="28" t="str">
        <f>LOOKUP(2,1/([1]中选结果表!$D$2:$D$85=$F372),[1]中选结果表!$E$2:$E$85)</f>
        <v>2427.5mg</v>
      </c>
      <c r="H372" s="28" t="str">
        <f>LOOKUP(2,1/([1]中选结果表!$D$2:$D$85=$F372),[1]中选结果表!$F$2:$F$85)</f>
        <v>40袋</v>
      </c>
      <c r="I372" s="28" t="s">
        <v>89</v>
      </c>
      <c r="J372" s="28" t="s">
        <v>1864</v>
      </c>
      <c r="K372" s="28">
        <v>62.72</v>
      </c>
      <c r="L372" s="31">
        <v>1.5680000000000001</v>
      </c>
      <c r="M372" s="28">
        <v>3</v>
      </c>
      <c r="N372" s="32">
        <v>0.7</v>
      </c>
      <c r="O372" s="33" t="s">
        <v>1882</v>
      </c>
      <c r="P372" s="3" t="s">
        <v>1860</v>
      </c>
      <c r="Q372" s="3" t="s">
        <v>1862</v>
      </c>
      <c r="R372" s="3" t="s">
        <v>1883</v>
      </c>
      <c r="S372" s="4" t="str">
        <f>LOOKUP(2,1/('[1] 集采未中选药品规格'!$A$2:$A$596=$R372),'[1] 集采未中选药品规格'!C$2:C$596)</f>
        <v>2427.5mg</v>
      </c>
      <c r="T372" s="4" t="str">
        <f>LOOKUP(2,1/('[1] 集采未中选药品规格'!$A$2:$A$596=$R372),'[1] 集采未中选药品规格'!D$2:D$596)</f>
        <v>16袋</v>
      </c>
      <c r="U372" s="3" t="s">
        <v>89</v>
      </c>
      <c r="V372" s="38" t="s">
        <v>1878</v>
      </c>
      <c r="W372" s="3" t="s">
        <v>1879</v>
      </c>
      <c r="X372" s="38" t="s">
        <v>1878</v>
      </c>
      <c r="Y372" s="3" t="s">
        <v>1879</v>
      </c>
      <c r="Z372" s="3">
        <v>64</v>
      </c>
      <c r="AA372" s="3">
        <v>4</v>
      </c>
      <c r="AB372" s="3" t="s">
        <v>66</v>
      </c>
      <c r="AC372" s="38"/>
      <c r="AD372" s="42"/>
      <c r="AE372" s="42" t="s">
        <v>1880</v>
      </c>
      <c r="AF372" s="42" t="s">
        <v>1882</v>
      </c>
      <c r="AG372" s="42" t="s">
        <v>1881</v>
      </c>
      <c r="AH372" s="54"/>
      <c r="AI372" s="50" t="str">
        <f t="shared" si="137"/>
        <v>规格√</v>
      </c>
      <c r="AJ372" s="50" t="str">
        <f t="shared" si="138"/>
        <v>按中选价</v>
      </c>
      <c r="AK372" s="51">
        <f t="shared" si="139"/>
        <v>1.57</v>
      </c>
      <c r="AL372" s="50">
        <f t="shared" si="140"/>
        <v>2.5</v>
      </c>
      <c r="AM372" s="52" t="str">
        <f t="shared" si="141"/>
        <v>过评药，行梯度降价</v>
      </c>
      <c r="AN372" s="53">
        <f t="shared" si="142"/>
        <v>2.4</v>
      </c>
      <c r="AO372" s="53">
        <f t="shared" si="143"/>
        <v>1.57</v>
      </c>
      <c r="AP372" s="53">
        <f t="shared" si="144"/>
        <v>1.57</v>
      </c>
    </row>
    <row r="373" spans="1:42">
      <c r="A373" s="28">
        <v>28</v>
      </c>
      <c r="B373" s="28" t="s">
        <v>1884</v>
      </c>
      <c r="C373" s="28" t="s">
        <v>1885</v>
      </c>
      <c r="D373" s="28" t="s">
        <v>374</v>
      </c>
      <c r="E373" s="28" t="str">
        <f>LOOKUP(2,1/([1]中选结果表!$C$2:$C$85=D373),[1]中选结果表!$M$2:$M$85)</f>
        <v>注射剂</v>
      </c>
      <c r="F373" s="28" t="s">
        <v>1886</v>
      </c>
      <c r="G373" s="28" t="str">
        <f>LOOKUP(2,1/([1]中选结果表!$D$2:$D$85=$F373),[1]中选结果表!$E$2:$E$85)</f>
        <v>200mg</v>
      </c>
      <c r="H373" s="28" t="str">
        <f>LOOKUP(2,1/([1]中选结果表!$D$2:$D$85=$F373),[1]中选结果表!$F$2:$F$85)</f>
        <v>8支</v>
      </c>
      <c r="I373" s="28" t="s">
        <v>89</v>
      </c>
      <c r="J373" s="28" t="s">
        <v>1887</v>
      </c>
      <c r="K373" s="28">
        <v>151.19999999999999</v>
      </c>
      <c r="L373" s="31">
        <v>18.899999999999999</v>
      </c>
      <c r="M373" s="28">
        <v>5</v>
      </c>
      <c r="N373" s="32">
        <v>0.8</v>
      </c>
      <c r="O373" s="33" t="s">
        <v>1888</v>
      </c>
      <c r="P373" s="3" t="s">
        <v>1884</v>
      </c>
      <c r="Q373" s="3" t="s">
        <v>51</v>
      </c>
      <c r="R373" s="3" t="s">
        <v>1889</v>
      </c>
      <c r="S373" s="4" t="str">
        <f>LOOKUP(2,1/('[1] 集采未中选药品规格'!$A$2:$A$596=$R373),'[1] 集采未中选药品规格'!C$2:C$596)</f>
        <v>200mg</v>
      </c>
      <c r="T373" s="4" t="str">
        <f>LOOKUP(2,1/('[1] 集采未中选药品规格'!$A$2:$A$596=$R373),'[1] 集采未中选药品规格'!D$2:D$596)</f>
        <v>1瓶</v>
      </c>
      <c r="U373" s="3" t="s">
        <v>47</v>
      </c>
      <c r="V373" s="38" t="s">
        <v>857</v>
      </c>
      <c r="W373" s="3" t="s">
        <v>858</v>
      </c>
      <c r="X373" s="38" t="s">
        <v>857</v>
      </c>
      <c r="Y373" s="3" t="s">
        <v>858</v>
      </c>
      <c r="Z373" s="3">
        <v>150.99</v>
      </c>
      <c r="AA373" s="3">
        <v>150.99</v>
      </c>
      <c r="AB373" s="3" t="s">
        <v>57</v>
      </c>
      <c r="AC373" s="38"/>
      <c r="AD373" s="42"/>
      <c r="AE373" s="42" t="s">
        <v>1890</v>
      </c>
      <c r="AF373" s="42" t="s">
        <v>1888</v>
      </c>
      <c r="AG373" s="42" t="s">
        <v>1891</v>
      </c>
      <c r="AH373" s="54"/>
      <c r="AI373" s="50" t="str">
        <f t="shared" si="137"/>
        <v>规格√</v>
      </c>
      <c r="AJ373" s="50" t="str">
        <f t="shared" si="138"/>
        <v>按中选价</v>
      </c>
      <c r="AK373" s="51">
        <f t="shared" si="139"/>
        <v>18.899999999999999</v>
      </c>
      <c r="AL373" s="50">
        <f t="shared" si="140"/>
        <v>8</v>
      </c>
      <c r="AM373" s="52" t="str">
        <f t="shared" si="141"/>
        <v>差比价与挂网价取低者</v>
      </c>
      <c r="AN373" s="53">
        <f t="shared" si="142"/>
        <v>18.899999999999999</v>
      </c>
      <c r="AO373" s="53">
        <f t="shared" si="143"/>
        <v>18.899999999999999</v>
      </c>
      <c r="AP373" s="53">
        <f t="shared" si="144"/>
        <v>18.899999999999999</v>
      </c>
    </row>
    <row r="374" spans="1:42">
      <c r="A374" s="29">
        <v>28</v>
      </c>
      <c r="B374" s="29" t="s">
        <v>1884</v>
      </c>
      <c r="C374" s="29" t="s">
        <v>1885</v>
      </c>
      <c r="D374" s="29" t="s">
        <v>374</v>
      </c>
      <c r="E374" s="29" t="str">
        <f>LOOKUP(2,1/([1]中选结果表!$C$2:$C$85=D374),[1]中选结果表!$M$2:$M$85)</f>
        <v>注射剂</v>
      </c>
      <c r="F374" s="29" t="s">
        <v>1886</v>
      </c>
      <c r="G374" s="29" t="str">
        <f>LOOKUP(2,1/([1]中选结果表!$D$2:$D$85=$F374),[1]中选结果表!$E$2:$E$85)</f>
        <v>200mg</v>
      </c>
      <c r="H374" s="29" t="str">
        <f>LOOKUP(2,1/([1]中选结果表!$D$2:$D$85=$F374),[1]中选结果表!$F$2:$F$85)</f>
        <v>8支</v>
      </c>
      <c r="I374" s="29" t="s">
        <v>89</v>
      </c>
      <c r="J374" s="29" t="s">
        <v>1887</v>
      </c>
      <c r="K374" s="29">
        <v>151.19999999999999</v>
      </c>
      <c r="L374" s="34">
        <v>18.899999999999999</v>
      </c>
      <c r="M374" s="29">
        <v>5</v>
      </c>
      <c r="N374" s="35">
        <v>0.8</v>
      </c>
      <c r="O374" s="36" t="s">
        <v>1892</v>
      </c>
      <c r="P374" s="29" t="s">
        <v>1884</v>
      </c>
      <c r="Q374" s="29" t="s">
        <v>51</v>
      </c>
      <c r="R374" s="29" t="s">
        <v>1893</v>
      </c>
      <c r="S374" s="39" t="str">
        <f>LOOKUP(2,1/('[1] 集采未中选药品规格'!$A$2:$A$596=$R374),'[1] 集采未中选药品规格'!C$2:C$596)</f>
        <v>200mg</v>
      </c>
      <c r="T374" s="39" t="str">
        <f>LOOKUP(2,1/('[1] 集采未中选药品规格'!$A$2:$A$596=$R374),'[1] 集采未中选药品规格'!D$2:D$596)</f>
        <v>1瓶</v>
      </c>
      <c r="U374" s="29" t="s">
        <v>89</v>
      </c>
      <c r="V374" s="40" t="s">
        <v>1894</v>
      </c>
      <c r="W374" s="29" t="s">
        <v>1895</v>
      </c>
      <c r="X374" s="40" t="s">
        <v>1894</v>
      </c>
      <c r="Y374" s="29" t="s">
        <v>1896</v>
      </c>
      <c r="Z374" s="29">
        <v>344</v>
      </c>
      <c r="AA374" s="29">
        <v>344</v>
      </c>
      <c r="AB374" s="29" t="s">
        <v>57</v>
      </c>
      <c r="AC374" s="43" t="s">
        <v>66</v>
      </c>
      <c r="AD374" s="44"/>
      <c r="AE374" s="44" t="s">
        <v>1897</v>
      </c>
      <c r="AF374" s="44" t="s">
        <v>1892</v>
      </c>
      <c r="AG374" s="44" t="s">
        <v>1898</v>
      </c>
      <c r="AH374" s="55"/>
      <c r="AI374" s="50" t="str">
        <f t="shared" si="137"/>
        <v>规格√</v>
      </c>
      <c r="AJ374" s="50" t="str">
        <f t="shared" si="138"/>
        <v>按中选价</v>
      </c>
      <c r="AK374" s="51">
        <f t="shared" si="139"/>
        <v>18.899999999999999</v>
      </c>
      <c r="AL374" s="50">
        <f t="shared" si="140"/>
        <v>18.2</v>
      </c>
      <c r="AM374" s="52" t="str">
        <f t="shared" si="141"/>
        <v>原研药，行梯度降价</v>
      </c>
      <c r="AN374" s="53">
        <f t="shared" si="142"/>
        <v>206.4</v>
      </c>
      <c r="AO374" s="53">
        <f t="shared" si="143"/>
        <v>123.84</v>
      </c>
      <c r="AP374" s="53">
        <f t="shared" si="144"/>
        <v>99.08</v>
      </c>
    </row>
    <row r="375" spans="1:42">
      <c r="A375" s="28">
        <v>28</v>
      </c>
      <c r="B375" s="28" t="s">
        <v>1884</v>
      </c>
      <c r="C375" s="28" t="s">
        <v>1885</v>
      </c>
      <c r="D375" s="28" t="s">
        <v>374</v>
      </c>
      <c r="E375" s="28" t="str">
        <f>LOOKUP(2,1/([1]中选结果表!$C$2:$C$85=D375),[1]中选结果表!$M$2:$M$85)</f>
        <v>注射剂</v>
      </c>
      <c r="F375" s="28" t="s">
        <v>1886</v>
      </c>
      <c r="G375" s="28" t="str">
        <f>LOOKUP(2,1/([1]中选结果表!$D$2:$D$85=$F375),[1]中选结果表!$E$2:$E$85)</f>
        <v>200mg</v>
      </c>
      <c r="H375" s="28" t="str">
        <f>LOOKUP(2,1/([1]中选结果表!$D$2:$D$85=$F375),[1]中选结果表!$F$2:$F$85)</f>
        <v>8支</v>
      </c>
      <c r="I375" s="28" t="s">
        <v>89</v>
      </c>
      <c r="J375" s="28" t="s">
        <v>1887</v>
      </c>
      <c r="K375" s="28">
        <v>151.19999999999999</v>
      </c>
      <c r="L375" s="31">
        <v>18.899999999999999</v>
      </c>
      <c r="M375" s="28">
        <v>5</v>
      </c>
      <c r="N375" s="32">
        <v>0.8</v>
      </c>
      <c r="O375" s="33" t="s">
        <v>1899</v>
      </c>
      <c r="P375" s="3" t="s">
        <v>1884</v>
      </c>
      <c r="Q375" s="3" t="s">
        <v>51</v>
      </c>
      <c r="R375" s="3" t="s">
        <v>1889</v>
      </c>
      <c r="S375" s="4" t="str">
        <f>LOOKUP(2,1/('[1] 集采未中选药品规格'!$A$2:$A$596=$R375),'[1] 集采未中选药品规格'!C$2:C$596)</f>
        <v>200mg</v>
      </c>
      <c r="T375" s="4" t="str">
        <f>LOOKUP(2,1/('[1] 集采未中选药品规格'!$A$2:$A$596=$R375),'[1] 集采未中选药品规格'!D$2:D$596)</f>
        <v>1瓶</v>
      </c>
      <c r="U375" s="3" t="s">
        <v>47</v>
      </c>
      <c r="V375" s="38" t="s">
        <v>1900</v>
      </c>
      <c r="W375" s="3" t="s">
        <v>1901</v>
      </c>
      <c r="X375" s="38" t="s">
        <v>1900</v>
      </c>
      <c r="Y375" s="3" t="s">
        <v>1901</v>
      </c>
      <c r="Z375" s="3">
        <v>48.81</v>
      </c>
      <c r="AA375" s="3">
        <v>48.81</v>
      </c>
      <c r="AB375" s="3" t="s">
        <v>57</v>
      </c>
      <c r="AC375" s="38"/>
      <c r="AD375" s="42"/>
      <c r="AE375" s="42" t="s">
        <v>1902</v>
      </c>
      <c r="AF375" s="42" t="s">
        <v>1899</v>
      </c>
      <c r="AG375" s="42" t="s">
        <v>1903</v>
      </c>
      <c r="AH375" s="54"/>
      <c r="AI375" s="50" t="str">
        <f t="shared" si="137"/>
        <v>规格√</v>
      </c>
      <c r="AJ375" s="50" t="str">
        <f t="shared" si="138"/>
        <v>按中选价</v>
      </c>
      <c r="AK375" s="51">
        <f t="shared" si="139"/>
        <v>18.899999999999999</v>
      </c>
      <c r="AL375" s="50">
        <f t="shared" si="140"/>
        <v>2.6</v>
      </c>
      <c r="AM375" s="52" t="str">
        <f t="shared" si="141"/>
        <v>差比价与挂网价取低者</v>
      </c>
      <c r="AN375" s="53">
        <f t="shared" si="142"/>
        <v>18.899999999999999</v>
      </c>
      <c r="AO375" s="53">
        <f t="shared" si="143"/>
        <v>18.899999999999999</v>
      </c>
      <c r="AP375" s="53">
        <f t="shared" si="144"/>
        <v>18.899999999999999</v>
      </c>
    </row>
    <row r="376" spans="1:42">
      <c r="A376" s="28">
        <v>28</v>
      </c>
      <c r="B376" s="28" t="s">
        <v>1884</v>
      </c>
      <c r="C376" s="28" t="s">
        <v>1885</v>
      </c>
      <c r="D376" s="28" t="s">
        <v>374</v>
      </c>
      <c r="E376" s="28" t="str">
        <f>LOOKUP(2,1/([1]中选结果表!$C$2:$C$85=D376),[1]中选结果表!$M$2:$M$85)</f>
        <v>注射剂</v>
      </c>
      <c r="F376" s="28" t="s">
        <v>1886</v>
      </c>
      <c r="G376" s="28" t="str">
        <f>LOOKUP(2,1/([1]中选结果表!$D$2:$D$85=$F376),[1]中选结果表!$E$2:$E$85)</f>
        <v>200mg</v>
      </c>
      <c r="H376" s="28" t="str">
        <f>LOOKUP(2,1/([1]中选结果表!$D$2:$D$85=$F376),[1]中选结果表!$F$2:$F$85)</f>
        <v>8支</v>
      </c>
      <c r="I376" s="28" t="s">
        <v>89</v>
      </c>
      <c r="J376" s="28" t="s">
        <v>1887</v>
      </c>
      <c r="K376" s="28">
        <v>151.19999999999999</v>
      </c>
      <c r="L376" s="31">
        <v>18.899999999999999</v>
      </c>
      <c r="M376" s="28">
        <v>5</v>
      </c>
      <c r="N376" s="32">
        <v>0.8</v>
      </c>
      <c r="O376" s="33" t="s">
        <v>1904</v>
      </c>
      <c r="P376" s="3" t="s">
        <v>1884</v>
      </c>
      <c r="Q376" s="3" t="s">
        <v>484</v>
      </c>
      <c r="R376" s="3" t="s">
        <v>1905</v>
      </c>
      <c r="S376" s="4" t="str">
        <f>LOOKUP(2,1/('[1] 集采未中选药品规格'!$A$2:$A$596=$R376),'[1] 集采未中选药品规格'!C$2:C$596)</f>
        <v>200mg</v>
      </c>
      <c r="T376" s="4" t="str">
        <f>LOOKUP(2,1/('[1] 集采未中选药品规格'!$A$2:$A$596=$R376),'[1] 集采未中选药品规格'!D$2:D$596)</f>
        <v>1支</v>
      </c>
      <c r="U376" s="3" t="s">
        <v>89</v>
      </c>
      <c r="V376" s="38" t="s">
        <v>552</v>
      </c>
      <c r="W376" s="3" t="s">
        <v>553</v>
      </c>
      <c r="X376" s="38" t="s">
        <v>552</v>
      </c>
      <c r="Y376" s="3" t="s">
        <v>553</v>
      </c>
      <c r="Z376" s="3">
        <v>48.97</v>
      </c>
      <c r="AA376" s="3">
        <v>48.97</v>
      </c>
      <c r="AB376" s="3" t="s">
        <v>57</v>
      </c>
      <c r="AC376" s="38"/>
      <c r="AD376" s="42"/>
      <c r="AE376" s="42" t="s">
        <v>1906</v>
      </c>
      <c r="AF376" s="42" t="s">
        <v>1904</v>
      </c>
      <c r="AG376" s="42" t="s">
        <v>1907</v>
      </c>
      <c r="AH376" s="54"/>
      <c r="AI376" s="50" t="str">
        <f t="shared" si="137"/>
        <v>规格√</v>
      </c>
      <c r="AJ376" s="50" t="str">
        <f t="shared" si="138"/>
        <v>按中选价</v>
      </c>
      <c r="AK376" s="51">
        <f t="shared" si="139"/>
        <v>18.899999999999999</v>
      </c>
      <c r="AL376" s="50">
        <f t="shared" si="140"/>
        <v>2.6</v>
      </c>
      <c r="AM376" s="52" t="str">
        <f t="shared" si="141"/>
        <v>差比价与挂网价取低者</v>
      </c>
      <c r="AN376" s="53">
        <f t="shared" si="142"/>
        <v>18.899999999999999</v>
      </c>
      <c r="AO376" s="53">
        <f t="shared" si="143"/>
        <v>18.899999999999999</v>
      </c>
      <c r="AP376" s="53">
        <f t="shared" si="144"/>
        <v>18.899999999999999</v>
      </c>
    </row>
    <row r="377" spans="1:42">
      <c r="A377" s="28">
        <v>28</v>
      </c>
      <c r="B377" s="28" t="s">
        <v>1884</v>
      </c>
      <c r="C377" s="28" t="s">
        <v>1885</v>
      </c>
      <c r="D377" s="28" t="s">
        <v>374</v>
      </c>
      <c r="E377" s="28" t="str">
        <f>LOOKUP(2,1/([1]中选结果表!$C$2:$C$85=D377),[1]中选结果表!$M$2:$M$85)</f>
        <v>注射剂</v>
      </c>
      <c r="F377" s="28" t="s">
        <v>1886</v>
      </c>
      <c r="G377" s="28" t="str">
        <f>LOOKUP(2,1/([1]中选结果表!$D$2:$D$85=$F377),[1]中选结果表!$E$2:$E$85)</f>
        <v>200mg</v>
      </c>
      <c r="H377" s="28" t="str">
        <f>LOOKUP(2,1/([1]中选结果表!$D$2:$D$85=$F377),[1]中选结果表!$F$2:$F$85)</f>
        <v>8支</v>
      </c>
      <c r="I377" s="28" t="s">
        <v>89</v>
      </c>
      <c r="J377" s="28" t="s">
        <v>1887</v>
      </c>
      <c r="K377" s="28">
        <v>151.19999999999999</v>
      </c>
      <c r="L377" s="31">
        <v>18.899999999999999</v>
      </c>
      <c r="M377" s="28">
        <v>5</v>
      </c>
      <c r="N377" s="32">
        <v>0.8</v>
      </c>
      <c r="O377" s="33" t="s">
        <v>1908</v>
      </c>
      <c r="P377" s="3" t="s">
        <v>1884</v>
      </c>
      <c r="Q377" s="3" t="s">
        <v>51</v>
      </c>
      <c r="R377" s="3" t="s">
        <v>1909</v>
      </c>
      <c r="S377" s="4" t="str">
        <f>LOOKUP(2,1/('[1] 集采未中选药品规格'!$A$2:$A$596=$R377),'[1] 集采未中选药品规格'!C$2:C$596)</f>
        <v>200mg</v>
      </c>
      <c r="T377" s="4" t="str">
        <f>LOOKUP(2,1/('[1] 集采未中选药品规格'!$A$2:$A$596=$R377),'[1] 集采未中选药品规格'!D$2:D$596)</f>
        <v>1支</v>
      </c>
      <c r="U377" s="3" t="s">
        <v>512</v>
      </c>
      <c r="V377" s="38" t="s">
        <v>1910</v>
      </c>
      <c r="W377" s="3" t="s">
        <v>1911</v>
      </c>
      <c r="X377" s="38" t="s">
        <v>1910</v>
      </c>
      <c r="Y377" s="3" t="s">
        <v>1911</v>
      </c>
      <c r="Z377" s="3">
        <v>239</v>
      </c>
      <c r="AA377" s="3">
        <v>239</v>
      </c>
      <c r="AB377" s="3" t="s">
        <v>66</v>
      </c>
      <c r="AC377" s="38"/>
      <c r="AD377" s="42"/>
      <c r="AE377" s="42" t="s">
        <v>1912</v>
      </c>
      <c r="AF377" s="42" t="s">
        <v>1908</v>
      </c>
      <c r="AG377" s="42" t="s">
        <v>1913</v>
      </c>
      <c r="AH377" s="54"/>
      <c r="AI377" s="50" t="str">
        <f t="shared" si="137"/>
        <v>规格√</v>
      </c>
      <c r="AJ377" s="50" t="str">
        <f t="shared" si="138"/>
        <v>按中选价</v>
      </c>
      <c r="AK377" s="51">
        <f t="shared" si="139"/>
        <v>18.899999999999999</v>
      </c>
      <c r="AL377" s="50">
        <f t="shared" si="140"/>
        <v>12.6</v>
      </c>
      <c r="AM377" s="52" t="str">
        <f t="shared" si="141"/>
        <v>过评药，行梯度降价</v>
      </c>
      <c r="AN377" s="53">
        <f t="shared" si="142"/>
        <v>143.4</v>
      </c>
      <c r="AO377" s="53">
        <f t="shared" si="143"/>
        <v>86.04</v>
      </c>
      <c r="AP377" s="53">
        <f t="shared" si="144"/>
        <v>68.84</v>
      </c>
    </row>
    <row r="378" spans="1:42">
      <c r="A378" s="28">
        <v>28</v>
      </c>
      <c r="B378" s="28" t="s">
        <v>1884</v>
      </c>
      <c r="C378" s="28" t="s">
        <v>1885</v>
      </c>
      <c r="D378" s="28" t="s">
        <v>374</v>
      </c>
      <c r="E378" s="28" t="str">
        <f>LOOKUP(2,1/([1]中选结果表!$C$2:$C$85=D378),[1]中选结果表!$M$2:$M$85)</f>
        <v>注射剂</v>
      </c>
      <c r="F378" s="28" t="s">
        <v>1914</v>
      </c>
      <c r="G378" s="28" t="str">
        <f>LOOKUP(2,1/([1]中选结果表!$D$2:$D$85=$F378),[1]中选结果表!$E$2:$E$85)</f>
        <v>1000mg</v>
      </c>
      <c r="H378" s="28" t="str">
        <f>LOOKUP(2,1/([1]中选结果表!$D$2:$D$85=$F378),[1]中选结果表!$F$2:$F$85)</f>
        <v>5支</v>
      </c>
      <c r="I378" s="28" t="s">
        <v>89</v>
      </c>
      <c r="J378" s="28" t="s">
        <v>1887</v>
      </c>
      <c r="K378" s="28">
        <v>323.98</v>
      </c>
      <c r="L378" s="31">
        <v>64.796000000000006</v>
      </c>
      <c r="M378" s="28">
        <v>5</v>
      </c>
      <c r="N378" s="32">
        <v>0.8</v>
      </c>
      <c r="O378" s="33" t="s">
        <v>1915</v>
      </c>
      <c r="P378" s="3" t="s">
        <v>1884</v>
      </c>
      <c r="Q378" s="3" t="s">
        <v>51</v>
      </c>
      <c r="R378" s="3" t="s">
        <v>1916</v>
      </c>
      <c r="S378" s="4" t="str">
        <f>LOOKUP(2,1/('[1] 集采未中选药品规格'!$A$2:$A$596=$R378),'[1] 集采未中选药品规格'!C$2:C$596)</f>
        <v>1000mg</v>
      </c>
      <c r="T378" s="4" t="str">
        <f>LOOKUP(2,1/('[1] 集采未中选药品规格'!$A$2:$A$596=$R378),'[1] 集采未中选药品规格'!D$2:D$596)</f>
        <v>1瓶</v>
      </c>
      <c r="U378" s="3" t="s">
        <v>47</v>
      </c>
      <c r="V378" s="38" t="s">
        <v>857</v>
      </c>
      <c r="W378" s="3" t="s">
        <v>858</v>
      </c>
      <c r="X378" s="38" t="s">
        <v>857</v>
      </c>
      <c r="Y378" s="3" t="s">
        <v>858</v>
      </c>
      <c r="Z378" s="3">
        <v>838</v>
      </c>
      <c r="AA378" s="3">
        <v>838</v>
      </c>
      <c r="AB378" s="3" t="s">
        <v>57</v>
      </c>
      <c r="AC378" s="38"/>
      <c r="AD378" s="42"/>
      <c r="AE378" s="42" t="s">
        <v>1917</v>
      </c>
      <c r="AF378" s="42" t="s">
        <v>1915</v>
      </c>
      <c r="AG378" s="42" t="s">
        <v>1918</v>
      </c>
      <c r="AH378" s="54"/>
      <c r="AI378" s="50" t="str">
        <f t="shared" si="137"/>
        <v>规格√</v>
      </c>
      <c r="AJ378" s="50" t="str">
        <f t="shared" si="138"/>
        <v>按中选价</v>
      </c>
      <c r="AK378" s="51">
        <f t="shared" si="139"/>
        <v>64.8</v>
      </c>
      <c r="AL378" s="50">
        <f t="shared" si="140"/>
        <v>12.9</v>
      </c>
      <c r="AM378" s="52" t="str">
        <f t="shared" si="141"/>
        <v>差比价与挂网价取低者</v>
      </c>
      <c r="AN378" s="53">
        <f t="shared" si="142"/>
        <v>64.8</v>
      </c>
      <c r="AO378" s="53">
        <f t="shared" si="143"/>
        <v>64.8</v>
      </c>
      <c r="AP378" s="53">
        <f t="shared" si="144"/>
        <v>64.8</v>
      </c>
    </row>
    <row r="379" spans="1:42">
      <c r="A379" s="29">
        <v>28</v>
      </c>
      <c r="B379" s="29" t="s">
        <v>1884</v>
      </c>
      <c r="C379" s="29" t="s">
        <v>1885</v>
      </c>
      <c r="D379" s="29" t="s">
        <v>374</v>
      </c>
      <c r="E379" s="29" t="str">
        <f>LOOKUP(2,1/([1]中选结果表!$C$2:$C$85=D379),[1]中选结果表!$M$2:$M$85)</f>
        <v>注射剂</v>
      </c>
      <c r="F379" s="29" t="s">
        <v>1914</v>
      </c>
      <c r="G379" s="29" t="str">
        <f>LOOKUP(2,1/([1]中选结果表!$D$2:$D$85=$F379),[1]中选结果表!$E$2:$E$85)</f>
        <v>1000mg</v>
      </c>
      <c r="H379" s="29" t="str">
        <f>LOOKUP(2,1/([1]中选结果表!$D$2:$D$85=$F379),[1]中选结果表!$F$2:$F$85)</f>
        <v>5支</v>
      </c>
      <c r="I379" s="29" t="s">
        <v>89</v>
      </c>
      <c r="J379" s="29" t="s">
        <v>1887</v>
      </c>
      <c r="K379" s="29">
        <v>323.98</v>
      </c>
      <c r="L379" s="34">
        <v>64.796000000000006</v>
      </c>
      <c r="M379" s="29">
        <v>5</v>
      </c>
      <c r="N379" s="35">
        <v>0.8</v>
      </c>
      <c r="O379" s="36" t="s">
        <v>1919</v>
      </c>
      <c r="P379" s="29" t="s">
        <v>1884</v>
      </c>
      <c r="Q379" s="29" t="s">
        <v>51</v>
      </c>
      <c r="R379" s="29" t="s">
        <v>1920</v>
      </c>
      <c r="S379" s="39" t="str">
        <f>LOOKUP(2,1/('[1] 集采未中选药品规格'!$A$2:$A$596=$R379),'[1] 集采未中选药品规格'!C$2:C$596)</f>
        <v>1000mg</v>
      </c>
      <c r="T379" s="39" t="str">
        <f>LOOKUP(2,1/('[1] 集采未中选药品规格'!$A$2:$A$596=$R379),'[1] 集采未中选药品规格'!D$2:D$596)</f>
        <v>1瓶</v>
      </c>
      <c r="U379" s="29" t="s">
        <v>89</v>
      </c>
      <c r="V379" s="40" t="s">
        <v>1894</v>
      </c>
      <c r="W379" s="29" t="s">
        <v>1921</v>
      </c>
      <c r="X379" s="40" t="s">
        <v>1894</v>
      </c>
      <c r="Y379" s="29" t="s">
        <v>1896</v>
      </c>
      <c r="Z379" s="29">
        <v>1594</v>
      </c>
      <c r="AA379" s="29">
        <v>1594</v>
      </c>
      <c r="AB379" s="29" t="s">
        <v>57</v>
      </c>
      <c r="AC379" s="43" t="s">
        <v>66</v>
      </c>
      <c r="AD379" s="44"/>
      <c r="AE379" s="44" t="s">
        <v>1922</v>
      </c>
      <c r="AF379" s="44" t="s">
        <v>1919</v>
      </c>
      <c r="AG379" s="44" t="s">
        <v>1923</v>
      </c>
      <c r="AH379" s="55"/>
      <c r="AI379" s="50" t="str">
        <f t="shared" si="137"/>
        <v>规格√</v>
      </c>
      <c r="AJ379" s="50" t="str">
        <f t="shared" si="138"/>
        <v>按中选价</v>
      </c>
      <c r="AK379" s="51">
        <f t="shared" si="139"/>
        <v>64.8</v>
      </c>
      <c r="AL379" s="50">
        <f t="shared" si="140"/>
        <v>24.6</v>
      </c>
      <c r="AM379" s="52" t="str">
        <f t="shared" si="141"/>
        <v>原研药，行梯度降价</v>
      </c>
      <c r="AN379" s="53">
        <f t="shared" si="142"/>
        <v>956.4</v>
      </c>
      <c r="AO379" s="53">
        <f t="shared" si="143"/>
        <v>573.84</v>
      </c>
      <c r="AP379" s="53">
        <f t="shared" si="144"/>
        <v>459.08</v>
      </c>
    </row>
    <row r="380" spans="1:42">
      <c r="A380" s="28">
        <v>28</v>
      </c>
      <c r="B380" s="28" t="s">
        <v>1884</v>
      </c>
      <c r="C380" s="28" t="s">
        <v>1885</v>
      </c>
      <c r="D380" s="28" t="s">
        <v>374</v>
      </c>
      <c r="E380" s="28" t="str">
        <f>LOOKUP(2,1/([1]中选结果表!$C$2:$C$85=D380),[1]中选结果表!$M$2:$M$85)</f>
        <v>注射剂</v>
      </c>
      <c r="F380" s="28" t="s">
        <v>1914</v>
      </c>
      <c r="G380" s="28" t="str">
        <f>LOOKUP(2,1/([1]中选结果表!$D$2:$D$85=$F380),[1]中选结果表!$E$2:$E$85)</f>
        <v>1000mg</v>
      </c>
      <c r="H380" s="28" t="str">
        <f>LOOKUP(2,1/([1]中选结果表!$D$2:$D$85=$F380),[1]中选结果表!$F$2:$F$85)</f>
        <v>5支</v>
      </c>
      <c r="I380" s="28" t="s">
        <v>89</v>
      </c>
      <c r="J380" s="28" t="s">
        <v>1887</v>
      </c>
      <c r="K380" s="28">
        <v>323.98</v>
      </c>
      <c r="L380" s="31">
        <v>64.796000000000006</v>
      </c>
      <c r="M380" s="28">
        <v>5</v>
      </c>
      <c r="N380" s="32">
        <v>0.8</v>
      </c>
      <c r="O380" s="33" t="s">
        <v>1924</v>
      </c>
      <c r="P380" s="3" t="s">
        <v>1884</v>
      </c>
      <c r="Q380" s="3" t="s">
        <v>51</v>
      </c>
      <c r="R380" s="3" t="s">
        <v>1925</v>
      </c>
      <c r="S380" s="4" t="str">
        <f>LOOKUP(2,1/('[1] 集采未中选药品规格'!$A$2:$A$596=$R380),'[1] 集采未中选药品规格'!C$2:C$596)</f>
        <v>1000mg</v>
      </c>
      <c r="T380" s="4" t="str">
        <f>LOOKUP(2,1/('[1] 集采未中选药品规格'!$A$2:$A$596=$R380),'[1] 集采未中选药品规格'!D$2:D$596)</f>
        <v>1支</v>
      </c>
      <c r="U380" s="3" t="s">
        <v>512</v>
      </c>
      <c r="V380" s="38" t="s">
        <v>648</v>
      </c>
      <c r="W380" s="3" t="s">
        <v>649</v>
      </c>
      <c r="X380" s="38" t="s">
        <v>648</v>
      </c>
      <c r="Y380" s="3" t="s">
        <v>649</v>
      </c>
      <c r="Z380" s="3">
        <v>281.10000000000002</v>
      </c>
      <c r="AA380" s="3">
        <v>281.10000000000002</v>
      </c>
      <c r="AB380" s="3" t="s">
        <v>57</v>
      </c>
      <c r="AC380" s="38"/>
      <c r="AD380" s="42"/>
      <c r="AE380" s="42" t="s">
        <v>1926</v>
      </c>
      <c r="AF380" s="42" t="s">
        <v>1924</v>
      </c>
      <c r="AG380" s="42" t="s">
        <v>1927</v>
      </c>
      <c r="AH380" s="54" t="s">
        <v>60</v>
      </c>
      <c r="AI380" s="50" t="str">
        <f t="shared" si="137"/>
        <v>规格√</v>
      </c>
      <c r="AJ380" s="50" t="str">
        <f t="shared" si="138"/>
        <v>按中选价</v>
      </c>
      <c r="AK380" s="51">
        <f t="shared" si="139"/>
        <v>64.8</v>
      </c>
      <c r="AL380" s="50">
        <f t="shared" si="140"/>
        <v>4.3</v>
      </c>
      <c r="AM380" s="52" t="str">
        <f t="shared" si="141"/>
        <v>差比价与挂网价取低者</v>
      </c>
      <c r="AN380" s="53">
        <f t="shared" si="142"/>
        <v>64.8</v>
      </c>
      <c r="AO380" s="53">
        <f t="shared" si="143"/>
        <v>64.8</v>
      </c>
      <c r="AP380" s="53">
        <f t="shared" si="144"/>
        <v>64.8</v>
      </c>
    </row>
    <row r="381" spans="1:42">
      <c r="A381" s="28">
        <v>28</v>
      </c>
      <c r="B381" s="28" t="s">
        <v>1884</v>
      </c>
      <c r="C381" s="28" t="s">
        <v>1885</v>
      </c>
      <c r="D381" s="28" t="s">
        <v>374</v>
      </c>
      <c r="E381" s="28" t="str">
        <f>LOOKUP(2,1/([1]中选结果表!$C$2:$C$85=D381),[1]中选结果表!$M$2:$M$85)</f>
        <v>注射剂</v>
      </c>
      <c r="F381" s="28" t="s">
        <v>1914</v>
      </c>
      <c r="G381" s="28" t="str">
        <f>LOOKUP(2,1/([1]中选结果表!$D$2:$D$85=$F381),[1]中选结果表!$E$2:$E$85)</f>
        <v>1000mg</v>
      </c>
      <c r="H381" s="28" t="str">
        <f>LOOKUP(2,1/([1]中选结果表!$D$2:$D$85=$F381),[1]中选结果表!$F$2:$F$85)</f>
        <v>5支</v>
      </c>
      <c r="I381" s="28" t="s">
        <v>89</v>
      </c>
      <c r="J381" s="28" t="s">
        <v>1887</v>
      </c>
      <c r="K381" s="28">
        <v>323.98</v>
      </c>
      <c r="L381" s="31">
        <v>64.796000000000006</v>
      </c>
      <c r="M381" s="28">
        <v>5</v>
      </c>
      <c r="N381" s="32">
        <v>0.8</v>
      </c>
      <c r="O381" s="33" t="s">
        <v>1928</v>
      </c>
      <c r="P381" s="3" t="s">
        <v>1884</v>
      </c>
      <c r="Q381" s="3" t="s">
        <v>51</v>
      </c>
      <c r="R381" s="3" t="s">
        <v>1916</v>
      </c>
      <c r="S381" s="4" t="str">
        <f>LOOKUP(2,1/('[1] 集采未中选药品规格'!$A$2:$A$596=$R381),'[1] 集采未中选药品规格'!C$2:C$596)</f>
        <v>1000mg</v>
      </c>
      <c r="T381" s="4" t="str">
        <f>LOOKUP(2,1/('[1] 集采未中选药品规格'!$A$2:$A$596=$R381),'[1] 集采未中选药品规格'!D$2:D$596)</f>
        <v>1瓶</v>
      </c>
      <c r="U381" s="3" t="s">
        <v>47</v>
      </c>
      <c r="V381" s="38" t="s">
        <v>1900</v>
      </c>
      <c r="W381" s="3" t="s">
        <v>1901</v>
      </c>
      <c r="X381" s="38" t="s">
        <v>1900</v>
      </c>
      <c r="Y381" s="3" t="s">
        <v>1901</v>
      </c>
      <c r="Z381" s="3">
        <v>407.2</v>
      </c>
      <c r="AA381" s="3">
        <v>407.2</v>
      </c>
      <c r="AB381" s="3" t="s">
        <v>57</v>
      </c>
      <c r="AC381" s="38"/>
      <c r="AD381" s="42"/>
      <c r="AE381" s="42" t="s">
        <v>1929</v>
      </c>
      <c r="AF381" s="42" t="s">
        <v>1928</v>
      </c>
      <c r="AG381" s="42" t="s">
        <v>1930</v>
      </c>
      <c r="AH381" s="54"/>
      <c r="AI381" s="50" t="str">
        <f t="shared" si="137"/>
        <v>规格√</v>
      </c>
      <c r="AJ381" s="50" t="str">
        <f t="shared" si="138"/>
        <v>按中选价</v>
      </c>
      <c r="AK381" s="51">
        <f t="shared" si="139"/>
        <v>64.8</v>
      </c>
      <c r="AL381" s="50">
        <f t="shared" si="140"/>
        <v>6.3</v>
      </c>
      <c r="AM381" s="52" t="str">
        <f t="shared" si="141"/>
        <v>差比价与挂网价取低者</v>
      </c>
      <c r="AN381" s="53">
        <f t="shared" si="142"/>
        <v>64.8</v>
      </c>
      <c r="AO381" s="53">
        <f t="shared" si="143"/>
        <v>64.8</v>
      </c>
      <c r="AP381" s="53">
        <f t="shared" si="144"/>
        <v>64.8</v>
      </c>
    </row>
    <row r="382" spans="1:42">
      <c r="A382" s="28">
        <v>28</v>
      </c>
      <c r="B382" s="28" t="s">
        <v>1884</v>
      </c>
      <c r="C382" s="28" t="s">
        <v>1885</v>
      </c>
      <c r="D382" s="28" t="s">
        <v>374</v>
      </c>
      <c r="E382" s="28" t="str">
        <f>LOOKUP(2,1/([1]中选结果表!$C$2:$C$85=D382),[1]中选结果表!$M$2:$M$85)</f>
        <v>注射剂</v>
      </c>
      <c r="F382" s="28" t="s">
        <v>1914</v>
      </c>
      <c r="G382" s="28" t="str">
        <f>LOOKUP(2,1/([1]中选结果表!$D$2:$D$85=$F382),[1]中选结果表!$E$2:$E$85)</f>
        <v>1000mg</v>
      </c>
      <c r="H382" s="28" t="str">
        <f>LOOKUP(2,1/([1]中选结果表!$D$2:$D$85=$F382),[1]中选结果表!$F$2:$F$85)</f>
        <v>5支</v>
      </c>
      <c r="I382" s="28" t="s">
        <v>89</v>
      </c>
      <c r="J382" s="28" t="s">
        <v>1887</v>
      </c>
      <c r="K382" s="28">
        <v>323.98</v>
      </c>
      <c r="L382" s="31">
        <v>64.796000000000006</v>
      </c>
      <c r="M382" s="28">
        <v>5</v>
      </c>
      <c r="N382" s="32">
        <v>0.8</v>
      </c>
      <c r="O382" s="33" t="s">
        <v>1931</v>
      </c>
      <c r="P382" s="3" t="s">
        <v>1884</v>
      </c>
      <c r="Q382" s="3" t="s">
        <v>51</v>
      </c>
      <c r="R382" s="3" t="s">
        <v>1925</v>
      </c>
      <c r="S382" s="4" t="str">
        <f>LOOKUP(2,1/('[1] 集采未中选药品规格'!$A$2:$A$596=$R382),'[1] 集采未中选药品规格'!C$2:C$596)</f>
        <v>1000mg</v>
      </c>
      <c r="T382" s="4" t="str">
        <f>LOOKUP(2,1/('[1] 集采未中选药品规格'!$A$2:$A$596=$R382),'[1] 集采未中选药品规格'!D$2:D$596)</f>
        <v>1支</v>
      </c>
      <c r="U382" s="3" t="s">
        <v>512</v>
      </c>
      <c r="V382" s="38" t="s">
        <v>1910</v>
      </c>
      <c r="W382" s="3" t="s">
        <v>1911</v>
      </c>
      <c r="X382" s="38" t="s">
        <v>1910</v>
      </c>
      <c r="Y382" s="3" t="s">
        <v>1911</v>
      </c>
      <c r="Z382" s="3">
        <v>1099</v>
      </c>
      <c r="AA382" s="3">
        <v>1099</v>
      </c>
      <c r="AB382" s="3" t="s">
        <v>66</v>
      </c>
      <c r="AC382" s="38"/>
      <c r="AD382" s="42"/>
      <c r="AE382" s="42" t="s">
        <v>1932</v>
      </c>
      <c r="AF382" s="42" t="s">
        <v>1931</v>
      </c>
      <c r="AG382" s="42" t="s">
        <v>1933</v>
      </c>
      <c r="AH382" s="54"/>
      <c r="AI382" s="50" t="str">
        <f t="shared" si="137"/>
        <v>规格√</v>
      </c>
      <c r="AJ382" s="50" t="str">
        <f t="shared" si="138"/>
        <v>按中选价</v>
      </c>
      <c r="AK382" s="51">
        <f t="shared" si="139"/>
        <v>64.8</v>
      </c>
      <c r="AL382" s="50">
        <f t="shared" si="140"/>
        <v>17</v>
      </c>
      <c r="AM382" s="52" t="str">
        <f t="shared" si="141"/>
        <v>过评药，行梯度降价</v>
      </c>
      <c r="AN382" s="53">
        <f t="shared" si="142"/>
        <v>659.4</v>
      </c>
      <c r="AO382" s="53">
        <f t="shared" si="143"/>
        <v>395.64</v>
      </c>
      <c r="AP382" s="53">
        <f t="shared" si="144"/>
        <v>316.52</v>
      </c>
    </row>
    <row r="383" spans="1:42">
      <c r="A383" s="28">
        <v>29</v>
      </c>
      <c r="B383" s="28" t="s">
        <v>1934</v>
      </c>
      <c r="C383" s="28" t="s">
        <v>1935</v>
      </c>
      <c r="D383" s="28" t="s">
        <v>374</v>
      </c>
      <c r="E383" s="28" t="str">
        <f>LOOKUP(2,1/([1]中选结果表!$C$2:$C$85=D383),[1]中选结果表!$M$2:$M$85)</f>
        <v>注射剂</v>
      </c>
      <c r="F383" s="28" t="s">
        <v>1936</v>
      </c>
      <c r="G383" s="28" t="str">
        <f>LOOKUP(2,1/([1]中选结果表!$D$2:$D$85=$F383),[1]中选结果表!$E$2:$E$85)</f>
        <v>30mg</v>
      </c>
      <c r="H383" s="28" t="str">
        <f>LOOKUP(2,1/([1]中选结果表!$D$2:$D$85=$F383),[1]中选结果表!$F$2:$F$85)</f>
        <v>10瓶</v>
      </c>
      <c r="I383" s="28" t="s">
        <v>89</v>
      </c>
      <c r="J383" s="28" t="s">
        <v>1937</v>
      </c>
      <c r="K383" s="28">
        <v>45</v>
      </c>
      <c r="L383" s="31">
        <v>4.5</v>
      </c>
      <c r="M383" s="28">
        <v>4</v>
      </c>
      <c r="N383" s="32">
        <v>0.8</v>
      </c>
      <c r="O383" s="33" t="s">
        <v>1938</v>
      </c>
      <c r="P383" s="3" t="s">
        <v>1934</v>
      </c>
      <c r="Q383" s="3" t="s">
        <v>51</v>
      </c>
      <c r="R383" s="3" t="s">
        <v>1939</v>
      </c>
      <c r="S383" s="4" t="str">
        <f>LOOKUP(2,1/('[1] 集采未中选药品规格'!$A$2:$A$596=$R383),'[1] 集采未中选药品规格'!C$2:C$596)</f>
        <v>30mg</v>
      </c>
      <c r="T383" s="4" t="str">
        <f>LOOKUP(2,1/('[1] 集采未中选药品规格'!$A$2:$A$596=$R383),'[1] 集采未中选药品规格'!D$2:D$596)</f>
        <v>1瓶</v>
      </c>
      <c r="U383" s="3" t="s">
        <v>47</v>
      </c>
      <c r="V383" s="38" t="s">
        <v>1940</v>
      </c>
      <c r="W383" s="3" t="s">
        <v>1941</v>
      </c>
      <c r="X383" s="38" t="s">
        <v>1940</v>
      </c>
      <c r="Y383" s="3" t="s">
        <v>1941</v>
      </c>
      <c r="Z383" s="3">
        <v>1.07</v>
      </c>
      <c r="AA383" s="3">
        <v>1.07</v>
      </c>
      <c r="AB383" s="3" t="s">
        <v>57</v>
      </c>
      <c r="AC383" s="38"/>
      <c r="AD383" s="42"/>
      <c r="AE383" s="42" t="s">
        <v>1942</v>
      </c>
      <c r="AF383" s="42" t="s">
        <v>1938</v>
      </c>
      <c r="AG383" s="42" t="s">
        <v>1943</v>
      </c>
      <c r="AH383" s="54"/>
      <c r="AI383" s="50" t="str">
        <f t="shared" si="137"/>
        <v>规格√</v>
      </c>
      <c r="AJ383" s="50" t="str">
        <f t="shared" si="138"/>
        <v>按中选价</v>
      </c>
      <c r="AK383" s="51">
        <f t="shared" si="139"/>
        <v>4.5</v>
      </c>
      <c r="AL383" s="50">
        <f t="shared" si="140"/>
        <v>0.2</v>
      </c>
      <c r="AM383" s="52" t="str">
        <f t="shared" si="141"/>
        <v>差比价与挂网价取低者</v>
      </c>
      <c r="AN383" s="53">
        <f t="shared" si="142"/>
        <v>1.07</v>
      </c>
      <c r="AO383" s="53">
        <f t="shared" si="143"/>
        <v>1.07</v>
      </c>
      <c r="AP383" s="53">
        <f t="shared" si="144"/>
        <v>1.07</v>
      </c>
    </row>
    <row r="384" spans="1:42">
      <c r="A384" s="28">
        <v>29</v>
      </c>
      <c r="B384" s="28" t="s">
        <v>1934</v>
      </c>
      <c r="C384" s="28" t="s">
        <v>1935</v>
      </c>
      <c r="D384" s="28" t="s">
        <v>374</v>
      </c>
      <c r="E384" s="28" t="str">
        <f>LOOKUP(2,1/([1]中选结果表!$C$2:$C$85=D384),[1]中选结果表!$M$2:$M$85)</f>
        <v>注射剂</v>
      </c>
      <c r="F384" s="28" t="s">
        <v>1936</v>
      </c>
      <c r="G384" s="28" t="str">
        <f>LOOKUP(2,1/([1]中选结果表!$D$2:$D$85=$F384),[1]中选结果表!$E$2:$E$85)</f>
        <v>30mg</v>
      </c>
      <c r="H384" s="28" t="str">
        <f>LOOKUP(2,1/([1]中选结果表!$D$2:$D$85=$F384),[1]中选结果表!$F$2:$F$85)</f>
        <v>10瓶</v>
      </c>
      <c r="I384" s="28" t="s">
        <v>89</v>
      </c>
      <c r="J384" s="28" t="s">
        <v>1937</v>
      </c>
      <c r="K384" s="28">
        <v>45</v>
      </c>
      <c r="L384" s="31">
        <v>4.5</v>
      </c>
      <c r="M384" s="28">
        <v>4</v>
      </c>
      <c r="N384" s="32">
        <v>0.8</v>
      </c>
      <c r="O384" s="33" t="s">
        <v>1944</v>
      </c>
      <c r="P384" s="3" t="s">
        <v>1934</v>
      </c>
      <c r="Q384" s="3" t="s">
        <v>51</v>
      </c>
      <c r="R384" s="3" t="s">
        <v>1945</v>
      </c>
      <c r="S384" s="4" t="str">
        <f>LOOKUP(2,1/('[1] 集采未中选药品规格'!$A$2:$A$596=$R384),'[1] 集采未中选药品规格'!C$2:C$596)</f>
        <v>30mg</v>
      </c>
      <c r="T384" s="4" t="str">
        <f>LOOKUP(2,1/('[1] 集采未中选药品规格'!$A$2:$A$596=$R384),'[1] 集采未中选药品规格'!D$2:D$596)</f>
        <v>1瓶</v>
      </c>
      <c r="U384" s="3" t="s">
        <v>89</v>
      </c>
      <c r="V384" s="38" t="s">
        <v>273</v>
      </c>
      <c r="W384" s="3" t="s">
        <v>274</v>
      </c>
      <c r="X384" s="38" t="s">
        <v>273</v>
      </c>
      <c r="Y384" s="3" t="s">
        <v>274</v>
      </c>
      <c r="Z384" s="3">
        <v>55.95</v>
      </c>
      <c r="AA384" s="3">
        <v>55.95</v>
      </c>
      <c r="AB384" s="3" t="s">
        <v>66</v>
      </c>
      <c r="AC384" s="38"/>
      <c r="AD384" s="42"/>
      <c r="AE384" s="42" t="s">
        <v>1946</v>
      </c>
      <c r="AF384" s="42" t="s">
        <v>1944</v>
      </c>
      <c r="AG384" s="42" t="s">
        <v>1947</v>
      </c>
      <c r="AH384" s="54"/>
      <c r="AI384" s="50" t="str">
        <f t="shared" si="137"/>
        <v>规格√</v>
      </c>
      <c r="AJ384" s="50" t="str">
        <f t="shared" si="138"/>
        <v>按中选价</v>
      </c>
      <c r="AK384" s="51">
        <f t="shared" si="139"/>
        <v>4.5</v>
      </c>
      <c r="AL384" s="50">
        <f t="shared" si="140"/>
        <v>12.4</v>
      </c>
      <c r="AM384" s="52" t="str">
        <f t="shared" si="141"/>
        <v>过评药，行梯度降价</v>
      </c>
      <c r="AN384" s="53">
        <f t="shared" si="142"/>
        <v>33.57</v>
      </c>
      <c r="AO384" s="53">
        <f t="shared" si="143"/>
        <v>20.150000000000002</v>
      </c>
      <c r="AP384" s="53">
        <f t="shared" si="144"/>
        <v>16.12</v>
      </c>
    </row>
    <row r="385" spans="1:42">
      <c r="A385" s="28">
        <v>29</v>
      </c>
      <c r="B385" s="28" t="s">
        <v>1934</v>
      </c>
      <c r="C385" s="28" t="s">
        <v>1935</v>
      </c>
      <c r="D385" s="28" t="s">
        <v>374</v>
      </c>
      <c r="E385" s="28" t="str">
        <f>LOOKUP(2,1/([1]中选结果表!$C$2:$C$85=D385),[1]中选结果表!$M$2:$M$85)</f>
        <v>注射剂</v>
      </c>
      <c r="F385" s="28" t="s">
        <v>1936</v>
      </c>
      <c r="G385" s="28" t="str">
        <f>LOOKUP(2,1/([1]中选结果表!$D$2:$D$85=$F385),[1]中选结果表!$E$2:$E$85)</f>
        <v>30mg</v>
      </c>
      <c r="H385" s="28" t="str">
        <f>LOOKUP(2,1/([1]中选结果表!$D$2:$D$85=$F385),[1]中选结果表!$F$2:$F$85)</f>
        <v>10瓶</v>
      </c>
      <c r="I385" s="28" t="s">
        <v>89</v>
      </c>
      <c r="J385" s="28" t="s">
        <v>1937</v>
      </c>
      <c r="K385" s="28">
        <v>45</v>
      </c>
      <c r="L385" s="31">
        <v>4.5</v>
      </c>
      <c r="M385" s="28">
        <v>4</v>
      </c>
      <c r="N385" s="32">
        <v>0.8</v>
      </c>
      <c r="O385" s="33" t="s">
        <v>1948</v>
      </c>
      <c r="P385" s="3" t="s">
        <v>1934</v>
      </c>
      <c r="Q385" s="3" t="s">
        <v>484</v>
      </c>
      <c r="R385" s="3" t="s">
        <v>1939</v>
      </c>
      <c r="S385" s="4" t="str">
        <f>LOOKUP(2,1/('[1] 集采未中选药品规格'!$A$2:$A$596=$R385),'[1] 集采未中选药品规格'!C$2:C$596)</f>
        <v>30mg</v>
      </c>
      <c r="T385" s="4" t="str">
        <f>LOOKUP(2,1/('[1] 集采未中选药品规格'!$A$2:$A$596=$R385),'[1] 集采未中选药品规格'!D$2:D$596)</f>
        <v>1瓶</v>
      </c>
      <c r="U385" s="3" t="s">
        <v>47</v>
      </c>
      <c r="V385" s="38" t="s">
        <v>485</v>
      </c>
      <c r="W385" s="3" t="s">
        <v>486</v>
      </c>
      <c r="X385" s="38" t="s">
        <v>485</v>
      </c>
      <c r="Y385" s="3" t="s">
        <v>486</v>
      </c>
      <c r="Z385" s="3">
        <v>23.86</v>
      </c>
      <c r="AA385" s="3">
        <v>23.86</v>
      </c>
      <c r="AB385" s="3" t="s">
        <v>57</v>
      </c>
      <c r="AC385" s="38"/>
      <c r="AD385" s="42"/>
      <c r="AE385" s="42" t="s">
        <v>1949</v>
      </c>
      <c r="AF385" s="42" t="s">
        <v>1948</v>
      </c>
      <c r="AG385" s="42" t="s">
        <v>1950</v>
      </c>
      <c r="AH385" s="54"/>
      <c r="AI385" s="50" t="str">
        <f t="shared" si="137"/>
        <v>规格√</v>
      </c>
      <c r="AJ385" s="50" t="str">
        <f t="shared" si="138"/>
        <v>按中选价</v>
      </c>
      <c r="AK385" s="51">
        <f t="shared" si="139"/>
        <v>4.5</v>
      </c>
      <c r="AL385" s="50">
        <f t="shared" si="140"/>
        <v>5.3</v>
      </c>
      <c r="AM385" s="52" t="str">
        <f t="shared" si="141"/>
        <v>差比价与挂网价取低者</v>
      </c>
      <c r="AN385" s="53">
        <f t="shared" si="142"/>
        <v>4.5</v>
      </c>
      <c r="AO385" s="53">
        <f t="shared" si="143"/>
        <v>4.5</v>
      </c>
      <c r="AP385" s="53">
        <f t="shared" si="144"/>
        <v>4.5</v>
      </c>
    </row>
    <row r="386" spans="1:42">
      <c r="A386" s="28">
        <v>29</v>
      </c>
      <c r="B386" s="28" t="s">
        <v>1934</v>
      </c>
      <c r="C386" s="28" t="s">
        <v>1935</v>
      </c>
      <c r="D386" s="28" t="s">
        <v>374</v>
      </c>
      <c r="E386" s="28" t="str">
        <f>LOOKUP(2,1/([1]中选结果表!$C$2:$C$85=D386),[1]中选结果表!$M$2:$M$85)</f>
        <v>注射剂</v>
      </c>
      <c r="F386" s="28" t="s">
        <v>1936</v>
      </c>
      <c r="G386" s="28" t="str">
        <f>LOOKUP(2,1/([1]中选结果表!$D$2:$D$85=$F386),[1]中选结果表!$E$2:$E$85)</f>
        <v>30mg</v>
      </c>
      <c r="H386" s="28" t="str">
        <f>LOOKUP(2,1/([1]中选结果表!$D$2:$D$85=$F386),[1]中选结果表!$F$2:$F$85)</f>
        <v>10瓶</v>
      </c>
      <c r="I386" s="28" t="s">
        <v>89</v>
      </c>
      <c r="J386" s="28" t="s">
        <v>1937</v>
      </c>
      <c r="K386" s="28">
        <v>45</v>
      </c>
      <c r="L386" s="31">
        <v>4.5</v>
      </c>
      <c r="M386" s="28">
        <v>4</v>
      </c>
      <c r="N386" s="32">
        <v>0.8</v>
      </c>
      <c r="O386" s="33" t="s">
        <v>1951</v>
      </c>
      <c r="P386" s="3" t="s">
        <v>1934</v>
      </c>
      <c r="Q386" s="3" t="s">
        <v>51</v>
      </c>
      <c r="R386" s="3" t="s">
        <v>1939</v>
      </c>
      <c r="S386" s="4" t="str">
        <f>LOOKUP(2,1/('[1] 集采未中选药品规格'!$A$2:$A$596=$R386),'[1] 集采未中选药品规格'!C$2:C$596)</f>
        <v>30mg</v>
      </c>
      <c r="T386" s="4" t="str">
        <f>LOOKUP(2,1/('[1] 集采未中选药品规格'!$A$2:$A$596=$R386),'[1] 集采未中选药品规格'!D$2:D$596)</f>
        <v>1瓶</v>
      </c>
      <c r="U386" s="3" t="s">
        <v>47</v>
      </c>
      <c r="V386" s="38" t="s">
        <v>1952</v>
      </c>
      <c r="W386" s="3" t="s">
        <v>1953</v>
      </c>
      <c r="X386" s="38" t="s">
        <v>1952</v>
      </c>
      <c r="Y386" s="3" t="s">
        <v>1953</v>
      </c>
      <c r="Z386" s="3">
        <v>30.02</v>
      </c>
      <c r="AA386" s="3">
        <v>30.02</v>
      </c>
      <c r="AB386" s="3" t="s">
        <v>57</v>
      </c>
      <c r="AC386" s="38"/>
      <c r="AD386" s="42"/>
      <c r="AE386" s="42" t="s">
        <v>1954</v>
      </c>
      <c r="AF386" s="42" t="s">
        <v>1951</v>
      </c>
      <c r="AG386" s="42" t="s">
        <v>1955</v>
      </c>
      <c r="AH386" s="54"/>
      <c r="AI386" s="50" t="str">
        <f t="shared" si="137"/>
        <v>规格√</v>
      </c>
      <c r="AJ386" s="50" t="str">
        <f t="shared" si="138"/>
        <v>按中选价</v>
      </c>
      <c r="AK386" s="51">
        <f t="shared" si="139"/>
        <v>4.5</v>
      </c>
      <c r="AL386" s="50">
        <f t="shared" si="140"/>
        <v>6.7</v>
      </c>
      <c r="AM386" s="52" t="str">
        <f t="shared" si="141"/>
        <v>差比价与挂网价取低者</v>
      </c>
      <c r="AN386" s="53">
        <f t="shared" si="142"/>
        <v>4.5</v>
      </c>
      <c r="AO386" s="53">
        <f t="shared" si="143"/>
        <v>4.5</v>
      </c>
      <c r="AP386" s="53">
        <f t="shared" si="144"/>
        <v>4.5</v>
      </c>
    </row>
    <row r="387" spans="1:42">
      <c r="A387" s="28">
        <v>29</v>
      </c>
      <c r="B387" s="28" t="s">
        <v>1934</v>
      </c>
      <c r="C387" s="28" t="s">
        <v>1935</v>
      </c>
      <c r="D387" s="28" t="s">
        <v>374</v>
      </c>
      <c r="E387" s="28" t="str">
        <f>LOOKUP(2,1/([1]中选结果表!$C$2:$C$85=D387),[1]中选结果表!$M$2:$M$85)</f>
        <v>注射剂</v>
      </c>
      <c r="F387" s="28" t="s">
        <v>1936</v>
      </c>
      <c r="G387" s="28" t="str">
        <f>LOOKUP(2,1/([1]中选结果表!$D$2:$D$85=$F387),[1]中选结果表!$E$2:$E$85)</f>
        <v>30mg</v>
      </c>
      <c r="H387" s="28" t="str">
        <f>LOOKUP(2,1/([1]中选结果表!$D$2:$D$85=$F387),[1]中选结果表!$F$2:$F$85)</f>
        <v>10瓶</v>
      </c>
      <c r="I387" s="28" t="s">
        <v>89</v>
      </c>
      <c r="J387" s="28" t="s">
        <v>1937</v>
      </c>
      <c r="K387" s="28">
        <v>45</v>
      </c>
      <c r="L387" s="31">
        <v>4.5</v>
      </c>
      <c r="M387" s="28">
        <v>4</v>
      </c>
      <c r="N387" s="32">
        <v>0.8</v>
      </c>
      <c r="O387" s="33" t="s">
        <v>1956</v>
      </c>
      <c r="P387" s="3" t="s">
        <v>1934</v>
      </c>
      <c r="Q387" s="3" t="s">
        <v>51</v>
      </c>
      <c r="R387" s="3" t="s">
        <v>1945</v>
      </c>
      <c r="S387" s="4" t="str">
        <f>LOOKUP(2,1/('[1] 集采未中选药品规格'!$A$2:$A$596=$R387),'[1] 集采未中选药品规格'!C$2:C$596)</f>
        <v>30mg</v>
      </c>
      <c r="T387" s="4" t="str">
        <f>LOOKUP(2,1/('[1] 集采未中选药品规格'!$A$2:$A$596=$R387),'[1] 集采未中选药品规格'!D$2:D$596)</f>
        <v>1瓶</v>
      </c>
      <c r="U387" s="3" t="s">
        <v>89</v>
      </c>
      <c r="V387" s="38" t="s">
        <v>405</v>
      </c>
      <c r="W387" s="3" t="s">
        <v>406</v>
      </c>
      <c r="X387" s="38" t="s">
        <v>405</v>
      </c>
      <c r="Y387" s="3" t="s">
        <v>406</v>
      </c>
      <c r="Z387" s="3">
        <v>40.39</v>
      </c>
      <c r="AA387" s="3">
        <v>40.39</v>
      </c>
      <c r="AB387" s="3" t="s">
        <v>66</v>
      </c>
      <c r="AC387" s="38"/>
      <c r="AD387" s="42"/>
      <c r="AE387" s="42" t="s">
        <v>1957</v>
      </c>
      <c r="AF387" s="42" t="s">
        <v>1956</v>
      </c>
      <c r="AG387" s="42" t="s">
        <v>1958</v>
      </c>
      <c r="AH387" s="54"/>
      <c r="AI387" s="50" t="str">
        <f t="shared" si="137"/>
        <v>规格√</v>
      </c>
      <c r="AJ387" s="50" t="str">
        <f t="shared" si="138"/>
        <v>按中选价</v>
      </c>
      <c r="AK387" s="51">
        <f t="shared" si="139"/>
        <v>4.5</v>
      </c>
      <c r="AL387" s="50">
        <f t="shared" si="140"/>
        <v>9</v>
      </c>
      <c r="AM387" s="52" t="str">
        <f t="shared" si="141"/>
        <v>过评药，行梯度降价</v>
      </c>
      <c r="AN387" s="53">
        <f t="shared" si="142"/>
        <v>24.240000000000002</v>
      </c>
      <c r="AO387" s="53">
        <f t="shared" si="143"/>
        <v>14.549999999999999</v>
      </c>
      <c r="AP387" s="53">
        <f t="shared" si="144"/>
        <v>11.64</v>
      </c>
    </row>
    <row r="388" spans="1:42">
      <c r="A388" s="28">
        <v>29</v>
      </c>
      <c r="B388" s="28" t="s">
        <v>1934</v>
      </c>
      <c r="C388" s="28" t="s">
        <v>1935</v>
      </c>
      <c r="D388" s="28" t="s">
        <v>374</v>
      </c>
      <c r="E388" s="28" t="str">
        <f>LOOKUP(2,1/([1]中选结果表!$C$2:$C$85=D388),[1]中选结果表!$M$2:$M$85)</f>
        <v>注射剂</v>
      </c>
      <c r="F388" s="28" t="s">
        <v>1936</v>
      </c>
      <c r="G388" s="28" t="str">
        <f>LOOKUP(2,1/([1]中选结果表!$D$2:$D$85=$F388),[1]中选结果表!$E$2:$E$85)</f>
        <v>30mg</v>
      </c>
      <c r="H388" s="28" t="str">
        <f>LOOKUP(2,1/([1]中选结果表!$D$2:$D$85=$F388),[1]中选结果表!$F$2:$F$85)</f>
        <v>10瓶</v>
      </c>
      <c r="I388" s="28" t="s">
        <v>89</v>
      </c>
      <c r="J388" s="28" t="s">
        <v>1937</v>
      </c>
      <c r="K388" s="28">
        <v>45</v>
      </c>
      <c r="L388" s="31">
        <v>4.5</v>
      </c>
      <c r="M388" s="28">
        <v>4</v>
      </c>
      <c r="N388" s="32">
        <v>0.8</v>
      </c>
      <c r="O388" s="33" t="s">
        <v>1959</v>
      </c>
      <c r="P388" s="3" t="s">
        <v>1934</v>
      </c>
      <c r="Q388" s="3" t="s">
        <v>51</v>
      </c>
      <c r="R388" s="3" t="s">
        <v>1939</v>
      </c>
      <c r="S388" s="4" t="str">
        <f>LOOKUP(2,1/('[1] 集采未中选药品规格'!$A$2:$A$596=$R388),'[1] 集采未中选药品规格'!C$2:C$596)</f>
        <v>30mg</v>
      </c>
      <c r="T388" s="4" t="str">
        <f>LOOKUP(2,1/('[1] 集采未中选药品规格'!$A$2:$A$596=$R388),'[1] 集采未中选药品规格'!D$2:D$596)</f>
        <v>1瓶</v>
      </c>
      <c r="U388" s="3" t="s">
        <v>47</v>
      </c>
      <c r="V388" s="38" t="s">
        <v>1960</v>
      </c>
      <c r="W388" s="3" t="s">
        <v>1961</v>
      </c>
      <c r="X388" s="38" t="s">
        <v>1960</v>
      </c>
      <c r="Y388" s="3" t="s">
        <v>1961</v>
      </c>
      <c r="Z388" s="3">
        <v>40</v>
      </c>
      <c r="AA388" s="3">
        <v>40</v>
      </c>
      <c r="AB388" s="3" t="s">
        <v>66</v>
      </c>
      <c r="AC388" s="38"/>
      <c r="AD388" s="42"/>
      <c r="AE388" s="42" t="s">
        <v>1962</v>
      </c>
      <c r="AF388" s="42" t="s">
        <v>1959</v>
      </c>
      <c r="AG388" s="42" t="s">
        <v>1963</v>
      </c>
      <c r="AH388" s="54"/>
      <c r="AI388" s="50" t="str">
        <f t="shared" si="137"/>
        <v>规格√</v>
      </c>
      <c r="AJ388" s="50" t="str">
        <f t="shared" si="138"/>
        <v>按中选价</v>
      </c>
      <c r="AK388" s="51">
        <f t="shared" si="139"/>
        <v>4.5</v>
      </c>
      <c r="AL388" s="50">
        <f t="shared" si="140"/>
        <v>8.9</v>
      </c>
      <c r="AM388" s="52" t="str">
        <f t="shared" si="141"/>
        <v>过评药，行梯度降价</v>
      </c>
      <c r="AN388" s="53">
        <f t="shared" si="142"/>
        <v>24</v>
      </c>
      <c r="AO388" s="53">
        <f t="shared" si="143"/>
        <v>14.4</v>
      </c>
      <c r="AP388" s="53">
        <f t="shared" si="144"/>
        <v>11.52</v>
      </c>
    </row>
    <row r="389" spans="1:42">
      <c r="A389" s="28">
        <v>30</v>
      </c>
      <c r="B389" s="28" t="s">
        <v>1964</v>
      </c>
      <c r="C389" s="28" t="s">
        <v>1965</v>
      </c>
      <c r="D389" s="28" t="s">
        <v>124</v>
      </c>
      <c r="E389" s="28" t="str">
        <f>LOOKUP(2,1/([1]中选结果表!$C$2:$C$85=D389),[1]中选结果表!$M$2:$M$85)</f>
        <v>片剂</v>
      </c>
      <c r="F389" s="28" t="s">
        <v>1966</v>
      </c>
      <c r="G389" s="28" t="str">
        <f>LOOKUP(2,1/([1]中选结果表!$D$2:$D$85=$F389),[1]中选结果表!$E$2:$E$85)</f>
        <v>10mg</v>
      </c>
      <c r="H389" s="28" t="str">
        <f>LOOKUP(2,1/([1]中选结果表!$D$2:$D$85=$F389),[1]中选结果表!$F$2:$F$85)</f>
        <v>14片</v>
      </c>
      <c r="I389" s="28" t="s">
        <v>89</v>
      </c>
      <c r="J389" s="28" t="s">
        <v>731</v>
      </c>
      <c r="K389" s="28">
        <v>33.44</v>
      </c>
      <c r="L389" s="31">
        <v>2.3885000000000001</v>
      </c>
      <c r="M389" s="28">
        <v>2</v>
      </c>
      <c r="N389" s="32">
        <v>0.6</v>
      </c>
      <c r="O389" s="33" t="s">
        <v>1967</v>
      </c>
      <c r="P389" s="3" t="s">
        <v>1964</v>
      </c>
      <c r="Q389" s="3" t="s">
        <v>124</v>
      </c>
      <c r="R389" s="3" t="s">
        <v>201</v>
      </c>
      <c r="S389" s="4" t="str">
        <f>LOOKUP(2,1/('[1] 集采未中选药品规格'!$A$2:$A$596=$R389),'[1] 集采未中选药品规格'!C$2:C$596)</f>
        <v>10mg</v>
      </c>
      <c r="T389" s="4" t="str">
        <f>LOOKUP(2,1/('[1] 集采未中选药品规格'!$A$2:$A$596=$R389),'[1] 集采未中选药品规格'!D$2:D$596)</f>
        <v>14片</v>
      </c>
      <c r="U389" s="3" t="s">
        <v>89</v>
      </c>
      <c r="V389" s="38" t="s">
        <v>1968</v>
      </c>
      <c r="W389" s="3" t="s">
        <v>1969</v>
      </c>
      <c r="X389" s="38" t="s">
        <v>1968</v>
      </c>
      <c r="Y389" s="3" t="s">
        <v>1969</v>
      </c>
      <c r="Z389" s="3">
        <v>56.9</v>
      </c>
      <c r="AA389" s="3">
        <v>4.0642860000000001</v>
      </c>
      <c r="AB389" s="3" t="s">
        <v>57</v>
      </c>
      <c r="AC389" s="38"/>
      <c r="AD389" s="42"/>
      <c r="AE389" s="42" t="s">
        <v>1970</v>
      </c>
      <c r="AF389" s="42" t="s">
        <v>1967</v>
      </c>
      <c r="AG389" s="42" t="s">
        <v>1971</v>
      </c>
      <c r="AH389" s="54"/>
      <c r="AI389" s="50" t="str">
        <f t="shared" ref="AI389" si="145">IF(G389=S389,"规格√","规格×")</f>
        <v>规格√</v>
      </c>
      <c r="AJ389" s="50" t="str">
        <f t="shared" ref="AJ389" si="146">CHOOSE(IF($AI389="规格√",1,2),"按中选价",IF($E389="注射剂","含量差比价","装量差比价"))</f>
        <v>按中选价</v>
      </c>
      <c r="AK389" s="51">
        <f t="shared" ref="AK389" si="147">ROUND(CHOOSE(IF($AI389="规格√",1,2),$L389,IF($E389="注射剂",$L389*POWER(1.7,LOG(LEFT($S389,LEN($S389)-2)/LEFT($G389,LEN($G389)-2),2)),$L389*POWER(1.9,LOG(LEFT($S389,LEN($S389)-2)/LEFT($G389,LEN($G389)-2),2)))),2)</f>
        <v>2.39</v>
      </c>
      <c r="AL389" s="50">
        <f t="shared" ref="AL389" si="148">ROUND($AA389/$AK389,1)</f>
        <v>1.7</v>
      </c>
      <c r="AM389" s="52" t="str">
        <f t="shared" ref="AM389" si="149">IF(OR($AC389="是",$AB389="是",$AD389="是"),CONCATENATE(IF($AC389="是","原研药",""),IF(COUNTA(AC389:AC389)&gt;=2,"、",""),IF($AB389="是","过评药",""),IF(AND(COUNTA(AC389:AD389)&gt;=2,AD389&lt;&gt;""),"、",""),IF($AD389="是","参比制剂",""),"，")&amp;IF($AL389&gt;=2,"行梯度降价","差比价与挂网价取低者"),"差比价与挂网价取低者")</f>
        <v>差比价与挂网价取低者</v>
      </c>
      <c r="AN389" s="53">
        <f t="shared" ref="AN389" si="150">IF(Z389=0,"海南无挂网价（差比价为"&amp;AK389&amp;"）",ROUNDUP(IF(OR($AC389="是",$AB389="是",$AD389="是"),IF($AL389&gt;2,MAX($AA389*0.6,$AK389),MIN($AA389,$AK389)),MIN($AA389,$AK389)),2))</f>
        <v>2.39</v>
      </c>
      <c r="AO389" s="53">
        <f t="shared" ref="AO389" si="151">IF(Z389=0,"海南无挂网价（差比价为"&amp;AK389&amp;"）",ROUNDUP(IF(OR($AC389="是",$AB389="是",$AD389="是"),IF($AL389&gt;2,MAX($AA389*0.6*0.6,$AK389),MIN($AA389,$AK389)),MIN($AA389,$AK389)),2))</f>
        <v>2.39</v>
      </c>
      <c r="AP389" s="53">
        <f t="shared" ref="AP389" si="152">IF(Z389=0,"海南无挂网价（差比价为"&amp;AK389&amp;"）",ROUNDUP(IF(OR($AC389="是",$AB389="是",$AD389="是"),IF($AL389&gt;2,MAX($AA389*0.6*0.6*0.8,$AK389),MIN($AA389,$AK389)),MIN($AA389,$AK389)),2))</f>
        <v>2.39</v>
      </c>
    </row>
    <row r="390" spans="1:42">
      <c r="A390" s="28">
        <v>30</v>
      </c>
      <c r="B390" s="28" t="s">
        <v>1964</v>
      </c>
      <c r="C390" s="28" t="s">
        <v>1965</v>
      </c>
      <c r="D390" s="28" t="s">
        <v>124</v>
      </c>
      <c r="E390" s="28" t="str">
        <f>LOOKUP(2,1/([1]中选结果表!$C$2:$C$85=D390),[1]中选结果表!$M$2:$M$85)</f>
        <v>片剂</v>
      </c>
      <c r="F390" s="28" t="s">
        <v>1966</v>
      </c>
      <c r="G390" s="28" t="str">
        <f>LOOKUP(2,1/([1]中选结果表!$D$2:$D$85=$F390),[1]中选结果表!$E$2:$E$85)</f>
        <v>10mg</v>
      </c>
      <c r="H390" s="28" t="str">
        <f>LOOKUP(2,1/([1]中选结果表!$D$2:$D$85=$F390),[1]中选结果表!$F$2:$F$85)</f>
        <v>14片</v>
      </c>
      <c r="I390" s="28" t="s">
        <v>89</v>
      </c>
      <c r="J390" s="28" t="s">
        <v>731</v>
      </c>
      <c r="K390" s="28">
        <v>33.44</v>
      </c>
      <c r="L390" s="31">
        <v>2.3885000000000001</v>
      </c>
      <c r="M390" s="28">
        <v>2</v>
      </c>
      <c r="N390" s="32">
        <v>0.6</v>
      </c>
      <c r="O390" s="33" t="s">
        <v>1972</v>
      </c>
      <c r="P390" s="3" t="s">
        <v>1964</v>
      </c>
      <c r="Q390" s="3" t="s">
        <v>124</v>
      </c>
      <c r="R390" s="3" t="s">
        <v>1973</v>
      </c>
      <c r="S390" s="4" t="str">
        <f>LOOKUP(2,1/('[1] 集采未中选药品规格'!$A$2:$A$596=$R390),'[1] 集采未中选药品规格'!C$2:C$596)</f>
        <v>10mg</v>
      </c>
      <c r="T390" s="4" t="str">
        <f>LOOKUP(2,1/('[1] 集采未中选药品规格'!$A$2:$A$596=$R390),'[1] 集采未中选药品规格'!D$2:D$596)</f>
        <v>7片</v>
      </c>
      <c r="U390" s="3" t="s">
        <v>89</v>
      </c>
      <c r="V390" s="38" t="s">
        <v>1968</v>
      </c>
      <c r="W390" s="3" t="s">
        <v>1969</v>
      </c>
      <c r="X390" s="38" t="s">
        <v>1968</v>
      </c>
      <c r="Y390" s="3" t="s">
        <v>1969</v>
      </c>
      <c r="Z390" s="3">
        <v>29.18</v>
      </c>
      <c r="AA390" s="3">
        <v>4.168571</v>
      </c>
      <c r="AB390" s="3" t="s">
        <v>57</v>
      </c>
      <c r="AC390" s="38"/>
      <c r="AD390" s="42"/>
      <c r="AE390" s="42" t="s">
        <v>1970</v>
      </c>
      <c r="AF390" s="42" t="s">
        <v>1972</v>
      </c>
      <c r="AG390" s="42" t="s">
        <v>1971</v>
      </c>
      <c r="AH390" s="54"/>
      <c r="AI390" s="50" t="str">
        <f t="shared" ref="AI390:AI421" si="153">IF(G390=S390,"规格√","规格×")</f>
        <v>规格√</v>
      </c>
      <c r="AJ390" s="50" t="str">
        <f t="shared" ref="AJ390:AJ421" si="154">CHOOSE(IF($AI390="规格√",1,2),"按中选价",IF($E390="注射剂","含量差比价","装量差比价"))</f>
        <v>按中选价</v>
      </c>
      <c r="AK390" s="51">
        <f t="shared" ref="AK390:AK421" si="155">ROUND(CHOOSE(IF($AI390="规格√",1,2),$L390,IF($E390="注射剂",$L390*POWER(1.7,LOG(LEFT($S390,LEN($S390)-2)/LEFT($G390,LEN($G390)-2),2)),$L390*POWER(1.9,LOG(LEFT($S390,LEN($S390)-2)/LEFT($G390,LEN($G390)-2),2)))),2)</f>
        <v>2.39</v>
      </c>
      <c r="AL390" s="50">
        <f t="shared" ref="AL390:AL421" si="156">ROUND($AA390/$AK390,1)</f>
        <v>1.7</v>
      </c>
      <c r="AM390" s="52" t="str">
        <f t="shared" ref="AM390:AM421" si="157">IF(OR($AC390="是",$AB390="是",$AD390="是"),CONCATENATE(IF($AC390="是","原研药",""),IF(COUNTA(AC390:AC390)&gt;=2,"、",""),IF($AB390="是","过评药",""),IF(AND(COUNTA(AC390:AD390)&gt;=2,AD390&lt;&gt;""),"、",""),IF($AD390="是","参比制剂",""),"，")&amp;IF($AL390&gt;=2,"行梯度降价","差比价与挂网价取低者"),"差比价与挂网价取低者")</f>
        <v>差比价与挂网价取低者</v>
      </c>
      <c r="AN390" s="53">
        <f t="shared" ref="AN390:AN421" si="158">IF(Z390=0,"海南无挂网价（差比价为"&amp;AK390&amp;"）",ROUNDUP(IF(OR($AC390="是",$AB390="是",$AD390="是"),IF($AL390&gt;2,MAX($AA390*0.6,$AK390),MIN($AA390,$AK390)),MIN($AA390,$AK390)),2))</f>
        <v>2.39</v>
      </c>
      <c r="AO390" s="53">
        <f t="shared" ref="AO390:AO421" si="159">IF(Z390=0,"海南无挂网价（差比价为"&amp;AK390&amp;"）",ROUNDUP(IF(OR($AC390="是",$AB390="是",$AD390="是"),IF($AL390&gt;2,MAX($AA390*0.6*0.6,$AK390),MIN($AA390,$AK390)),MIN($AA390,$AK390)),2))</f>
        <v>2.39</v>
      </c>
      <c r="AP390" s="53">
        <f t="shared" ref="AP390:AP421" si="160">IF(Z390=0,"海南无挂网价（差比价为"&amp;AK390&amp;"）",ROUNDUP(IF(OR($AC390="是",$AB390="是",$AD390="是"),IF($AL390&gt;2,MAX($AA390*0.6*0.6*0.8,$AK390),MIN($AA390,$AK390)),MIN($AA390,$AK390)),2))</f>
        <v>2.39</v>
      </c>
    </row>
    <row r="391" spans="1:42">
      <c r="A391" s="28">
        <v>30</v>
      </c>
      <c r="B391" s="28" t="s">
        <v>1964</v>
      </c>
      <c r="C391" s="28" t="s">
        <v>1965</v>
      </c>
      <c r="D391" s="28" t="s">
        <v>124</v>
      </c>
      <c r="E391" s="28" t="str">
        <f>LOOKUP(2,1/([1]中选结果表!$C$2:$C$85=D391),[1]中选结果表!$M$2:$M$85)</f>
        <v>片剂</v>
      </c>
      <c r="F391" s="28" t="s">
        <v>1966</v>
      </c>
      <c r="G391" s="28" t="str">
        <f>LOOKUP(2,1/([1]中选结果表!$D$2:$D$85=$F391),[1]中选结果表!$E$2:$E$85)</f>
        <v>10mg</v>
      </c>
      <c r="H391" s="28" t="str">
        <f>LOOKUP(2,1/([1]中选结果表!$D$2:$D$85=$F391),[1]中选结果表!$F$2:$F$85)</f>
        <v>14片</v>
      </c>
      <c r="I391" s="28" t="s">
        <v>89</v>
      </c>
      <c r="J391" s="28" t="s">
        <v>731</v>
      </c>
      <c r="K391" s="28">
        <v>33.44</v>
      </c>
      <c r="L391" s="31">
        <v>2.3885000000000001</v>
      </c>
      <c r="M391" s="28">
        <v>2</v>
      </c>
      <c r="N391" s="32">
        <v>0.6</v>
      </c>
      <c r="O391" s="33" t="s">
        <v>1974</v>
      </c>
      <c r="P391" s="3" t="s">
        <v>1964</v>
      </c>
      <c r="Q391" s="3" t="s">
        <v>124</v>
      </c>
      <c r="R391" s="3" t="s">
        <v>1975</v>
      </c>
      <c r="S391" s="4" t="str">
        <f>LOOKUP(2,1/('[1] 集采未中选药品规格'!$A$2:$A$596=$R391),'[1] 集采未中选药品规格'!C$2:C$596)</f>
        <v>20mg</v>
      </c>
      <c r="T391" s="4" t="str">
        <f>LOOKUP(2,1/('[1] 集采未中选药品规格'!$A$2:$A$596=$R391),'[1] 集采未中选药品规格'!D$2:D$596)</f>
        <v>7片</v>
      </c>
      <c r="U391" s="3" t="s">
        <v>89</v>
      </c>
      <c r="V391" s="38" t="s">
        <v>1976</v>
      </c>
      <c r="W391" s="3" t="s">
        <v>1977</v>
      </c>
      <c r="X391" s="38" t="s">
        <v>1976</v>
      </c>
      <c r="Y391" s="3" t="s">
        <v>1978</v>
      </c>
      <c r="Z391" s="3">
        <v>58</v>
      </c>
      <c r="AA391" s="3">
        <v>8.2857140000000005</v>
      </c>
      <c r="AB391" s="3" t="s">
        <v>57</v>
      </c>
      <c r="AC391" s="59" t="s">
        <v>1376</v>
      </c>
      <c r="AD391" s="42" t="s">
        <v>57</v>
      </c>
      <c r="AE391" s="42" t="s">
        <v>1979</v>
      </c>
      <c r="AF391" s="42" t="s">
        <v>1974</v>
      </c>
      <c r="AG391" s="42" t="s">
        <v>1980</v>
      </c>
      <c r="AH391" s="54"/>
      <c r="AI391" s="50" t="str">
        <f t="shared" si="153"/>
        <v>规格×</v>
      </c>
      <c r="AJ391" s="50" t="str">
        <f t="shared" si="154"/>
        <v>装量差比价</v>
      </c>
      <c r="AK391" s="51">
        <f t="shared" si="155"/>
        <v>4.54</v>
      </c>
      <c r="AL391" s="50">
        <f t="shared" si="156"/>
        <v>1.8</v>
      </c>
      <c r="AM391" s="52" t="str">
        <f t="shared" si="157"/>
        <v>差比价与挂网价取低者</v>
      </c>
      <c r="AN391" s="53">
        <f t="shared" si="158"/>
        <v>4.54</v>
      </c>
      <c r="AO391" s="53">
        <f t="shared" si="159"/>
        <v>4.54</v>
      </c>
      <c r="AP391" s="53">
        <f t="shared" si="160"/>
        <v>4.54</v>
      </c>
    </row>
    <row r="392" spans="1:42">
      <c r="A392" s="28">
        <v>30</v>
      </c>
      <c r="B392" s="28" t="s">
        <v>1964</v>
      </c>
      <c r="C392" s="28" t="s">
        <v>1965</v>
      </c>
      <c r="D392" s="28" t="s">
        <v>124</v>
      </c>
      <c r="E392" s="28" t="str">
        <f>LOOKUP(2,1/([1]中选结果表!$C$2:$C$85=D392),[1]中选结果表!$M$2:$M$85)</f>
        <v>片剂</v>
      </c>
      <c r="F392" s="28" t="s">
        <v>1966</v>
      </c>
      <c r="G392" s="28" t="str">
        <f>LOOKUP(2,1/([1]中选结果表!$D$2:$D$85=$F392),[1]中选结果表!$E$2:$E$85)</f>
        <v>10mg</v>
      </c>
      <c r="H392" s="28" t="str">
        <f>LOOKUP(2,1/([1]中选结果表!$D$2:$D$85=$F392),[1]中选结果表!$F$2:$F$85)</f>
        <v>14片</v>
      </c>
      <c r="I392" s="28" t="s">
        <v>89</v>
      </c>
      <c r="J392" s="28" t="s">
        <v>731</v>
      </c>
      <c r="K392" s="28">
        <v>33.44</v>
      </c>
      <c r="L392" s="31">
        <v>2.3885000000000001</v>
      </c>
      <c r="M392" s="28">
        <v>2</v>
      </c>
      <c r="N392" s="32">
        <v>0.6</v>
      </c>
      <c r="O392" s="33" t="s">
        <v>1981</v>
      </c>
      <c r="P392" s="3" t="s">
        <v>1964</v>
      </c>
      <c r="Q392" s="3" t="s">
        <v>124</v>
      </c>
      <c r="R392" s="3" t="s">
        <v>1973</v>
      </c>
      <c r="S392" s="4" t="str">
        <f>LOOKUP(2,1/('[1] 集采未中选药品规格'!$A$2:$A$596=$R392),'[1] 集采未中选药品规格'!C$2:C$596)</f>
        <v>10mg</v>
      </c>
      <c r="T392" s="4" t="str">
        <f>LOOKUP(2,1/('[1] 集采未中选药品规格'!$A$2:$A$596=$R392),'[1] 集采未中选药品规格'!D$2:D$596)</f>
        <v>7片</v>
      </c>
      <c r="U392" s="3" t="s">
        <v>89</v>
      </c>
      <c r="V392" s="38" t="s">
        <v>1976</v>
      </c>
      <c r="W392" s="3" t="s">
        <v>1977</v>
      </c>
      <c r="X392" s="38" t="s">
        <v>1976</v>
      </c>
      <c r="Y392" s="3" t="s">
        <v>1978</v>
      </c>
      <c r="Z392" s="3">
        <v>32.51</v>
      </c>
      <c r="AA392" s="3">
        <v>4.6442860000000001</v>
      </c>
      <c r="AB392" s="3" t="s">
        <v>57</v>
      </c>
      <c r="AC392" s="43" t="s">
        <v>66</v>
      </c>
      <c r="AD392" s="42" t="s">
        <v>66</v>
      </c>
      <c r="AE392" s="42" t="s">
        <v>1982</v>
      </c>
      <c r="AF392" s="42" t="s">
        <v>1981</v>
      </c>
      <c r="AG392" s="42" t="s">
        <v>1983</v>
      </c>
      <c r="AH392" s="54"/>
      <c r="AI392" s="50" t="str">
        <f t="shared" si="153"/>
        <v>规格√</v>
      </c>
      <c r="AJ392" s="50" t="str">
        <f t="shared" si="154"/>
        <v>按中选价</v>
      </c>
      <c r="AK392" s="51">
        <f t="shared" si="155"/>
        <v>2.39</v>
      </c>
      <c r="AL392" s="50">
        <f t="shared" si="156"/>
        <v>1.9</v>
      </c>
      <c r="AM392" s="52" t="str">
        <f t="shared" si="157"/>
        <v>原研药、参比制剂，差比价与挂网价取低者</v>
      </c>
      <c r="AN392" s="53">
        <f t="shared" si="158"/>
        <v>2.39</v>
      </c>
      <c r="AO392" s="53">
        <f t="shared" si="159"/>
        <v>2.39</v>
      </c>
      <c r="AP392" s="53">
        <f t="shared" si="160"/>
        <v>2.39</v>
      </c>
    </row>
    <row r="393" spans="1:42">
      <c r="A393" s="28">
        <v>30</v>
      </c>
      <c r="B393" s="28" t="s">
        <v>1964</v>
      </c>
      <c r="C393" s="28" t="s">
        <v>1965</v>
      </c>
      <c r="D393" s="28" t="s">
        <v>124</v>
      </c>
      <c r="E393" s="28" t="str">
        <f>LOOKUP(2,1/([1]中选结果表!$C$2:$C$85=D393),[1]中选结果表!$M$2:$M$85)</f>
        <v>片剂</v>
      </c>
      <c r="F393" s="28" t="s">
        <v>1966</v>
      </c>
      <c r="G393" s="28" t="str">
        <f>LOOKUP(2,1/([1]中选结果表!$D$2:$D$85=$F393),[1]中选结果表!$E$2:$E$85)</f>
        <v>10mg</v>
      </c>
      <c r="H393" s="28" t="str">
        <f>LOOKUP(2,1/([1]中选结果表!$D$2:$D$85=$F393),[1]中选结果表!$F$2:$F$85)</f>
        <v>14片</v>
      </c>
      <c r="I393" s="28" t="s">
        <v>89</v>
      </c>
      <c r="J393" s="28" t="s">
        <v>731</v>
      </c>
      <c r="K393" s="28">
        <v>33.44</v>
      </c>
      <c r="L393" s="31">
        <v>2.3885000000000001</v>
      </c>
      <c r="M393" s="28">
        <v>2</v>
      </c>
      <c r="N393" s="32">
        <v>0.6</v>
      </c>
      <c r="O393" s="33" t="s">
        <v>1984</v>
      </c>
      <c r="P393" s="3" t="s">
        <v>1964</v>
      </c>
      <c r="Q393" s="3" t="s">
        <v>582</v>
      </c>
      <c r="R393" s="3" t="s">
        <v>201</v>
      </c>
      <c r="S393" s="4" t="str">
        <f>LOOKUP(2,1/('[1] 集采未中选药品规格'!$A$2:$A$596=$R393),'[1] 集采未中选药品规格'!C$2:C$596)</f>
        <v>10mg</v>
      </c>
      <c r="T393" s="4" t="str">
        <f>LOOKUP(2,1/('[1] 集采未中选药品规格'!$A$2:$A$596=$R393),'[1] 集采未中选药品规格'!D$2:D$596)</f>
        <v>14片</v>
      </c>
      <c r="U393" s="3" t="s">
        <v>89</v>
      </c>
      <c r="V393" s="38" t="s">
        <v>730</v>
      </c>
      <c r="W393" s="3" t="s">
        <v>731</v>
      </c>
      <c r="X393" s="38" t="s">
        <v>730</v>
      </c>
      <c r="Y393" s="3" t="s">
        <v>731</v>
      </c>
      <c r="Z393" s="3">
        <v>59.57</v>
      </c>
      <c r="AA393" s="3">
        <v>4.2549999999999999</v>
      </c>
      <c r="AB393" s="3" t="s">
        <v>66</v>
      </c>
      <c r="AC393" s="38"/>
      <c r="AD393" s="42"/>
      <c r="AE393" s="42" t="s">
        <v>1985</v>
      </c>
      <c r="AF393" s="42" t="s">
        <v>1984</v>
      </c>
      <c r="AG393" s="42" t="s">
        <v>1986</v>
      </c>
      <c r="AH393" s="54" t="s">
        <v>60</v>
      </c>
      <c r="AI393" s="50" t="str">
        <f t="shared" si="153"/>
        <v>规格√</v>
      </c>
      <c r="AJ393" s="50" t="str">
        <f t="shared" si="154"/>
        <v>按中选价</v>
      </c>
      <c r="AK393" s="51">
        <f t="shared" si="155"/>
        <v>2.39</v>
      </c>
      <c r="AL393" s="50">
        <f t="shared" si="156"/>
        <v>1.8</v>
      </c>
      <c r="AM393" s="52" t="str">
        <f t="shared" si="157"/>
        <v>过评药，差比价与挂网价取低者</v>
      </c>
      <c r="AN393" s="53">
        <f t="shared" si="158"/>
        <v>2.39</v>
      </c>
      <c r="AO393" s="53">
        <f t="shared" si="159"/>
        <v>2.39</v>
      </c>
      <c r="AP393" s="53">
        <f t="shared" si="160"/>
        <v>2.39</v>
      </c>
    </row>
    <row r="394" spans="1:42">
      <c r="A394" s="28">
        <v>30</v>
      </c>
      <c r="B394" s="28" t="s">
        <v>1964</v>
      </c>
      <c r="C394" s="28" t="s">
        <v>1965</v>
      </c>
      <c r="D394" s="28" t="s">
        <v>124</v>
      </c>
      <c r="E394" s="28" t="str">
        <f>LOOKUP(2,1/([1]中选结果表!$C$2:$C$85=D394),[1]中选结果表!$M$2:$M$85)</f>
        <v>片剂</v>
      </c>
      <c r="F394" s="28" t="s">
        <v>1966</v>
      </c>
      <c r="G394" s="28" t="str">
        <f>LOOKUP(2,1/([1]中选结果表!$D$2:$D$85=$F394),[1]中选结果表!$E$2:$E$85)</f>
        <v>10mg</v>
      </c>
      <c r="H394" s="28" t="str">
        <f>LOOKUP(2,1/([1]中选结果表!$D$2:$D$85=$F394),[1]中选结果表!$F$2:$F$85)</f>
        <v>14片</v>
      </c>
      <c r="I394" s="28" t="s">
        <v>89</v>
      </c>
      <c r="J394" s="28" t="s">
        <v>731</v>
      </c>
      <c r="K394" s="28">
        <v>33.44</v>
      </c>
      <c r="L394" s="31">
        <v>2.3885000000000001</v>
      </c>
      <c r="M394" s="28">
        <v>2</v>
      </c>
      <c r="N394" s="32">
        <v>0.6</v>
      </c>
      <c r="O394" s="33" t="s">
        <v>1987</v>
      </c>
      <c r="P394" s="3" t="s">
        <v>1964</v>
      </c>
      <c r="Q394" s="3" t="s">
        <v>124</v>
      </c>
      <c r="R394" s="3" t="s">
        <v>201</v>
      </c>
      <c r="S394" s="4" t="str">
        <f>LOOKUP(2,1/('[1] 集采未中选药品规格'!$A$2:$A$596=$R394),'[1] 集采未中选药品规格'!C$2:C$596)</f>
        <v>10mg</v>
      </c>
      <c r="T394" s="4" t="str">
        <f>LOOKUP(2,1/('[1] 集采未中选药品规格'!$A$2:$A$596=$R394),'[1] 集采未中选药品规格'!D$2:D$596)</f>
        <v>14片</v>
      </c>
      <c r="U394" s="3" t="s">
        <v>89</v>
      </c>
      <c r="V394" s="38" t="s">
        <v>1758</v>
      </c>
      <c r="W394" s="3" t="s">
        <v>1759</v>
      </c>
      <c r="X394" s="38" t="s">
        <v>1758</v>
      </c>
      <c r="Y394" s="3" t="s">
        <v>1759</v>
      </c>
      <c r="Z394" s="3">
        <v>58.52</v>
      </c>
      <c r="AA394" s="3">
        <v>4.18</v>
      </c>
      <c r="AB394" s="3" t="s">
        <v>66</v>
      </c>
      <c r="AC394" s="38"/>
      <c r="AD394" s="42"/>
      <c r="AE394" s="42" t="s">
        <v>1988</v>
      </c>
      <c r="AF394" s="42" t="s">
        <v>1987</v>
      </c>
      <c r="AG394" s="42" t="s">
        <v>1989</v>
      </c>
      <c r="AH394" s="54"/>
      <c r="AI394" s="50" t="str">
        <f t="shared" si="153"/>
        <v>规格√</v>
      </c>
      <c r="AJ394" s="50" t="str">
        <f t="shared" si="154"/>
        <v>按中选价</v>
      </c>
      <c r="AK394" s="51">
        <f t="shared" si="155"/>
        <v>2.39</v>
      </c>
      <c r="AL394" s="50">
        <f t="shared" si="156"/>
        <v>1.7</v>
      </c>
      <c r="AM394" s="52" t="str">
        <f t="shared" si="157"/>
        <v>过评药，差比价与挂网价取低者</v>
      </c>
      <c r="AN394" s="53">
        <f t="shared" si="158"/>
        <v>2.39</v>
      </c>
      <c r="AO394" s="53">
        <f t="shared" si="159"/>
        <v>2.39</v>
      </c>
      <c r="AP394" s="53">
        <f t="shared" si="160"/>
        <v>2.39</v>
      </c>
    </row>
    <row r="395" spans="1:42">
      <c r="A395" s="28">
        <v>30</v>
      </c>
      <c r="B395" s="28" t="s">
        <v>1964</v>
      </c>
      <c r="C395" s="28" t="s">
        <v>1965</v>
      </c>
      <c r="D395" s="28" t="s">
        <v>124</v>
      </c>
      <c r="E395" s="28" t="str">
        <f>LOOKUP(2,1/([1]中选结果表!$C$2:$C$85=D395),[1]中选结果表!$M$2:$M$85)</f>
        <v>片剂</v>
      </c>
      <c r="F395" s="28" t="s">
        <v>1966</v>
      </c>
      <c r="G395" s="28" t="str">
        <f>LOOKUP(2,1/([1]中选结果表!$D$2:$D$85=$F395),[1]中选结果表!$E$2:$E$85)</f>
        <v>10mg</v>
      </c>
      <c r="H395" s="28" t="str">
        <f>LOOKUP(2,1/([1]中选结果表!$D$2:$D$85=$F395),[1]中选结果表!$F$2:$F$85)</f>
        <v>14片</v>
      </c>
      <c r="I395" s="28" t="s">
        <v>89</v>
      </c>
      <c r="J395" s="28" t="s">
        <v>731</v>
      </c>
      <c r="K395" s="28">
        <v>33.44</v>
      </c>
      <c r="L395" s="31">
        <v>2.3885000000000001</v>
      </c>
      <c r="M395" s="28">
        <v>2</v>
      </c>
      <c r="N395" s="32">
        <v>0.6</v>
      </c>
      <c r="O395" s="33" t="s">
        <v>1990</v>
      </c>
      <c r="P395" s="3" t="s">
        <v>1964</v>
      </c>
      <c r="Q395" s="3" t="s">
        <v>124</v>
      </c>
      <c r="R395" s="3" t="s">
        <v>1973</v>
      </c>
      <c r="S395" s="4" t="str">
        <f>LOOKUP(2,1/('[1] 集采未中选药品规格'!$A$2:$A$596=$R395),'[1] 集采未中选药品规格'!C$2:C$596)</f>
        <v>10mg</v>
      </c>
      <c r="T395" s="4" t="str">
        <f>LOOKUP(2,1/('[1] 集采未中选药品规格'!$A$2:$A$596=$R395),'[1] 集采未中选药品规格'!D$2:D$596)</f>
        <v>7片</v>
      </c>
      <c r="U395" s="3" t="s">
        <v>89</v>
      </c>
      <c r="V395" s="38" t="s">
        <v>1758</v>
      </c>
      <c r="W395" s="3" t="s">
        <v>1759</v>
      </c>
      <c r="X395" s="38" t="s">
        <v>1758</v>
      </c>
      <c r="Y395" s="3" t="s">
        <v>1759</v>
      </c>
      <c r="Z395" s="3">
        <v>29.26</v>
      </c>
      <c r="AA395" s="3">
        <v>4.18</v>
      </c>
      <c r="AB395" s="3" t="s">
        <v>66</v>
      </c>
      <c r="AC395" s="38"/>
      <c r="AD395" s="42"/>
      <c r="AE395" s="42" t="s">
        <v>1988</v>
      </c>
      <c r="AF395" s="42" t="s">
        <v>1990</v>
      </c>
      <c r="AG395" s="42" t="s">
        <v>1989</v>
      </c>
      <c r="AH395" s="54"/>
      <c r="AI395" s="50" t="str">
        <f t="shared" si="153"/>
        <v>规格√</v>
      </c>
      <c r="AJ395" s="50" t="str">
        <f t="shared" si="154"/>
        <v>按中选价</v>
      </c>
      <c r="AK395" s="51">
        <f t="shared" si="155"/>
        <v>2.39</v>
      </c>
      <c r="AL395" s="50">
        <f t="shared" si="156"/>
        <v>1.7</v>
      </c>
      <c r="AM395" s="52" t="str">
        <f t="shared" si="157"/>
        <v>过评药，差比价与挂网价取低者</v>
      </c>
      <c r="AN395" s="53">
        <f t="shared" si="158"/>
        <v>2.39</v>
      </c>
      <c r="AO395" s="53">
        <f t="shared" si="159"/>
        <v>2.39</v>
      </c>
      <c r="AP395" s="53">
        <f t="shared" si="160"/>
        <v>2.39</v>
      </c>
    </row>
    <row r="396" spans="1:42">
      <c r="A396" s="29">
        <v>31</v>
      </c>
      <c r="B396" s="29" t="s">
        <v>1991</v>
      </c>
      <c r="C396" s="29" t="s">
        <v>1992</v>
      </c>
      <c r="D396" s="29" t="s">
        <v>124</v>
      </c>
      <c r="E396" s="29" t="str">
        <f>LOOKUP(2,1/([1]中选结果表!$C$2:$C$85=D396),[1]中选结果表!$M$2:$M$85)</f>
        <v>片剂</v>
      </c>
      <c r="F396" s="57" t="s">
        <v>1993</v>
      </c>
      <c r="G396" s="29" t="str">
        <f>LOOKUP(2,1/([1]中选结果表!$D$2:$D$85=$F396),[1]中选结果表!$E$2:$E$85)</f>
        <v>10mg</v>
      </c>
      <c r="H396" s="29" t="str">
        <f>LOOKUP(2,1/([1]中选结果表!$D$2:$D$85=$F396),[1]中选结果表!$F$2:$F$85)</f>
        <v>20片</v>
      </c>
      <c r="I396" s="29" t="s">
        <v>89</v>
      </c>
      <c r="J396" s="29" t="s">
        <v>1012</v>
      </c>
      <c r="K396" s="29">
        <v>10.58</v>
      </c>
      <c r="L396" s="34">
        <v>0.52900000000000003</v>
      </c>
      <c r="M396" s="29">
        <v>10</v>
      </c>
      <c r="N396" s="35">
        <v>0.8</v>
      </c>
      <c r="O396" s="36" t="s">
        <v>1994</v>
      </c>
      <c r="P396" s="29" t="s">
        <v>1991</v>
      </c>
      <c r="Q396" s="29" t="s">
        <v>124</v>
      </c>
      <c r="R396" s="29" t="s">
        <v>1995</v>
      </c>
      <c r="S396" s="39" t="str">
        <f>LOOKUP(2,1/('[1] 集采未中选药品规格'!$A$2:$A$596=$R396),'[1] 集采未中选药品规格'!C$2:C$596)</f>
        <v>10mg</v>
      </c>
      <c r="T396" s="39" t="str">
        <f>LOOKUP(2,1/('[1] 集采未中选药品规格'!$A$2:$A$596=$R396),'[1] 集采未中选药品规格'!D$2:D$596)</f>
        <v>5片</v>
      </c>
      <c r="U396" s="29" t="s">
        <v>89</v>
      </c>
      <c r="V396" s="40" t="s">
        <v>1996</v>
      </c>
      <c r="W396" s="29" t="s">
        <v>1997</v>
      </c>
      <c r="X396" s="40" t="s">
        <v>1996</v>
      </c>
      <c r="Y396" s="29" t="s">
        <v>1998</v>
      </c>
      <c r="Z396" s="29">
        <v>138</v>
      </c>
      <c r="AA396" s="29">
        <v>27.6</v>
      </c>
      <c r="AB396" s="29" t="s">
        <v>57</v>
      </c>
      <c r="AC396" s="43" t="s">
        <v>66</v>
      </c>
      <c r="AD396" s="44"/>
      <c r="AE396" s="44" t="s">
        <v>1999</v>
      </c>
      <c r="AF396" s="44" t="s">
        <v>1994</v>
      </c>
      <c r="AG396" s="44" t="s">
        <v>2000</v>
      </c>
      <c r="AH396" s="55"/>
      <c r="AI396" s="50" t="str">
        <f t="shared" si="153"/>
        <v>规格√</v>
      </c>
      <c r="AJ396" s="50" t="str">
        <f t="shared" si="154"/>
        <v>按中选价</v>
      </c>
      <c r="AK396" s="51">
        <f t="shared" si="155"/>
        <v>0.53</v>
      </c>
      <c r="AL396" s="50">
        <f t="shared" si="156"/>
        <v>52.1</v>
      </c>
      <c r="AM396" s="52" t="str">
        <f t="shared" si="157"/>
        <v>原研药，行梯度降价</v>
      </c>
      <c r="AN396" s="53">
        <f t="shared" si="158"/>
        <v>16.559999999999999</v>
      </c>
      <c r="AO396" s="53">
        <f t="shared" si="159"/>
        <v>9.94</v>
      </c>
      <c r="AP396" s="53">
        <f t="shared" si="160"/>
        <v>7.95</v>
      </c>
    </row>
    <row r="397" spans="1:42">
      <c r="A397" s="28">
        <v>31</v>
      </c>
      <c r="B397" s="28" t="s">
        <v>1991</v>
      </c>
      <c r="C397" s="28" t="s">
        <v>1992</v>
      </c>
      <c r="D397" s="28" t="s">
        <v>124</v>
      </c>
      <c r="E397" s="28" t="str">
        <f>LOOKUP(2,1/([1]中选结果表!$C$2:$C$85=D397),[1]中选结果表!$M$2:$M$85)</f>
        <v>片剂</v>
      </c>
      <c r="F397" s="28" t="s">
        <v>2001</v>
      </c>
      <c r="G397" s="28" t="str">
        <f>LOOKUP(2,1/([1]中选结果表!$D$2:$D$85=$F397),[1]中选结果表!$E$2:$E$85)</f>
        <v>10mg</v>
      </c>
      <c r="H397" s="28" t="str">
        <f>LOOKUP(2,1/([1]中选结果表!$D$2:$D$85=$F397),[1]中选结果表!$F$2:$F$85)</f>
        <v>20片</v>
      </c>
      <c r="I397" s="28" t="s">
        <v>89</v>
      </c>
      <c r="J397" s="28" t="s">
        <v>1012</v>
      </c>
      <c r="K397" s="28">
        <v>10.58</v>
      </c>
      <c r="L397" s="31">
        <v>0.52900000000000003</v>
      </c>
      <c r="M397" s="28">
        <v>10</v>
      </c>
      <c r="N397" s="32">
        <v>0.8</v>
      </c>
      <c r="O397" s="33" t="s">
        <v>2002</v>
      </c>
      <c r="P397" s="3" t="s">
        <v>1991</v>
      </c>
      <c r="Q397" s="3" t="s">
        <v>124</v>
      </c>
      <c r="R397" s="3" t="s">
        <v>201</v>
      </c>
      <c r="S397" s="4" t="str">
        <f>LOOKUP(2,1/('[1] 集采未中选药品规格'!$A$2:$A$596=$R397),'[1] 集采未中选药品规格'!C$2:C$596)</f>
        <v>10mg</v>
      </c>
      <c r="T397" s="4" t="str">
        <f>LOOKUP(2,1/('[1] 集采未中选药品规格'!$A$2:$A$596=$R397),'[1] 集采未中选药品规格'!D$2:D$596)</f>
        <v>14片</v>
      </c>
      <c r="U397" s="3" t="s">
        <v>89</v>
      </c>
      <c r="V397" s="38" t="s">
        <v>2003</v>
      </c>
      <c r="W397" s="3" t="s">
        <v>2004</v>
      </c>
      <c r="X397" s="38" t="s">
        <v>2003</v>
      </c>
      <c r="Y397" s="3" t="s">
        <v>2004</v>
      </c>
      <c r="Z397" s="3">
        <v>277.2</v>
      </c>
      <c r="AA397" s="3">
        <v>19.8</v>
      </c>
      <c r="AB397" s="3" t="s">
        <v>66</v>
      </c>
      <c r="AC397" s="38"/>
      <c r="AD397" s="42"/>
      <c r="AE397" s="42" t="s">
        <v>2005</v>
      </c>
      <c r="AF397" s="42" t="s">
        <v>2002</v>
      </c>
      <c r="AG397" s="42" t="s">
        <v>2006</v>
      </c>
      <c r="AH397" s="54"/>
      <c r="AI397" s="50" t="str">
        <f t="shared" si="153"/>
        <v>规格√</v>
      </c>
      <c r="AJ397" s="50" t="str">
        <f t="shared" si="154"/>
        <v>按中选价</v>
      </c>
      <c r="AK397" s="51">
        <f t="shared" si="155"/>
        <v>0.53</v>
      </c>
      <c r="AL397" s="50">
        <f t="shared" si="156"/>
        <v>37.4</v>
      </c>
      <c r="AM397" s="52" t="str">
        <f t="shared" si="157"/>
        <v>过评药，行梯度降价</v>
      </c>
      <c r="AN397" s="53">
        <f t="shared" si="158"/>
        <v>11.88</v>
      </c>
      <c r="AO397" s="53">
        <f t="shared" si="159"/>
        <v>7.13</v>
      </c>
      <c r="AP397" s="53">
        <f t="shared" si="160"/>
        <v>5.71</v>
      </c>
    </row>
    <row r="398" spans="1:42">
      <c r="A398" s="28">
        <v>31</v>
      </c>
      <c r="B398" s="28" t="s">
        <v>1991</v>
      </c>
      <c r="C398" s="28" t="s">
        <v>1992</v>
      </c>
      <c r="D398" s="28" t="s">
        <v>124</v>
      </c>
      <c r="E398" s="28" t="str">
        <f>LOOKUP(2,1/([1]中选结果表!$C$2:$C$85=D398),[1]中选结果表!$M$2:$M$85)</f>
        <v>片剂</v>
      </c>
      <c r="F398" s="28" t="s">
        <v>2001</v>
      </c>
      <c r="G398" s="28" t="str">
        <f>LOOKUP(2,1/([1]中选结果表!$D$2:$D$85=$F398),[1]中选结果表!$E$2:$E$85)</f>
        <v>10mg</v>
      </c>
      <c r="H398" s="28" t="str">
        <f>LOOKUP(2,1/([1]中选结果表!$D$2:$D$85=$F398),[1]中选结果表!$F$2:$F$85)</f>
        <v>20片</v>
      </c>
      <c r="I398" s="28" t="s">
        <v>89</v>
      </c>
      <c r="J398" s="28" t="s">
        <v>1012</v>
      </c>
      <c r="K398" s="28">
        <v>10.58</v>
      </c>
      <c r="L398" s="31">
        <v>0.52900000000000003</v>
      </c>
      <c r="M398" s="28">
        <v>10</v>
      </c>
      <c r="N398" s="32">
        <v>0.8</v>
      </c>
      <c r="O398" s="33" t="s">
        <v>2007</v>
      </c>
      <c r="P398" s="3" t="s">
        <v>1991</v>
      </c>
      <c r="Q398" s="3" t="s">
        <v>124</v>
      </c>
      <c r="R398" s="3" t="s">
        <v>1995</v>
      </c>
      <c r="S398" s="4" t="str">
        <f>LOOKUP(2,1/('[1] 集采未中选药品规格'!$A$2:$A$596=$R398),'[1] 集采未中选药品规格'!C$2:C$596)</f>
        <v>10mg</v>
      </c>
      <c r="T398" s="4" t="str">
        <f>LOOKUP(2,1/('[1] 集采未中选药品规格'!$A$2:$A$596=$R398),'[1] 集采未中选药品规格'!D$2:D$596)</f>
        <v>5片</v>
      </c>
      <c r="U398" s="3" t="s">
        <v>89</v>
      </c>
      <c r="V398" s="38" t="s">
        <v>302</v>
      </c>
      <c r="W398" s="3" t="s">
        <v>303</v>
      </c>
      <c r="X398" s="38" t="s">
        <v>302</v>
      </c>
      <c r="Y398" s="3" t="s">
        <v>303</v>
      </c>
      <c r="Z398" s="3">
        <v>96.5</v>
      </c>
      <c r="AA398" s="3">
        <v>19.3</v>
      </c>
      <c r="AB398" s="3" t="s">
        <v>66</v>
      </c>
      <c r="AC398" s="38"/>
      <c r="AD398" s="42"/>
      <c r="AE398" s="42" t="s">
        <v>2008</v>
      </c>
      <c r="AF398" s="42" t="s">
        <v>2007</v>
      </c>
      <c r="AG398" s="42" t="s">
        <v>2009</v>
      </c>
      <c r="AH398" s="54"/>
      <c r="AI398" s="50" t="str">
        <f t="shared" si="153"/>
        <v>规格√</v>
      </c>
      <c r="AJ398" s="50" t="str">
        <f t="shared" si="154"/>
        <v>按中选价</v>
      </c>
      <c r="AK398" s="51">
        <f t="shared" si="155"/>
        <v>0.53</v>
      </c>
      <c r="AL398" s="50">
        <f t="shared" si="156"/>
        <v>36.4</v>
      </c>
      <c r="AM398" s="52" t="str">
        <f t="shared" si="157"/>
        <v>过评药，行梯度降价</v>
      </c>
      <c r="AN398" s="53">
        <f t="shared" si="158"/>
        <v>11.58</v>
      </c>
      <c r="AO398" s="53">
        <f t="shared" si="159"/>
        <v>6.95</v>
      </c>
      <c r="AP398" s="53">
        <f t="shared" si="160"/>
        <v>5.56</v>
      </c>
    </row>
    <row r="399" spans="1:42">
      <c r="A399" s="28">
        <v>31</v>
      </c>
      <c r="B399" s="28" t="s">
        <v>1991</v>
      </c>
      <c r="C399" s="28" t="s">
        <v>1992</v>
      </c>
      <c r="D399" s="28" t="s">
        <v>124</v>
      </c>
      <c r="E399" s="28" t="str">
        <f>LOOKUP(2,1/([1]中选结果表!$C$2:$C$85=D399),[1]中选结果表!$M$2:$M$85)</f>
        <v>片剂</v>
      </c>
      <c r="F399" s="28" t="s">
        <v>2001</v>
      </c>
      <c r="G399" s="28" t="str">
        <f>LOOKUP(2,1/([1]中选结果表!$D$2:$D$85=$F399),[1]中选结果表!$E$2:$E$85)</f>
        <v>10mg</v>
      </c>
      <c r="H399" s="28" t="str">
        <f>LOOKUP(2,1/([1]中选结果表!$D$2:$D$85=$F399),[1]中选结果表!$F$2:$F$85)</f>
        <v>20片</v>
      </c>
      <c r="I399" s="28" t="s">
        <v>89</v>
      </c>
      <c r="J399" s="28" t="s">
        <v>1012</v>
      </c>
      <c r="K399" s="28">
        <v>10.58</v>
      </c>
      <c r="L399" s="31">
        <v>0.52900000000000003</v>
      </c>
      <c r="M399" s="28">
        <v>10</v>
      </c>
      <c r="N399" s="32">
        <v>0.8</v>
      </c>
      <c r="O399" s="33" t="s">
        <v>2010</v>
      </c>
      <c r="P399" s="3" t="s">
        <v>1991</v>
      </c>
      <c r="Q399" s="3" t="s">
        <v>124</v>
      </c>
      <c r="R399" s="3" t="s">
        <v>1995</v>
      </c>
      <c r="S399" s="4" t="str">
        <f>LOOKUP(2,1/('[1] 集采未中选药品规格'!$A$2:$A$596=$R399),'[1] 集采未中选药品规格'!C$2:C$596)</f>
        <v>10mg</v>
      </c>
      <c r="T399" s="4" t="str">
        <f>LOOKUP(2,1/('[1] 集采未中选药品规格'!$A$2:$A$596=$R399),'[1] 集采未中选药品规格'!D$2:D$596)</f>
        <v>5片</v>
      </c>
      <c r="U399" s="3" t="s">
        <v>89</v>
      </c>
      <c r="V399" s="38" t="s">
        <v>2011</v>
      </c>
      <c r="W399" s="3" t="s">
        <v>2012</v>
      </c>
      <c r="X399" s="38" t="s">
        <v>2011</v>
      </c>
      <c r="Y399" s="3" t="s">
        <v>2012</v>
      </c>
      <c r="Z399" s="3">
        <v>130</v>
      </c>
      <c r="AA399" s="3">
        <v>26</v>
      </c>
      <c r="AB399" s="3" t="s">
        <v>66</v>
      </c>
      <c r="AC399" s="38"/>
      <c r="AD399" s="42"/>
      <c r="AE399" s="42" t="s">
        <v>2013</v>
      </c>
      <c r="AF399" s="42" t="s">
        <v>2010</v>
      </c>
      <c r="AG399" s="42" t="s">
        <v>2014</v>
      </c>
      <c r="AH399" s="54"/>
      <c r="AI399" s="50" t="str">
        <f t="shared" si="153"/>
        <v>规格√</v>
      </c>
      <c r="AJ399" s="50" t="str">
        <f t="shared" si="154"/>
        <v>按中选价</v>
      </c>
      <c r="AK399" s="51">
        <f t="shared" si="155"/>
        <v>0.53</v>
      </c>
      <c r="AL399" s="50">
        <f t="shared" si="156"/>
        <v>49.1</v>
      </c>
      <c r="AM399" s="52" t="str">
        <f t="shared" si="157"/>
        <v>过评药，行梯度降价</v>
      </c>
      <c r="AN399" s="53">
        <f t="shared" si="158"/>
        <v>15.6</v>
      </c>
      <c r="AO399" s="53">
        <f t="shared" si="159"/>
        <v>9.36</v>
      </c>
      <c r="AP399" s="53">
        <f t="shared" si="160"/>
        <v>7.49</v>
      </c>
    </row>
    <row r="400" spans="1:42">
      <c r="A400" s="28">
        <v>31</v>
      </c>
      <c r="B400" s="28" t="s">
        <v>1991</v>
      </c>
      <c r="C400" s="28" t="s">
        <v>1992</v>
      </c>
      <c r="D400" s="28" t="s">
        <v>124</v>
      </c>
      <c r="E400" s="28" t="str">
        <f>LOOKUP(2,1/([1]中选结果表!$C$2:$C$85=D400),[1]中选结果表!$M$2:$M$85)</f>
        <v>片剂</v>
      </c>
      <c r="F400" s="28" t="s">
        <v>2001</v>
      </c>
      <c r="G400" s="28" t="str">
        <f>LOOKUP(2,1/([1]中选结果表!$D$2:$D$85=$F400),[1]中选结果表!$E$2:$E$85)</f>
        <v>10mg</v>
      </c>
      <c r="H400" s="28" t="str">
        <f>LOOKUP(2,1/([1]中选结果表!$D$2:$D$85=$F400),[1]中选结果表!$F$2:$F$85)</f>
        <v>20片</v>
      </c>
      <c r="I400" s="28" t="s">
        <v>89</v>
      </c>
      <c r="J400" s="28" t="s">
        <v>1012</v>
      </c>
      <c r="K400" s="28">
        <v>10.58</v>
      </c>
      <c r="L400" s="31">
        <v>0.52900000000000003</v>
      </c>
      <c r="M400" s="28">
        <v>10</v>
      </c>
      <c r="N400" s="32">
        <v>0.8</v>
      </c>
      <c r="O400" s="33" t="s">
        <v>2015</v>
      </c>
      <c r="P400" s="3" t="s">
        <v>1991</v>
      </c>
      <c r="Q400" s="3" t="s">
        <v>124</v>
      </c>
      <c r="R400" s="3" t="s">
        <v>1995</v>
      </c>
      <c r="S400" s="4" t="str">
        <f>LOOKUP(2,1/('[1] 集采未中选药品规格'!$A$2:$A$596=$R400),'[1] 集采未中选药品规格'!C$2:C$596)</f>
        <v>10mg</v>
      </c>
      <c r="T400" s="4" t="str">
        <f>LOOKUP(2,1/('[1] 集采未中选药品规格'!$A$2:$A$596=$R400),'[1] 集采未中选药品规格'!D$2:D$596)</f>
        <v>5片</v>
      </c>
      <c r="U400" s="3" t="s">
        <v>89</v>
      </c>
      <c r="V400" s="38" t="s">
        <v>2003</v>
      </c>
      <c r="W400" s="3" t="s">
        <v>2004</v>
      </c>
      <c r="X400" s="38" t="s">
        <v>2003</v>
      </c>
      <c r="Y400" s="3" t="s">
        <v>2004</v>
      </c>
      <c r="Z400" s="3">
        <v>99</v>
      </c>
      <c r="AA400" s="3">
        <v>19.8</v>
      </c>
      <c r="AB400" s="3" t="s">
        <v>66</v>
      </c>
      <c r="AC400" s="38"/>
      <c r="AD400" s="42"/>
      <c r="AE400" s="42" t="s">
        <v>2005</v>
      </c>
      <c r="AF400" s="42" t="s">
        <v>2015</v>
      </c>
      <c r="AG400" s="42" t="s">
        <v>2006</v>
      </c>
      <c r="AH400" s="54"/>
      <c r="AI400" s="50" t="str">
        <f t="shared" si="153"/>
        <v>规格√</v>
      </c>
      <c r="AJ400" s="50" t="str">
        <f t="shared" si="154"/>
        <v>按中选价</v>
      </c>
      <c r="AK400" s="51">
        <f t="shared" si="155"/>
        <v>0.53</v>
      </c>
      <c r="AL400" s="50">
        <f t="shared" si="156"/>
        <v>37.4</v>
      </c>
      <c r="AM400" s="52" t="str">
        <f t="shared" si="157"/>
        <v>过评药，行梯度降价</v>
      </c>
      <c r="AN400" s="53">
        <f t="shared" si="158"/>
        <v>11.88</v>
      </c>
      <c r="AO400" s="53">
        <f t="shared" si="159"/>
        <v>7.13</v>
      </c>
      <c r="AP400" s="53">
        <f t="shared" si="160"/>
        <v>5.71</v>
      </c>
    </row>
    <row r="401" spans="1:42">
      <c r="A401" s="28">
        <v>31</v>
      </c>
      <c r="B401" s="28" t="s">
        <v>1991</v>
      </c>
      <c r="C401" s="28" t="s">
        <v>1992</v>
      </c>
      <c r="D401" s="28" t="s">
        <v>124</v>
      </c>
      <c r="E401" s="28" t="str">
        <f>LOOKUP(2,1/([1]中选结果表!$C$2:$C$85=D401),[1]中选结果表!$M$2:$M$85)</f>
        <v>片剂</v>
      </c>
      <c r="F401" s="28" t="s">
        <v>2001</v>
      </c>
      <c r="G401" s="28" t="str">
        <f>LOOKUP(2,1/([1]中选结果表!$D$2:$D$85=$F401),[1]中选结果表!$E$2:$E$85)</f>
        <v>10mg</v>
      </c>
      <c r="H401" s="28" t="str">
        <f>LOOKUP(2,1/([1]中选结果表!$D$2:$D$85=$F401),[1]中选结果表!$F$2:$F$85)</f>
        <v>20片</v>
      </c>
      <c r="I401" s="28" t="s">
        <v>89</v>
      </c>
      <c r="J401" s="28" t="s">
        <v>1012</v>
      </c>
      <c r="K401" s="28">
        <v>10.58</v>
      </c>
      <c r="L401" s="31">
        <v>0.52900000000000003</v>
      </c>
      <c r="M401" s="28">
        <v>10</v>
      </c>
      <c r="N401" s="32">
        <v>0.8</v>
      </c>
      <c r="O401" s="33" t="s">
        <v>2016</v>
      </c>
      <c r="P401" s="3" t="s">
        <v>1991</v>
      </c>
      <c r="Q401" s="3" t="s">
        <v>124</v>
      </c>
      <c r="R401" s="3" t="s">
        <v>1973</v>
      </c>
      <c r="S401" s="4" t="str">
        <f>LOOKUP(2,1/('[1] 集采未中选药品规格'!$A$2:$A$596=$R401),'[1] 集采未中选药品规格'!C$2:C$596)</f>
        <v>10mg</v>
      </c>
      <c r="T401" s="4" t="str">
        <f>LOOKUP(2,1/('[1] 集采未中选药品规格'!$A$2:$A$596=$R401),'[1] 集采未中选药品规格'!D$2:D$596)</f>
        <v>7片</v>
      </c>
      <c r="U401" s="3" t="s">
        <v>89</v>
      </c>
      <c r="V401" s="38" t="s">
        <v>302</v>
      </c>
      <c r="W401" s="3" t="s">
        <v>303</v>
      </c>
      <c r="X401" s="38" t="s">
        <v>302</v>
      </c>
      <c r="Y401" s="3" t="s">
        <v>303</v>
      </c>
      <c r="Z401" s="3">
        <v>135.19999999999999</v>
      </c>
      <c r="AA401" s="3">
        <v>19.314285999999999</v>
      </c>
      <c r="AB401" s="3" t="s">
        <v>66</v>
      </c>
      <c r="AC401" s="38"/>
      <c r="AD401" s="42"/>
      <c r="AE401" s="42" t="s">
        <v>2008</v>
      </c>
      <c r="AF401" s="42" t="s">
        <v>2016</v>
      </c>
      <c r="AG401" s="42" t="s">
        <v>2009</v>
      </c>
      <c r="AH401" s="54"/>
      <c r="AI401" s="50" t="str">
        <f t="shared" si="153"/>
        <v>规格√</v>
      </c>
      <c r="AJ401" s="50" t="str">
        <f t="shared" si="154"/>
        <v>按中选价</v>
      </c>
      <c r="AK401" s="51">
        <f t="shared" si="155"/>
        <v>0.53</v>
      </c>
      <c r="AL401" s="50">
        <f t="shared" si="156"/>
        <v>36.4</v>
      </c>
      <c r="AM401" s="52" t="str">
        <f t="shared" si="157"/>
        <v>过评药，行梯度降价</v>
      </c>
      <c r="AN401" s="53">
        <f t="shared" si="158"/>
        <v>11.59</v>
      </c>
      <c r="AO401" s="53">
        <f t="shared" si="159"/>
        <v>6.96</v>
      </c>
      <c r="AP401" s="53">
        <f t="shared" si="160"/>
        <v>5.5699999999999994</v>
      </c>
    </row>
    <row r="402" spans="1:42">
      <c r="A402" s="28">
        <v>31</v>
      </c>
      <c r="B402" s="28" t="s">
        <v>1991</v>
      </c>
      <c r="C402" s="28" t="s">
        <v>1992</v>
      </c>
      <c r="D402" s="28" t="s">
        <v>124</v>
      </c>
      <c r="E402" s="28" t="str">
        <f>LOOKUP(2,1/([1]中选结果表!$C$2:$C$85=D402),[1]中选结果表!$M$2:$M$85)</f>
        <v>片剂</v>
      </c>
      <c r="F402" s="28" t="s">
        <v>2001</v>
      </c>
      <c r="G402" s="28" t="str">
        <f>LOOKUP(2,1/([1]中选结果表!$D$2:$D$85=$F402),[1]中选结果表!$E$2:$E$85)</f>
        <v>10mg</v>
      </c>
      <c r="H402" s="28" t="str">
        <f>LOOKUP(2,1/([1]中选结果表!$D$2:$D$85=$F402),[1]中选结果表!$F$2:$F$85)</f>
        <v>20片</v>
      </c>
      <c r="I402" s="28" t="s">
        <v>89</v>
      </c>
      <c r="J402" s="28" t="s">
        <v>1012</v>
      </c>
      <c r="K402" s="28">
        <v>10.58</v>
      </c>
      <c r="L402" s="31">
        <v>0.52900000000000003</v>
      </c>
      <c r="M402" s="28">
        <v>10</v>
      </c>
      <c r="N402" s="32">
        <v>0.8</v>
      </c>
      <c r="O402" s="33" t="s">
        <v>2017</v>
      </c>
      <c r="P402" s="3" t="s">
        <v>1991</v>
      </c>
      <c r="Q402" s="3" t="s">
        <v>124</v>
      </c>
      <c r="R402" s="3" t="s">
        <v>1973</v>
      </c>
      <c r="S402" s="4" t="str">
        <f>LOOKUP(2,1/('[1] 集采未中选药品规格'!$A$2:$A$596=$R402),'[1] 集采未中选药品规格'!C$2:C$596)</f>
        <v>10mg</v>
      </c>
      <c r="T402" s="4" t="str">
        <f>LOOKUP(2,1/('[1] 集采未中选药品规格'!$A$2:$A$596=$R402),'[1] 集采未中选药品规格'!D$2:D$596)</f>
        <v>7片</v>
      </c>
      <c r="U402" s="3" t="s">
        <v>89</v>
      </c>
      <c r="V402" s="38" t="s">
        <v>1900</v>
      </c>
      <c r="W402" s="3" t="s">
        <v>1901</v>
      </c>
      <c r="X402" s="38" t="s">
        <v>1900</v>
      </c>
      <c r="Y402" s="3" t="s">
        <v>1901</v>
      </c>
      <c r="Z402" s="3">
        <v>166.6</v>
      </c>
      <c r="AA402" s="3">
        <v>23.8</v>
      </c>
      <c r="AB402" s="3" t="s">
        <v>66</v>
      </c>
      <c r="AC402" s="38"/>
      <c r="AD402" s="42"/>
      <c r="AE402" s="42" t="s">
        <v>2018</v>
      </c>
      <c r="AF402" s="42" t="s">
        <v>2017</v>
      </c>
      <c r="AG402" s="42" t="s">
        <v>2019</v>
      </c>
      <c r="AH402" s="54"/>
      <c r="AI402" s="50" t="str">
        <f t="shared" si="153"/>
        <v>规格√</v>
      </c>
      <c r="AJ402" s="50" t="str">
        <f t="shared" si="154"/>
        <v>按中选价</v>
      </c>
      <c r="AK402" s="51">
        <f t="shared" si="155"/>
        <v>0.53</v>
      </c>
      <c r="AL402" s="50">
        <f t="shared" si="156"/>
        <v>44.9</v>
      </c>
      <c r="AM402" s="52" t="str">
        <f t="shared" si="157"/>
        <v>过评药，行梯度降价</v>
      </c>
      <c r="AN402" s="53">
        <f t="shared" si="158"/>
        <v>14.28</v>
      </c>
      <c r="AO402" s="53">
        <f t="shared" si="159"/>
        <v>8.57</v>
      </c>
      <c r="AP402" s="53">
        <f t="shared" si="160"/>
        <v>6.8599999999999994</v>
      </c>
    </row>
    <row r="403" spans="1:42">
      <c r="A403" s="28">
        <v>31</v>
      </c>
      <c r="B403" s="28" t="s">
        <v>1991</v>
      </c>
      <c r="C403" s="28" t="s">
        <v>1992</v>
      </c>
      <c r="D403" s="28" t="s">
        <v>124</v>
      </c>
      <c r="E403" s="28" t="str">
        <f>LOOKUP(2,1/([1]中选结果表!$C$2:$C$85=D403),[1]中选结果表!$M$2:$M$85)</f>
        <v>片剂</v>
      </c>
      <c r="F403" s="28" t="s">
        <v>2001</v>
      </c>
      <c r="G403" s="28" t="str">
        <f>LOOKUP(2,1/([1]中选结果表!$D$2:$D$85=$F403),[1]中选结果表!$E$2:$E$85)</f>
        <v>10mg</v>
      </c>
      <c r="H403" s="28" t="str">
        <f>LOOKUP(2,1/([1]中选结果表!$D$2:$D$85=$F403),[1]中选结果表!$F$2:$F$85)</f>
        <v>20片</v>
      </c>
      <c r="I403" s="28" t="s">
        <v>89</v>
      </c>
      <c r="J403" s="28" t="s">
        <v>1012</v>
      </c>
      <c r="K403" s="28">
        <v>10.58</v>
      </c>
      <c r="L403" s="31">
        <v>0.52900000000000003</v>
      </c>
      <c r="M403" s="28">
        <v>10</v>
      </c>
      <c r="N403" s="32">
        <v>0.8</v>
      </c>
      <c r="O403" s="33" t="s">
        <v>2020</v>
      </c>
      <c r="P403" s="3" t="s">
        <v>1991</v>
      </c>
      <c r="Q403" s="3" t="s">
        <v>124</v>
      </c>
      <c r="R403" s="3" t="s">
        <v>197</v>
      </c>
      <c r="S403" s="4" t="str">
        <f>LOOKUP(2,1/('[1] 集采未中选药品规格'!$A$2:$A$596=$R403),'[1] 集采未中选药品规格'!C$2:C$596)</f>
        <v>10mg</v>
      </c>
      <c r="T403" s="4" t="str">
        <f>LOOKUP(2,1/('[1] 集采未中选药品规格'!$A$2:$A$596=$R403),'[1] 集采未中选药品规格'!D$2:D$596)</f>
        <v>10片</v>
      </c>
      <c r="U403" s="3" t="s">
        <v>89</v>
      </c>
      <c r="V403" s="38" t="s">
        <v>2021</v>
      </c>
      <c r="W403" s="3" t="s">
        <v>2022</v>
      </c>
      <c r="X403" s="38" t="s">
        <v>2021</v>
      </c>
      <c r="Y403" s="3" t="s">
        <v>2022</v>
      </c>
      <c r="Z403" s="3">
        <v>230</v>
      </c>
      <c r="AA403" s="3">
        <v>23</v>
      </c>
      <c r="AB403" s="3" t="s">
        <v>66</v>
      </c>
      <c r="AC403" s="38"/>
      <c r="AD403" s="42"/>
      <c r="AE403" s="42" t="s">
        <v>2023</v>
      </c>
      <c r="AF403" s="42" t="s">
        <v>2020</v>
      </c>
      <c r="AG403" s="42" t="s">
        <v>2024</v>
      </c>
      <c r="AH403" s="54"/>
      <c r="AI403" s="50" t="str">
        <f t="shared" si="153"/>
        <v>规格√</v>
      </c>
      <c r="AJ403" s="50" t="str">
        <f t="shared" si="154"/>
        <v>按中选价</v>
      </c>
      <c r="AK403" s="51">
        <f t="shared" si="155"/>
        <v>0.53</v>
      </c>
      <c r="AL403" s="50">
        <f t="shared" si="156"/>
        <v>43.4</v>
      </c>
      <c r="AM403" s="52" t="str">
        <f t="shared" si="157"/>
        <v>过评药，行梯度降价</v>
      </c>
      <c r="AN403" s="53">
        <f t="shared" si="158"/>
        <v>13.8</v>
      </c>
      <c r="AO403" s="53">
        <f t="shared" si="159"/>
        <v>8.2799999999999994</v>
      </c>
      <c r="AP403" s="53">
        <f t="shared" si="160"/>
        <v>6.63</v>
      </c>
    </row>
    <row r="404" spans="1:42">
      <c r="A404" s="28">
        <v>31</v>
      </c>
      <c r="B404" s="28" t="s">
        <v>1991</v>
      </c>
      <c r="C404" s="28" t="s">
        <v>1992</v>
      </c>
      <c r="D404" s="28" t="s">
        <v>124</v>
      </c>
      <c r="E404" s="28" t="str">
        <f>LOOKUP(2,1/([1]中选结果表!$C$2:$C$85=D404),[1]中选结果表!$M$2:$M$85)</f>
        <v>片剂</v>
      </c>
      <c r="F404" s="56" t="s">
        <v>1993</v>
      </c>
      <c r="G404" s="28" t="str">
        <f>LOOKUP(2,1/([1]中选结果表!$D$2:$D$85=$F404),[1]中选结果表!$E$2:$E$85)</f>
        <v>10mg</v>
      </c>
      <c r="H404" s="28" t="str">
        <f>LOOKUP(2,1/([1]中选结果表!$D$2:$D$85=$F404),[1]中选结果表!$F$2:$F$85)</f>
        <v>20片</v>
      </c>
      <c r="I404" s="28" t="s">
        <v>89</v>
      </c>
      <c r="J404" s="28" t="s">
        <v>1012</v>
      </c>
      <c r="K404" s="28">
        <v>10.58</v>
      </c>
      <c r="L404" s="31">
        <v>0.52900000000000003</v>
      </c>
      <c r="M404" s="28">
        <v>10</v>
      </c>
      <c r="N404" s="32">
        <v>0.8</v>
      </c>
      <c r="O404" s="33" t="s">
        <v>2025</v>
      </c>
      <c r="P404" s="3" t="s">
        <v>1991</v>
      </c>
      <c r="Q404" s="3" t="s">
        <v>124</v>
      </c>
      <c r="R404" s="3" t="s">
        <v>197</v>
      </c>
      <c r="S404" s="4" t="str">
        <f>LOOKUP(2,1/('[1] 集采未中选药品规格'!$A$2:$A$596=$R404),'[1] 集采未中选药品规格'!C$2:C$596)</f>
        <v>10mg</v>
      </c>
      <c r="T404" s="4" t="str">
        <f>LOOKUP(2,1/('[1] 集采未中选药品规格'!$A$2:$A$596=$R404),'[1] 集采未中选药品规格'!D$2:D$596)</f>
        <v>10片</v>
      </c>
      <c r="U404" s="3" t="s">
        <v>89</v>
      </c>
      <c r="V404" s="38" t="s">
        <v>710</v>
      </c>
      <c r="W404" s="3" t="s">
        <v>711</v>
      </c>
      <c r="X404" s="38" t="s">
        <v>710</v>
      </c>
      <c r="Y404" s="3" t="s">
        <v>711</v>
      </c>
      <c r="Z404" s="3">
        <v>248</v>
      </c>
      <c r="AA404" s="3">
        <v>24.8</v>
      </c>
      <c r="AB404" s="3" t="s">
        <v>66</v>
      </c>
      <c r="AC404" s="38"/>
      <c r="AD404" s="42"/>
      <c r="AE404" s="42" t="s">
        <v>2026</v>
      </c>
      <c r="AF404" s="42" t="s">
        <v>2025</v>
      </c>
      <c r="AG404" s="42" t="s">
        <v>2027</v>
      </c>
      <c r="AH404" s="54"/>
      <c r="AI404" s="50" t="str">
        <f t="shared" si="153"/>
        <v>规格√</v>
      </c>
      <c r="AJ404" s="50" t="str">
        <f t="shared" si="154"/>
        <v>按中选价</v>
      </c>
      <c r="AK404" s="51">
        <f t="shared" si="155"/>
        <v>0.53</v>
      </c>
      <c r="AL404" s="50">
        <f t="shared" si="156"/>
        <v>46.8</v>
      </c>
      <c r="AM404" s="52" t="str">
        <f t="shared" si="157"/>
        <v>过评药，行梯度降价</v>
      </c>
      <c r="AN404" s="53">
        <f t="shared" si="158"/>
        <v>14.88</v>
      </c>
      <c r="AO404" s="53">
        <f t="shared" si="159"/>
        <v>8.93</v>
      </c>
      <c r="AP404" s="53">
        <f t="shared" si="160"/>
        <v>7.1499999999999995</v>
      </c>
    </row>
    <row r="405" spans="1:42">
      <c r="A405" s="28">
        <v>31</v>
      </c>
      <c r="B405" s="28" t="s">
        <v>1991</v>
      </c>
      <c r="C405" s="28" t="s">
        <v>1992</v>
      </c>
      <c r="D405" s="28" t="s">
        <v>124</v>
      </c>
      <c r="E405" s="28" t="str">
        <f>LOOKUP(2,1/([1]中选结果表!$C$2:$C$85=D405),[1]中选结果表!$M$2:$M$85)</f>
        <v>片剂</v>
      </c>
      <c r="F405" s="28" t="s">
        <v>2001</v>
      </c>
      <c r="G405" s="28" t="str">
        <f>LOOKUP(2,1/([1]中选结果表!$D$2:$D$85=$F405),[1]中选结果表!$E$2:$E$85)</f>
        <v>10mg</v>
      </c>
      <c r="H405" s="28" t="str">
        <f>LOOKUP(2,1/([1]中选结果表!$D$2:$D$85=$F405),[1]中选结果表!$F$2:$F$85)</f>
        <v>20片</v>
      </c>
      <c r="I405" s="28" t="s">
        <v>89</v>
      </c>
      <c r="J405" s="28" t="s">
        <v>1012</v>
      </c>
      <c r="K405" s="28">
        <v>10.58</v>
      </c>
      <c r="L405" s="31">
        <v>0.52900000000000003</v>
      </c>
      <c r="M405" s="28">
        <v>10</v>
      </c>
      <c r="N405" s="32">
        <v>0.8</v>
      </c>
      <c r="O405" s="33" t="s">
        <v>2028</v>
      </c>
      <c r="P405" s="3" t="s">
        <v>1991</v>
      </c>
      <c r="Q405" s="3" t="s">
        <v>124</v>
      </c>
      <c r="R405" s="3" t="s">
        <v>2029</v>
      </c>
      <c r="S405" s="4" t="str">
        <f>LOOKUP(2,1/('[1] 集采未中选药品规格'!$A$2:$A$596=$R405),'[1] 集采未中选药品规格'!C$2:C$596)</f>
        <v>10mg</v>
      </c>
      <c r="T405" s="4" t="str">
        <f>LOOKUP(2,1/('[1] 集采未中选药品规格'!$A$2:$A$596=$R405),'[1] 集采未中选药品规格'!D$2:D$596)</f>
        <v>28片</v>
      </c>
      <c r="U405" s="3" t="s">
        <v>89</v>
      </c>
      <c r="V405" s="38" t="s">
        <v>2003</v>
      </c>
      <c r="W405" s="3" t="s">
        <v>2004</v>
      </c>
      <c r="X405" s="38" t="s">
        <v>2003</v>
      </c>
      <c r="Y405" s="3" t="s">
        <v>2004</v>
      </c>
      <c r="Z405" s="3">
        <v>554.4</v>
      </c>
      <c r="AA405" s="3">
        <v>19.8</v>
      </c>
      <c r="AB405" s="3" t="s">
        <v>66</v>
      </c>
      <c r="AC405" s="38"/>
      <c r="AD405" s="42"/>
      <c r="AE405" s="42" t="s">
        <v>2005</v>
      </c>
      <c r="AF405" s="42" t="s">
        <v>2028</v>
      </c>
      <c r="AG405" s="42" t="s">
        <v>2006</v>
      </c>
      <c r="AH405" s="54"/>
      <c r="AI405" s="50" t="str">
        <f t="shared" si="153"/>
        <v>规格√</v>
      </c>
      <c r="AJ405" s="50" t="str">
        <f t="shared" si="154"/>
        <v>按中选价</v>
      </c>
      <c r="AK405" s="51">
        <f t="shared" si="155"/>
        <v>0.53</v>
      </c>
      <c r="AL405" s="50">
        <f t="shared" si="156"/>
        <v>37.4</v>
      </c>
      <c r="AM405" s="52" t="str">
        <f t="shared" si="157"/>
        <v>过评药，行梯度降价</v>
      </c>
      <c r="AN405" s="53">
        <f t="shared" si="158"/>
        <v>11.88</v>
      </c>
      <c r="AO405" s="53">
        <f t="shared" si="159"/>
        <v>7.13</v>
      </c>
      <c r="AP405" s="53">
        <f t="shared" si="160"/>
        <v>5.71</v>
      </c>
    </row>
    <row r="406" spans="1:42">
      <c r="A406" s="28">
        <v>31</v>
      </c>
      <c r="B406" s="28" t="s">
        <v>1991</v>
      </c>
      <c r="C406" s="28" t="s">
        <v>1992</v>
      </c>
      <c r="D406" s="28" t="s">
        <v>124</v>
      </c>
      <c r="E406" s="28" t="str">
        <f>LOOKUP(2,1/([1]中选结果表!$C$2:$C$85=D406),[1]中选结果表!$M$2:$M$85)</f>
        <v>片剂</v>
      </c>
      <c r="F406" s="28" t="s">
        <v>2001</v>
      </c>
      <c r="G406" s="28" t="str">
        <f>LOOKUP(2,1/([1]中选结果表!$D$2:$D$85=$F406),[1]中选结果表!$E$2:$E$85)</f>
        <v>10mg</v>
      </c>
      <c r="H406" s="28" t="str">
        <f>LOOKUP(2,1/([1]中选结果表!$D$2:$D$85=$F406),[1]中选结果表!$F$2:$F$85)</f>
        <v>20片</v>
      </c>
      <c r="I406" s="28" t="s">
        <v>89</v>
      </c>
      <c r="J406" s="28" t="s">
        <v>1012</v>
      </c>
      <c r="K406" s="28">
        <v>10.58</v>
      </c>
      <c r="L406" s="31">
        <v>0.52900000000000003</v>
      </c>
      <c r="M406" s="28">
        <v>10</v>
      </c>
      <c r="N406" s="32">
        <v>0.8</v>
      </c>
      <c r="O406" s="33" t="s">
        <v>2030</v>
      </c>
      <c r="P406" s="3" t="s">
        <v>1991</v>
      </c>
      <c r="Q406" s="3" t="s">
        <v>124</v>
      </c>
      <c r="R406" s="3" t="s">
        <v>205</v>
      </c>
      <c r="S406" s="4" t="str">
        <f>LOOKUP(2,1/('[1] 集采未中选药品规格'!$A$2:$A$596=$R406),'[1] 集采未中选药品规格'!C$2:C$596)</f>
        <v>10mg</v>
      </c>
      <c r="T406" s="4" t="str">
        <f>LOOKUP(2,1/('[1] 集采未中选药品规格'!$A$2:$A$596=$R406),'[1] 集采未中选药品规格'!D$2:D$596)</f>
        <v>24片</v>
      </c>
      <c r="U406" s="3" t="s">
        <v>89</v>
      </c>
      <c r="V406" s="38" t="s">
        <v>399</v>
      </c>
      <c r="W406" s="3" t="s">
        <v>400</v>
      </c>
      <c r="X406" s="38" t="s">
        <v>399</v>
      </c>
      <c r="Y406" s="3" t="s">
        <v>400</v>
      </c>
      <c r="Z406" s="3">
        <v>477.6</v>
      </c>
      <c r="AA406" s="3">
        <v>19.899999999999999</v>
      </c>
      <c r="AB406" s="3" t="s">
        <v>66</v>
      </c>
      <c r="AC406" s="38"/>
      <c r="AD406" s="42"/>
      <c r="AE406" s="42" t="s">
        <v>2031</v>
      </c>
      <c r="AF406" s="42" t="s">
        <v>2030</v>
      </c>
      <c r="AG406" s="42" t="s">
        <v>2032</v>
      </c>
      <c r="AH406" s="54"/>
      <c r="AI406" s="50" t="str">
        <f t="shared" si="153"/>
        <v>规格√</v>
      </c>
      <c r="AJ406" s="50" t="str">
        <f t="shared" si="154"/>
        <v>按中选价</v>
      </c>
      <c r="AK406" s="51">
        <f t="shared" si="155"/>
        <v>0.53</v>
      </c>
      <c r="AL406" s="50">
        <f t="shared" si="156"/>
        <v>37.5</v>
      </c>
      <c r="AM406" s="52" t="str">
        <f t="shared" si="157"/>
        <v>过评药，行梯度降价</v>
      </c>
      <c r="AN406" s="53">
        <f t="shared" si="158"/>
        <v>11.94</v>
      </c>
      <c r="AO406" s="53">
        <f t="shared" si="159"/>
        <v>7.17</v>
      </c>
      <c r="AP406" s="53">
        <f t="shared" si="160"/>
        <v>5.74</v>
      </c>
    </row>
    <row r="407" spans="1:42">
      <c r="A407" s="28">
        <v>31</v>
      </c>
      <c r="B407" s="28" t="s">
        <v>1991</v>
      </c>
      <c r="C407" s="28" t="s">
        <v>1992</v>
      </c>
      <c r="D407" s="28" t="s">
        <v>124</v>
      </c>
      <c r="E407" s="28" t="str">
        <f>LOOKUP(2,1/([1]中选结果表!$C$2:$C$85=D407),[1]中选结果表!$M$2:$M$85)</f>
        <v>片剂</v>
      </c>
      <c r="F407" s="28" t="s">
        <v>2001</v>
      </c>
      <c r="G407" s="28" t="str">
        <f>LOOKUP(2,1/([1]中选结果表!$D$2:$D$85=$F407),[1]中选结果表!$E$2:$E$85)</f>
        <v>10mg</v>
      </c>
      <c r="H407" s="28" t="str">
        <f>LOOKUP(2,1/([1]中选结果表!$D$2:$D$85=$F407),[1]中选结果表!$F$2:$F$85)</f>
        <v>20片</v>
      </c>
      <c r="I407" s="28" t="s">
        <v>89</v>
      </c>
      <c r="J407" s="28" t="s">
        <v>1012</v>
      </c>
      <c r="K407" s="28">
        <v>10.58</v>
      </c>
      <c r="L407" s="31">
        <v>0.52900000000000003</v>
      </c>
      <c r="M407" s="28">
        <v>10</v>
      </c>
      <c r="N407" s="32">
        <v>0.8</v>
      </c>
      <c r="O407" s="33" t="s">
        <v>2033</v>
      </c>
      <c r="P407" s="3" t="s">
        <v>1991</v>
      </c>
      <c r="Q407" s="3" t="s">
        <v>124</v>
      </c>
      <c r="R407" s="3" t="s">
        <v>201</v>
      </c>
      <c r="S407" s="4" t="str">
        <f>LOOKUP(2,1/('[1] 集采未中选药品规格'!$A$2:$A$596=$R407),'[1] 集采未中选药品规格'!C$2:C$596)</f>
        <v>10mg</v>
      </c>
      <c r="T407" s="4" t="str">
        <f>LOOKUP(2,1/('[1] 集采未中选药品规格'!$A$2:$A$596=$R407),'[1] 集采未中选药品规格'!D$2:D$596)</f>
        <v>14片</v>
      </c>
      <c r="U407" s="3" t="s">
        <v>89</v>
      </c>
      <c r="V407" s="38" t="s">
        <v>1900</v>
      </c>
      <c r="W407" s="3" t="s">
        <v>1901</v>
      </c>
      <c r="X407" s="38" t="s">
        <v>1900</v>
      </c>
      <c r="Y407" s="3" t="s">
        <v>1901</v>
      </c>
      <c r="Z407" s="3">
        <v>333.2</v>
      </c>
      <c r="AA407" s="3">
        <v>23.8</v>
      </c>
      <c r="AB407" s="3" t="s">
        <v>66</v>
      </c>
      <c r="AC407" s="38"/>
      <c r="AD407" s="42"/>
      <c r="AE407" s="42" t="s">
        <v>2018</v>
      </c>
      <c r="AF407" s="42" t="s">
        <v>2033</v>
      </c>
      <c r="AG407" s="42" t="s">
        <v>2019</v>
      </c>
      <c r="AH407" s="54"/>
      <c r="AI407" s="50" t="str">
        <f t="shared" si="153"/>
        <v>规格√</v>
      </c>
      <c r="AJ407" s="50" t="str">
        <f t="shared" si="154"/>
        <v>按中选价</v>
      </c>
      <c r="AK407" s="51">
        <f t="shared" si="155"/>
        <v>0.53</v>
      </c>
      <c r="AL407" s="50">
        <f t="shared" si="156"/>
        <v>44.9</v>
      </c>
      <c r="AM407" s="52" t="str">
        <f t="shared" si="157"/>
        <v>过评药，行梯度降价</v>
      </c>
      <c r="AN407" s="53">
        <f t="shared" si="158"/>
        <v>14.28</v>
      </c>
      <c r="AO407" s="53">
        <f t="shared" si="159"/>
        <v>8.57</v>
      </c>
      <c r="AP407" s="53">
        <f t="shared" si="160"/>
        <v>6.8599999999999994</v>
      </c>
    </row>
    <row r="408" spans="1:42">
      <c r="A408" s="28">
        <v>31</v>
      </c>
      <c r="B408" s="28" t="s">
        <v>1991</v>
      </c>
      <c r="C408" s="28" t="s">
        <v>1992</v>
      </c>
      <c r="D408" s="28" t="s">
        <v>124</v>
      </c>
      <c r="E408" s="28" t="str">
        <f>LOOKUP(2,1/([1]中选结果表!$C$2:$C$85=D408),[1]中选结果表!$M$2:$M$85)</f>
        <v>片剂</v>
      </c>
      <c r="F408" s="28" t="s">
        <v>2001</v>
      </c>
      <c r="G408" s="28" t="str">
        <f>LOOKUP(2,1/([1]中选结果表!$D$2:$D$85=$F408),[1]中选结果表!$E$2:$E$85)</f>
        <v>10mg</v>
      </c>
      <c r="H408" s="28" t="str">
        <f>LOOKUP(2,1/([1]中选结果表!$D$2:$D$85=$F408),[1]中选结果表!$F$2:$F$85)</f>
        <v>20片</v>
      </c>
      <c r="I408" s="28" t="s">
        <v>89</v>
      </c>
      <c r="J408" s="28" t="s">
        <v>1012</v>
      </c>
      <c r="K408" s="28">
        <v>10.58</v>
      </c>
      <c r="L408" s="31">
        <v>0.52900000000000003</v>
      </c>
      <c r="M408" s="28">
        <v>10</v>
      </c>
      <c r="N408" s="32">
        <v>0.8</v>
      </c>
      <c r="O408" s="33" t="s">
        <v>2034</v>
      </c>
      <c r="P408" s="3" t="s">
        <v>1991</v>
      </c>
      <c r="Q408" s="3" t="s">
        <v>124</v>
      </c>
      <c r="R408" s="3" t="s">
        <v>1995</v>
      </c>
      <c r="S408" s="4" t="str">
        <f>LOOKUP(2,1/('[1] 集采未中选药品规格'!$A$2:$A$596=$R408),'[1] 集采未中选药品规格'!C$2:C$596)</f>
        <v>10mg</v>
      </c>
      <c r="T408" s="4" t="str">
        <f>LOOKUP(2,1/('[1] 集采未中选药品规格'!$A$2:$A$596=$R408),'[1] 集采未中选药品规格'!D$2:D$596)</f>
        <v>5片</v>
      </c>
      <c r="U408" s="3" t="s">
        <v>89</v>
      </c>
      <c r="V408" s="38" t="s">
        <v>2035</v>
      </c>
      <c r="W408" s="3" t="s">
        <v>2036</v>
      </c>
      <c r="X408" s="38" t="s">
        <v>2035</v>
      </c>
      <c r="Y408" s="3" t="s">
        <v>2036</v>
      </c>
      <c r="Z408" s="3">
        <v>98</v>
      </c>
      <c r="AA408" s="3">
        <v>19.600000000000001</v>
      </c>
      <c r="AB408" s="3" t="s">
        <v>66</v>
      </c>
      <c r="AC408" s="38"/>
      <c r="AD408" s="42"/>
      <c r="AE408" s="42" t="s">
        <v>2037</v>
      </c>
      <c r="AF408" s="42" t="s">
        <v>2034</v>
      </c>
      <c r="AG408" s="42" t="s">
        <v>2038</v>
      </c>
      <c r="AH408" s="54"/>
      <c r="AI408" s="50" t="str">
        <f t="shared" si="153"/>
        <v>规格√</v>
      </c>
      <c r="AJ408" s="50" t="str">
        <f t="shared" si="154"/>
        <v>按中选价</v>
      </c>
      <c r="AK408" s="51">
        <f t="shared" si="155"/>
        <v>0.53</v>
      </c>
      <c r="AL408" s="50">
        <f t="shared" si="156"/>
        <v>37</v>
      </c>
      <c r="AM408" s="52" t="str">
        <f t="shared" si="157"/>
        <v>过评药，行梯度降价</v>
      </c>
      <c r="AN408" s="53">
        <f t="shared" si="158"/>
        <v>11.76</v>
      </c>
      <c r="AO408" s="53">
        <f t="shared" si="159"/>
        <v>7.06</v>
      </c>
      <c r="AP408" s="53">
        <f t="shared" si="160"/>
        <v>5.6499999999999995</v>
      </c>
    </row>
    <row r="409" spans="1:42">
      <c r="A409" s="28">
        <v>31</v>
      </c>
      <c r="B409" s="28" t="s">
        <v>1991</v>
      </c>
      <c r="C409" s="28" t="s">
        <v>1992</v>
      </c>
      <c r="D409" s="28" t="s">
        <v>124</v>
      </c>
      <c r="E409" s="28" t="str">
        <f>LOOKUP(2,1/([1]中选结果表!$C$2:$C$85=D409),[1]中选结果表!$M$2:$M$85)</f>
        <v>片剂</v>
      </c>
      <c r="F409" s="28" t="s">
        <v>2001</v>
      </c>
      <c r="G409" s="28" t="str">
        <f>LOOKUP(2,1/([1]中选结果表!$D$2:$D$85=$F409),[1]中选结果表!$E$2:$E$85)</f>
        <v>10mg</v>
      </c>
      <c r="H409" s="28" t="str">
        <f>LOOKUP(2,1/([1]中选结果表!$D$2:$D$85=$F409),[1]中选结果表!$F$2:$F$85)</f>
        <v>20片</v>
      </c>
      <c r="I409" s="28" t="s">
        <v>89</v>
      </c>
      <c r="J409" s="28" t="s">
        <v>1012</v>
      </c>
      <c r="K409" s="28">
        <v>10.58</v>
      </c>
      <c r="L409" s="31">
        <v>0.52900000000000003</v>
      </c>
      <c r="M409" s="28">
        <v>10</v>
      </c>
      <c r="N409" s="32">
        <v>0.8</v>
      </c>
      <c r="O409" s="33" t="s">
        <v>2039</v>
      </c>
      <c r="P409" s="3" t="s">
        <v>1991</v>
      </c>
      <c r="Q409" s="3" t="s">
        <v>124</v>
      </c>
      <c r="R409" s="3" t="s">
        <v>197</v>
      </c>
      <c r="S409" s="4" t="str">
        <f>LOOKUP(2,1/('[1] 集采未中选药品规格'!$A$2:$A$596=$R409),'[1] 集采未中选药品规格'!C$2:C$596)</f>
        <v>10mg</v>
      </c>
      <c r="T409" s="4" t="str">
        <f>LOOKUP(2,1/('[1] 集采未中选药品规格'!$A$2:$A$596=$R409),'[1] 集采未中选药品规格'!D$2:D$596)</f>
        <v>10片</v>
      </c>
      <c r="U409" s="3" t="s">
        <v>89</v>
      </c>
      <c r="V409" s="38" t="s">
        <v>741</v>
      </c>
      <c r="W409" s="3" t="s">
        <v>738</v>
      </c>
      <c r="X409" s="38" t="s">
        <v>741</v>
      </c>
      <c r="Y409" s="3" t="s">
        <v>738</v>
      </c>
      <c r="Z409" s="3">
        <v>196</v>
      </c>
      <c r="AA409" s="3">
        <v>19.600000000000001</v>
      </c>
      <c r="AB409" s="3" t="s">
        <v>66</v>
      </c>
      <c r="AC409" s="38"/>
      <c r="AD409" s="42"/>
      <c r="AE409" s="42" t="s">
        <v>2040</v>
      </c>
      <c r="AF409" s="42" t="s">
        <v>2039</v>
      </c>
      <c r="AG409" s="42" t="s">
        <v>2041</v>
      </c>
      <c r="AH409" s="54"/>
      <c r="AI409" s="50" t="str">
        <f t="shared" si="153"/>
        <v>规格√</v>
      </c>
      <c r="AJ409" s="50" t="str">
        <f t="shared" si="154"/>
        <v>按中选价</v>
      </c>
      <c r="AK409" s="51">
        <f t="shared" si="155"/>
        <v>0.53</v>
      </c>
      <c r="AL409" s="50">
        <f t="shared" si="156"/>
        <v>37</v>
      </c>
      <c r="AM409" s="52" t="str">
        <f t="shared" si="157"/>
        <v>过评药，行梯度降价</v>
      </c>
      <c r="AN409" s="53">
        <f t="shared" si="158"/>
        <v>11.76</v>
      </c>
      <c r="AO409" s="53">
        <f t="shared" si="159"/>
        <v>7.06</v>
      </c>
      <c r="AP409" s="53">
        <f t="shared" si="160"/>
        <v>5.6499999999999995</v>
      </c>
    </row>
    <row r="410" spans="1:42">
      <c r="A410" s="28">
        <v>31</v>
      </c>
      <c r="B410" s="28" t="s">
        <v>1991</v>
      </c>
      <c r="C410" s="28" t="s">
        <v>1992</v>
      </c>
      <c r="D410" s="28" t="s">
        <v>124</v>
      </c>
      <c r="E410" s="28" t="str">
        <f>LOOKUP(2,1/([1]中选结果表!$C$2:$C$85=D410),[1]中选结果表!$M$2:$M$85)</f>
        <v>片剂</v>
      </c>
      <c r="F410" s="28" t="s">
        <v>2001</v>
      </c>
      <c r="G410" s="28" t="str">
        <f>LOOKUP(2,1/([1]中选结果表!$D$2:$D$85=$F410),[1]中选结果表!$E$2:$E$85)</f>
        <v>10mg</v>
      </c>
      <c r="H410" s="28" t="str">
        <f>LOOKUP(2,1/([1]中选结果表!$D$2:$D$85=$F410),[1]中选结果表!$F$2:$F$85)</f>
        <v>20片</v>
      </c>
      <c r="I410" s="28" t="s">
        <v>89</v>
      </c>
      <c r="J410" s="28" t="s">
        <v>1012</v>
      </c>
      <c r="K410" s="28">
        <v>10.58</v>
      </c>
      <c r="L410" s="31">
        <v>0.52900000000000003</v>
      </c>
      <c r="M410" s="28">
        <v>10</v>
      </c>
      <c r="N410" s="32">
        <v>0.8</v>
      </c>
      <c r="O410" s="33" t="s">
        <v>2042</v>
      </c>
      <c r="P410" s="3" t="s">
        <v>1991</v>
      </c>
      <c r="Q410" s="3" t="s">
        <v>124</v>
      </c>
      <c r="R410" s="3" t="s">
        <v>197</v>
      </c>
      <c r="S410" s="4" t="str">
        <f>LOOKUP(2,1/('[1] 集采未中选药品规格'!$A$2:$A$596=$R410),'[1] 集采未中选药品规格'!C$2:C$596)</f>
        <v>10mg</v>
      </c>
      <c r="T410" s="4" t="str">
        <f>LOOKUP(2,1/('[1] 集采未中选药品规格'!$A$2:$A$596=$R410),'[1] 集采未中选药品规格'!D$2:D$596)</f>
        <v>10片</v>
      </c>
      <c r="U410" s="3" t="s">
        <v>89</v>
      </c>
      <c r="V410" s="38" t="s">
        <v>2043</v>
      </c>
      <c r="W410" s="3" t="s">
        <v>1937</v>
      </c>
      <c r="X410" s="38" t="s">
        <v>2043</v>
      </c>
      <c r="Y410" s="3" t="s">
        <v>1937</v>
      </c>
      <c r="Z410" s="3">
        <v>193.2</v>
      </c>
      <c r="AA410" s="3">
        <v>19.32</v>
      </c>
      <c r="AB410" s="3" t="s">
        <v>66</v>
      </c>
      <c r="AC410" s="38"/>
      <c r="AD410" s="42"/>
      <c r="AE410" s="42" t="s">
        <v>2044</v>
      </c>
      <c r="AF410" s="42" t="s">
        <v>2042</v>
      </c>
      <c r="AG410" s="42" t="s">
        <v>2045</v>
      </c>
      <c r="AH410" s="54"/>
      <c r="AI410" s="50" t="str">
        <f t="shared" si="153"/>
        <v>规格√</v>
      </c>
      <c r="AJ410" s="50" t="str">
        <f t="shared" si="154"/>
        <v>按中选价</v>
      </c>
      <c r="AK410" s="51">
        <f t="shared" si="155"/>
        <v>0.53</v>
      </c>
      <c r="AL410" s="50">
        <f t="shared" si="156"/>
        <v>36.5</v>
      </c>
      <c r="AM410" s="52" t="str">
        <f t="shared" si="157"/>
        <v>过评药，行梯度降价</v>
      </c>
      <c r="AN410" s="53">
        <f t="shared" si="158"/>
        <v>11.6</v>
      </c>
      <c r="AO410" s="53">
        <f t="shared" si="159"/>
        <v>6.96</v>
      </c>
      <c r="AP410" s="53">
        <f t="shared" si="160"/>
        <v>5.5699999999999994</v>
      </c>
    </row>
    <row r="411" spans="1:42">
      <c r="A411" s="28">
        <v>31</v>
      </c>
      <c r="B411" s="28" t="s">
        <v>1991</v>
      </c>
      <c r="C411" s="28" t="s">
        <v>1992</v>
      </c>
      <c r="D411" s="28" t="s">
        <v>124</v>
      </c>
      <c r="E411" s="28" t="str">
        <f>LOOKUP(2,1/([1]中选结果表!$C$2:$C$85=D411),[1]中选结果表!$M$2:$M$85)</f>
        <v>片剂</v>
      </c>
      <c r="F411" s="28" t="s">
        <v>2001</v>
      </c>
      <c r="G411" s="28" t="str">
        <f>LOOKUP(2,1/([1]中选结果表!$D$2:$D$85=$F411),[1]中选结果表!$E$2:$E$85)</f>
        <v>10mg</v>
      </c>
      <c r="H411" s="28" t="str">
        <f>LOOKUP(2,1/([1]中选结果表!$D$2:$D$85=$F411),[1]中选结果表!$F$2:$F$85)</f>
        <v>20片</v>
      </c>
      <c r="I411" s="28" t="s">
        <v>89</v>
      </c>
      <c r="J411" s="28" t="s">
        <v>1012</v>
      </c>
      <c r="K411" s="28">
        <v>10.58</v>
      </c>
      <c r="L411" s="31">
        <v>0.52900000000000003</v>
      </c>
      <c r="M411" s="28">
        <v>10</v>
      </c>
      <c r="N411" s="32">
        <v>0.8</v>
      </c>
      <c r="O411" s="33" t="s">
        <v>2046</v>
      </c>
      <c r="P411" s="3" t="s">
        <v>1991</v>
      </c>
      <c r="Q411" s="3" t="s">
        <v>582</v>
      </c>
      <c r="R411" s="3" t="s">
        <v>2047</v>
      </c>
      <c r="S411" s="4" t="str">
        <f>LOOKUP(2,1/('[1] 集采未中选药品规格'!$A$2:$A$596=$R411),'[1] 集采未中选药品规格'!C$2:C$596)</f>
        <v>10mg</v>
      </c>
      <c r="T411" s="4" t="str">
        <f>LOOKUP(2,1/('[1] 集采未中选药品规格'!$A$2:$A$596=$R411),'[1] 集采未中选药品规格'!D$2:D$596)</f>
        <v>30片</v>
      </c>
      <c r="U411" s="3" t="s">
        <v>47</v>
      </c>
      <c r="V411" s="38" t="s">
        <v>191</v>
      </c>
      <c r="W411" s="3" t="s">
        <v>166</v>
      </c>
      <c r="X411" s="38" t="s">
        <v>191</v>
      </c>
      <c r="Y411" s="3" t="s">
        <v>166</v>
      </c>
      <c r="Z411" s="3">
        <v>750</v>
      </c>
      <c r="AA411" s="3">
        <v>25</v>
      </c>
      <c r="AB411" s="3" t="s">
        <v>57</v>
      </c>
      <c r="AC411" s="38"/>
      <c r="AD411" s="42"/>
      <c r="AE411" s="42"/>
      <c r="AF411" s="42" t="s">
        <v>2046</v>
      </c>
      <c r="AG411" s="42"/>
      <c r="AH411" s="54"/>
      <c r="AI411" s="50" t="str">
        <f t="shared" si="153"/>
        <v>规格√</v>
      </c>
      <c r="AJ411" s="50" t="str">
        <f t="shared" si="154"/>
        <v>按中选价</v>
      </c>
      <c r="AK411" s="51">
        <f t="shared" si="155"/>
        <v>0.53</v>
      </c>
      <c r="AL411" s="50">
        <f t="shared" si="156"/>
        <v>47.2</v>
      </c>
      <c r="AM411" s="52" t="str">
        <f t="shared" si="157"/>
        <v>差比价与挂网价取低者</v>
      </c>
      <c r="AN411" s="53">
        <f t="shared" si="158"/>
        <v>0.53</v>
      </c>
      <c r="AO411" s="53">
        <f t="shared" si="159"/>
        <v>0.53</v>
      </c>
      <c r="AP411" s="53">
        <f t="shared" si="160"/>
        <v>0.53</v>
      </c>
    </row>
    <row r="412" spans="1:42">
      <c r="A412" s="28">
        <v>31</v>
      </c>
      <c r="B412" s="28" t="s">
        <v>1991</v>
      </c>
      <c r="C412" s="28" t="s">
        <v>1992</v>
      </c>
      <c r="D412" s="28" t="s">
        <v>124</v>
      </c>
      <c r="E412" s="28" t="str">
        <f>LOOKUP(2,1/([1]中选结果表!$C$2:$C$85=D412),[1]中选结果表!$M$2:$M$85)</f>
        <v>片剂</v>
      </c>
      <c r="F412" s="28" t="s">
        <v>2001</v>
      </c>
      <c r="G412" s="28" t="str">
        <f>LOOKUP(2,1/([1]中选结果表!$D$2:$D$85=$F412),[1]中选结果表!$E$2:$E$85)</f>
        <v>10mg</v>
      </c>
      <c r="H412" s="28" t="str">
        <f>LOOKUP(2,1/([1]中选结果表!$D$2:$D$85=$F412),[1]中选结果表!$F$2:$F$85)</f>
        <v>20片</v>
      </c>
      <c r="I412" s="28" t="s">
        <v>89</v>
      </c>
      <c r="J412" s="28" t="s">
        <v>1012</v>
      </c>
      <c r="K412" s="28">
        <v>10.58</v>
      </c>
      <c r="L412" s="31">
        <v>0.52900000000000003</v>
      </c>
      <c r="M412" s="28">
        <v>10</v>
      </c>
      <c r="N412" s="32">
        <v>0.8</v>
      </c>
      <c r="O412" s="33" t="s">
        <v>2048</v>
      </c>
      <c r="P412" s="3" t="s">
        <v>1991</v>
      </c>
      <c r="Q412" s="3" t="s">
        <v>124</v>
      </c>
      <c r="R412" s="3" t="s">
        <v>1995</v>
      </c>
      <c r="S412" s="4" t="str">
        <f>LOOKUP(2,1/('[1] 集采未中选药品规格'!$A$2:$A$596=$R412),'[1] 集采未中选药品规格'!C$2:C$596)</f>
        <v>10mg</v>
      </c>
      <c r="T412" s="4" t="str">
        <f>LOOKUP(2,1/('[1] 集采未中选药品规格'!$A$2:$A$596=$R412),'[1] 集采未中选药品规格'!D$2:D$596)</f>
        <v>5片</v>
      </c>
      <c r="U412" s="3" t="s">
        <v>89</v>
      </c>
      <c r="V412" s="38" t="s">
        <v>2049</v>
      </c>
      <c r="W412" s="3" t="s">
        <v>2050</v>
      </c>
      <c r="X412" s="38" t="s">
        <v>2049</v>
      </c>
      <c r="Y412" s="3" t="s">
        <v>2050</v>
      </c>
      <c r="Z412" s="3">
        <v>96.4</v>
      </c>
      <c r="AA412" s="3">
        <v>19.28</v>
      </c>
      <c r="AB412" s="3" t="s">
        <v>66</v>
      </c>
      <c r="AC412" s="38"/>
      <c r="AD412" s="42"/>
      <c r="AE412" s="42" t="s">
        <v>2051</v>
      </c>
      <c r="AF412" s="42" t="s">
        <v>2048</v>
      </c>
      <c r="AG412" s="42" t="s">
        <v>2052</v>
      </c>
      <c r="AH412" s="54"/>
      <c r="AI412" s="50" t="str">
        <f t="shared" si="153"/>
        <v>规格√</v>
      </c>
      <c r="AJ412" s="50" t="str">
        <f t="shared" si="154"/>
        <v>按中选价</v>
      </c>
      <c r="AK412" s="51">
        <f t="shared" si="155"/>
        <v>0.53</v>
      </c>
      <c r="AL412" s="50">
        <f t="shared" si="156"/>
        <v>36.4</v>
      </c>
      <c r="AM412" s="52" t="str">
        <f t="shared" si="157"/>
        <v>过评药，行梯度降价</v>
      </c>
      <c r="AN412" s="53">
        <f t="shared" si="158"/>
        <v>11.57</v>
      </c>
      <c r="AO412" s="53">
        <f t="shared" si="159"/>
        <v>6.95</v>
      </c>
      <c r="AP412" s="53">
        <f t="shared" si="160"/>
        <v>5.56</v>
      </c>
    </row>
    <row r="413" spans="1:42">
      <c r="A413" s="28">
        <v>31</v>
      </c>
      <c r="B413" s="28" t="s">
        <v>1991</v>
      </c>
      <c r="C413" s="28" t="s">
        <v>1992</v>
      </c>
      <c r="D413" s="28" t="s">
        <v>124</v>
      </c>
      <c r="E413" s="28" t="str">
        <f>LOOKUP(2,1/([1]中选结果表!$C$2:$C$85=D413),[1]中选结果表!$M$2:$M$85)</f>
        <v>片剂</v>
      </c>
      <c r="F413" s="28" t="s">
        <v>2001</v>
      </c>
      <c r="G413" s="28" t="str">
        <f>LOOKUP(2,1/([1]中选结果表!$D$2:$D$85=$F413),[1]中选结果表!$E$2:$E$85)</f>
        <v>10mg</v>
      </c>
      <c r="H413" s="28" t="str">
        <f>LOOKUP(2,1/([1]中选结果表!$D$2:$D$85=$F413),[1]中选结果表!$F$2:$F$85)</f>
        <v>20片</v>
      </c>
      <c r="I413" s="28" t="s">
        <v>89</v>
      </c>
      <c r="J413" s="28" t="s">
        <v>1012</v>
      </c>
      <c r="K413" s="28">
        <v>10.58</v>
      </c>
      <c r="L413" s="31">
        <v>0.52900000000000003</v>
      </c>
      <c r="M413" s="28">
        <v>10</v>
      </c>
      <c r="N413" s="32">
        <v>0.8</v>
      </c>
      <c r="O413" s="33" t="s">
        <v>2053</v>
      </c>
      <c r="P413" s="3" t="s">
        <v>1991</v>
      </c>
      <c r="Q413" s="3" t="s">
        <v>124</v>
      </c>
      <c r="R413" s="3" t="s">
        <v>2054</v>
      </c>
      <c r="S413" s="4" t="str">
        <f>LOOKUP(2,1/('[1] 集采未中选药品规格'!$A$2:$A$596=$R413),'[1] 集采未中选药品规格'!C$2:C$596)</f>
        <v>10mg</v>
      </c>
      <c r="T413" s="4" t="str">
        <f>LOOKUP(2,1/('[1] 集采未中选药品规格'!$A$2:$A$596=$R413),'[1] 集采未中选药品规格'!D$2:D$596)</f>
        <v>30片</v>
      </c>
      <c r="U413" s="3" t="s">
        <v>89</v>
      </c>
      <c r="V413" s="38" t="s">
        <v>2011</v>
      </c>
      <c r="W413" s="3" t="s">
        <v>2012</v>
      </c>
      <c r="X413" s="38" t="s">
        <v>2011</v>
      </c>
      <c r="Y413" s="3" t="s">
        <v>2012</v>
      </c>
      <c r="Z413" s="3">
        <v>730.59</v>
      </c>
      <c r="AA413" s="3">
        <v>24.353000000000002</v>
      </c>
      <c r="AB413" s="3" t="s">
        <v>66</v>
      </c>
      <c r="AC413" s="38"/>
      <c r="AD413" s="42"/>
      <c r="AE413" s="42" t="s">
        <v>2013</v>
      </c>
      <c r="AF413" s="42" t="s">
        <v>2053</v>
      </c>
      <c r="AG413" s="42" t="s">
        <v>2014</v>
      </c>
      <c r="AH413" s="54"/>
      <c r="AI413" s="50" t="str">
        <f t="shared" si="153"/>
        <v>规格√</v>
      </c>
      <c r="AJ413" s="50" t="str">
        <f t="shared" si="154"/>
        <v>按中选价</v>
      </c>
      <c r="AK413" s="51">
        <f t="shared" si="155"/>
        <v>0.53</v>
      </c>
      <c r="AL413" s="50">
        <f t="shared" si="156"/>
        <v>45.9</v>
      </c>
      <c r="AM413" s="52" t="str">
        <f t="shared" si="157"/>
        <v>过评药，行梯度降价</v>
      </c>
      <c r="AN413" s="53">
        <f t="shared" si="158"/>
        <v>14.62</v>
      </c>
      <c r="AO413" s="53">
        <f t="shared" si="159"/>
        <v>8.77</v>
      </c>
      <c r="AP413" s="53">
        <f t="shared" si="160"/>
        <v>7.02</v>
      </c>
    </row>
    <row r="414" spans="1:42">
      <c r="A414" s="29">
        <v>32</v>
      </c>
      <c r="B414" s="29" t="s">
        <v>1991</v>
      </c>
      <c r="C414" s="29" t="s">
        <v>1992</v>
      </c>
      <c r="D414" s="29" t="s">
        <v>124</v>
      </c>
      <c r="E414" s="29" t="str">
        <f>LOOKUP(2,1/([1]中选结果表!$C$2:$C$85=D414),[1]中选结果表!$M$2:$M$85)</f>
        <v>片剂</v>
      </c>
      <c r="F414" s="29" t="s">
        <v>2055</v>
      </c>
      <c r="G414" s="29" t="str">
        <f>LOOKUP(2,1/([1]中选结果表!$D$2:$D$85=$F414),[1]中选结果表!$E$2:$E$85)</f>
        <v>15mg</v>
      </c>
      <c r="H414" s="29" t="str">
        <f>LOOKUP(2,1/([1]中选结果表!$D$2:$D$85=$F414),[1]中选结果表!$F$2:$F$85)</f>
        <v>28片</v>
      </c>
      <c r="I414" s="29" t="s">
        <v>89</v>
      </c>
      <c r="J414" s="29" t="s">
        <v>2056</v>
      </c>
      <c r="K414" s="29">
        <v>14.28</v>
      </c>
      <c r="L414" s="34">
        <v>0.51</v>
      </c>
      <c r="M414" s="29">
        <v>8</v>
      </c>
      <c r="N414" s="35">
        <v>0.8</v>
      </c>
      <c r="O414" s="36" t="s">
        <v>2057</v>
      </c>
      <c r="P414" s="29" t="s">
        <v>1991</v>
      </c>
      <c r="Q414" s="29" t="s">
        <v>124</v>
      </c>
      <c r="R414" s="29" t="s">
        <v>2058</v>
      </c>
      <c r="S414" s="39" t="str">
        <f>LOOKUP(2,1/('[1] 集采未中选药品规格'!$A$2:$A$596=$R414),'[1] 集采未中选药品规格'!C$2:C$596)</f>
        <v>15mg</v>
      </c>
      <c r="T414" s="39" t="str">
        <f>LOOKUP(2,1/('[1] 集采未中选药品规格'!$A$2:$A$596=$R414),'[1] 集采未中选药品规格'!D$2:D$596)</f>
        <v>7片</v>
      </c>
      <c r="U414" s="29" t="s">
        <v>89</v>
      </c>
      <c r="V414" s="40" t="s">
        <v>1996</v>
      </c>
      <c r="W414" s="29" t="s">
        <v>1997</v>
      </c>
      <c r="X414" s="40" t="s">
        <v>1996</v>
      </c>
      <c r="Y414" s="29" t="s">
        <v>1998</v>
      </c>
      <c r="Z414" s="29">
        <v>194.3</v>
      </c>
      <c r="AA414" s="29">
        <v>27.757142999999999</v>
      </c>
      <c r="AB414" s="29" t="s">
        <v>57</v>
      </c>
      <c r="AC414" s="43" t="s">
        <v>66</v>
      </c>
      <c r="AD414" s="44"/>
      <c r="AE414" s="44" t="s">
        <v>2059</v>
      </c>
      <c r="AF414" s="44" t="s">
        <v>2057</v>
      </c>
      <c r="AG414" s="44" t="s">
        <v>2060</v>
      </c>
      <c r="AH414" s="55"/>
      <c r="AI414" s="50" t="str">
        <f t="shared" si="153"/>
        <v>规格√</v>
      </c>
      <c r="AJ414" s="50" t="str">
        <f t="shared" si="154"/>
        <v>按中选价</v>
      </c>
      <c r="AK414" s="51">
        <f t="shared" si="155"/>
        <v>0.51</v>
      </c>
      <c r="AL414" s="50">
        <f t="shared" si="156"/>
        <v>54.4</v>
      </c>
      <c r="AM414" s="52" t="str">
        <f t="shared" si="157"/>
        <v>原研药，行梯度降价</v>
      </c>
      <c r="AN414" s="53">
        <f t="shared" si="158"/>
        <v>16.66</v>
      </c>
      <c r="AO414" s="53">
        <f t="shared" si="159"/>
        <v>10</v>
      </c>
      <c r="AP414" s="53">
        <f t="shared" si="160"/>
        <v>8</v>
      </c>
    </row>
    <row r="415" spans="1:42">
      <c r="A415" s="28">
        <v>32</v>
      </c>
      <c r="B415" s="28" t="s">
        <v>1991</v>
      </c>
      <c r="C415" s="28" t="s">
        <v>1992</v>
      </c>
      <c r="D415" s="28" t="s">
        <v>124</v>
      </c>
      <c r="E415" s="28" t="str">
        <f>LOOKUP(2,1/([1]中选结果表!$C$2:$C$85=D415),[1]中选结果表!$M$2:$M$85)</f>
        <v>片剂</v>
      </c>
      <c r="F415" s="28" t="s">
        <v>2055</v>
      </c>
      <c r="G415" s="28" t="str">
        <f>LOOKUP(2,1/([1]中选结果表!$D$2:$D$85=$F415),[1]中选结果表!$E$2:$E$85)</f>
        <v>15mg</v>
      </c>
      <c r="H415" s="28" t="str">
        <f>LOOKUP(2,1/([1]中选结果表!$D$2:$D$85=$F415),[1]中选结果表!$F$2:$F$85)</f>
        <v>28片</v>
      </c>
      <c r="I415" s="28" t="s">
        <v>89</v>
      </c>
      <c r="J415" s="28" t="s">
        <v>2056</v>
      </c>
      <c r="K415" s="28">
        <v>14.28</v>
      </c>
      <c r="L415" s="31">
        <v>0.51</v>
      </c>
      <c r="M415" s="28">
        <v>8</v>
      </c>
      <c r="N415" s="32">
        <v>0.8</v>
      </c>
      <c r="O415" s="33" t="s">
        <v>2061</v>
      </c>
      <c r="P415" s="3" t="s">
        <v>1991</v>
      </c>
      <c r="Q415" s="3" t="s">
        <v>124</v>
      </c>
      <c r="R415" s="3" t="s">
        <v>213</v>
      </c>
      <c r="S415" s="4" t="str">
        <f>LOOKUP(2,1/('[1] 集采未中选药品规格'!$A$2:$A$596=$R415),'[1] 集采未中选药品规格'!C$2:C$596)</f>
        <v>15mg</v>
      </c>
      <c r="T415" s="4" t="str">
        <f>LOOKUP(2,1/('[1] 集采未中选药品规格'!$A$2:$A$596=$R415),'[1] 集采未中选药品规格'!D$2:D$596)</f>
        <v>10片</v>
      </c>
      <c r="U415" s="3" t="s">
        <v>89</v>
      </c>
      <c r="V415" s="38" t="s">
        <v>2021</v>
      </c>
      <c r="W415" s="3" t="s">
        <v>2022</v>
      </c>
      <c r="X415" s="38" t="s">
        <v>2021</v>
      </c>
      <c r="Y415" s="3" t="s">
        <v>2022</v>
      </c>
      <c r="Z415" s="3">
        <v>249</v>
      </c>
      <c r="AA415" s="3">
        <v>24.9</v>
      </c>
      <c r="AB415" s="3" t="s">
        <v>66</v>
      </c>
      <c r="AC415" s="38"/>
      <c r="AD415" s="42"/>
      <c r="AE415" s="42" t="s">
        <v>2062</v>
      </c>
      <c r="AF415" s="42" t="s">
        <v>2061</v>
      </c>
      <c r="AG415" s="42" t="s">
        <v>2063</v>
      </c>
      <c r="AH415" s="54"/>
      <c r="AI415" s="50" t="str">
        <f t="shared" si="153"/>
        <v>规格√</v>
      </c>
      <c r="AJ415" s="50" t="str">
        <f t="shared" si="154"/>
        <v>按中选价</v>
      </c>
      <c r="AK415" s="51">
        <f t="shared" si="155"/>
        <v>0.51</v>
      </c>
      <c r="AL415" s="50">
        <f t="shared" si="156"/>
        <v>48.8</v>
      </c>
      <c r="AM415" s="52" t="str">
        <f t="shared" si="157"/>
        <v>过评药，行梯度降价</v>
      </c>
      <c r="AN415" s="53">
        <f t="shared" si="158"/>
        <v>14.94</v>
      </c>
      <c r="AO415" s="53">
        <f t="shared" si="159"/>
        <v>8.9700000000000006</v>
      </c>
      <c r="AP415" s="53">
        <f t="shared" si="160"/>
        <v>7.18</v>
      </c>
    </row>
    <row r="416" spans="1:42">
      <c r="A416" s="28">
        <v>32</v>
      </c>
      <c r="B416" s="28" t="s">
        <v>1991</v>
      </c>
      <c r="C416" s="28" t="s">
        <v>1992</v>
      </c>
      <c r="D416" s="28" t="s">
        <v>124</v>
      </c>
      <c r="E416" s="28" t="str">
        <f>LOOKUP(2,1/([1]中选结果表!$C$2:$C$85=D416),[1]中选结果表!$M$2:$M$85)</f>
        <v>片剂</v>
      </c>
      <c r="F416" s="28" t="s">
        <v>2055</v>
      </c>
      <c r="G416" s="28" t="str">
        <f>LOOKUP(2,1/([1]中选结果表!$D$2:$D$85=$F416),[1]中选结果表!$E$2:$E$85)</f>
        <v>15mg</v>
      </c>
      <c r="H416" s="28" t="str">
        <f>LOOKUP(2,1/([1]中选结果表!$D$2:$D$85=$F416),[1]中选结果表!$F$2:$F$85)</f>
        <v>28片</v>
      </c>
      <c r="I416" s="28" t="s">
        <v>89</v>
      </c>
      <c r="J416" s="28" t="s">
        <v>2056</v>
      </c>
      <c r="K416" s="28">
        <v>14.28</v>
      </c>
      <c r="L416" s="31">
        <v>0.51</v>
      </c>
      <c r="M416" s="28">
        <v>8</v>
      </c>
      <c r="N416" s="32">
        <v>0.8</v>
      </c>
      <c r="O416" s="33" t="s">
        <v>2064</v>
      </c>
      <c r="P416" s="3" t="s">
        <v>1991</v>
      </c>
      <c r="Q416" s="3" t="s">
        <v>582</v>
      </c>
      <c r="R416" s="3" t="s">
        <v>2065</v>
      </c>
      <c r="S416" s="4" t="str">
        <f>LOOKUP(2,1/('[1] 集采未中选药品规格'!$A$2:$A$596=$R416),'[1] 集采未中选药品规格'!C$2:C$596)</f>
        <v>15mg</v>
      </c>
      <c r="T416" s="4" t="str">
        <f>LOOKUP(2,1/('[1] 集采未中选药品规格'!$A$2:$A$596=$R416),'[1] 集采未中选药品规格'!D$2:D$596)</f>
        <v>30片</v>
      </c>
      <c r="U416" s="3" t="s">
        <v>47</v>
      </c>
      <c r="V416" s="38" t="s">
        <v>191</v>
      </c>
      <c r="W416" s="3" t="s">
        <v>166</v>
      </c>
      <c r="X416" s="38" t="s">
        <v>191</v>
      </c>
      <c r="Y416" s="3" t="s">
        <v>166</v>
      </c>
      <c r="Z416" s="3">
        <v>1023</v>
      </c>
      <c r="AA416" s="3">
        <v>34.1</v>
      </c>
      <c r="AB416" s="3" t="s">
        <v>57</v>
      </c>
      <c r="AC416" s="38"/>
      <c r="AD416" s="42"/>
      <c r="AE416" s="42"/>
      <c r="AF416" s="42" t="s">
        <v>2064</v>
      </c>
      <c r="AG416" s="42"/>
      <c r="AH416" s="54"/>
      <c r="AI416" s="50" t="str">
        <f t="shared" si="153"/>
        <v>规格√</v>
      </c>
      <c r="AJ416" s="50" t="str">
        <f t="shared" si="154"/>
        <v>按中选价</v>
      </c>
      <c r="AK416" s="51">
        <f t="shared" si="155"/>
        <v>0.51</v>
      </c>
      <c r="AL416" s="50">
        <f t="shared" si="156"/>
        <v>66.900000000000006</v>
      </c>
      <c r="AM416" s="52" t="str">
        <f t="shared" si="157"/>
        <v>差比价与挂网价取低者</v>
      </c>
      <c r="AN416" s="53">
        <f t="shared" si="158"/>
        <v>0.51</v>
      </c>
      <c r="AO416" s="53">
        <f t="shared" si="159"/>
        <v>0.51</v>
      </c>
      <c r="AP416" s="53">
        <f t="shared" si="160"/>
        <v>0.51</v>
      </c>
    </row>
    <row r="417" spans="1:42">
      <c r="A417" s="29">
        <v>33</v>
      </c>
      <c r="B417" s="29" t="s">
        <v>1991</v>
      </c>
      <c r="C417" s="29" t="s">
        <v>1992</v>
      </c>
      <c r="D417" s="29" t="s">
        <v>124</v>
      </c>
      <c r="E417" s="29" t="str">
        <f>LOOKUP(2,1/([1]中选结果表!$C$2:$C$85=D417),[1]中选结果表!$M$2:$M$85)</f>
        <v>片剂</v>
      </c>
      <c r="F417" s="57" t="s">
        <v>2066</v>
      </c>
      <c r="G417" s="29" t="str">
        <f>LOOKUP(2,1/([1]中选结果表!$D$2:$D$85=$F417),[1]中选结果表!$E$2:$E$85)</f>
        <v>20mg</v>
      </c>
      <c r="H417" s="29" t="str">
        <f>LOOKUP(2,1/([1]中选结果表!$D$2:$D$85=$F417),[1]中选结果表!$F$2:$F$85)</f>
        <v>28片</v>
      </c>
      <c r="I417" s="29" t="s">
        <v>89</v>
      </c>
      <c r="J417" s="29" t="s">
        <v>731</v>
      </c>
      <c r="K417" s="29">
        <v>18.97</v>
      </c>
      <c r="L417" s="34">
        <v>0.67749999999999999</v>
      </c>
      <c r="M417" s="29">
        <v>7</v>
      </c>
      <c r="N417" s="35">
        <v>0.8</v>
      </c>
      <c r="O417" s="36" t="s">
        <v>2067</v>
      </c>
      <c r="P417" s="29" t="s">
        <v>1991</v>
      </c>
      <c r="Q417" s="29" t="s">
        <v>124</v>
      </c>
      <c r="R417" s="29" t="s">
        <v>1975</v>
      </c>
      <c r="S417" s="39" t="str">
        <f>LOOKUP(2,1/('[1] 集采未中选药品规格'!$A$2:$A$596=$R417),'[1] 集采未中选药品规格'!C$2:C$596)</f>
        <v>20mg</v>
      </c>
      <c r="T417" s="39" t="str">
        <f>LOOKUP(2,1/('[1] 集采未中选药品规格'!$A$2:$A$596=$R417),'[1] 集采未中选药品规格'!D$2:D$596)</f>
        <v>7片</v>
      </c>
      <c r="U417" s="29" t="s">
        <v>89</v>
      </c>
      <c r="V417" s="40" t="s">
        <v>1996</v>
      </c>
      <c r="W417" s="29" t="s">
        <v>1997</v>
      </c>
      <c r="X417" s="40" t="s">
        <v>1996</v>
      </c>
      <c r="Y417" s="29" t="s">
        <v>1998</v>
      </c>
      <c r="Z417" s="29">
        <v>242.2</v>
      </c>
      <c r="AA417" s="29">
        <v>34.6</v>
      </c>
      <c r="AB417" s="29" t="s">
        <v>57</v>
      </c>
      <c r="AC417" s="43" t="s">
        <v>66</v>
      </c>
      <c r="AD417" s="44"/>
      <c r="AE417" s="44" t="s">
        <v>2068</v>
      </c>
      <c r="AF417" s="44" t="s">
        <v>2067</v>
      </c>
      <c r="AG417" s="44" t="s">
        <v>2069</v>
      </c>
      <c r="AH417" s="55"/>
      <c r="AI417" s="50" t="str">
        <f t="shared" si="153"/>
        <v>规格√</v>
      </c>
      <c r="AJ417" s="50" t="str">
        <f t="shared" si="154"/>
        <v>按中选价</v>
      </c>
      <c r="AK417" s="51">
        <f t="shared" si="155"/>
        <v>0.68</v>
      </c>
      <c r="AL417" s="50">
        <f t="shared" si="156"/>
        <v>50.9</v>
      </c>
      <c r="AM417" s="52" t="str">
        <f t="shared" si="157"/>
        <v>原研药，行梯度降价</v>
      </c>
      <c r="AN417" s="53">
        <f t="shared" si="158"/>
        <v>20.76</v>
      </c>
      <c r="AO417" s="53">
        <f t="shared" si="159"/>
        <v>12.459999999999999</v>
      </c>
      <c r="AP417" s="53">
        <f t="shared" si="160"/>
        <v>9.9700000000000006</v>
      </c>
    </row>
    <row r="418" spans="1:42">
      <c r="A418" s="28">
        <v>33</v>
      </c>
      <c r="B418" s="28" t="s">
        <v>1991</v>
      </c>
      <c r="C418" s="28" t="s">
        <v>1992</v>
      </c>
      <c r="D418" s="28" t="s">
        <v>124</v>
      </c>
      <c r="E418" s="28" t="str">
        <f>LOOKUP(2,1/([1]中选结果表!$C$2:$C$85=D418),[1]中选结果表!$M$2:$M$85)</f>
        <v>片剂</v>
      </c>
      <c r="F418" s="56" t="s">
        <v>2066</v>
      </c>
      <c r="G418" s="28" t="str">
        <f>LOOKUP(2,1/([1]中选结果表!$D$2:$D$85=$F418),[1]中选结果表!$E$2:$E$85)</f>
        <v>20mg</v>
      </c>
      <c r="H418" s="28" t="str">
        <f>LOOKUP(2,1/([1]中选结果表!$D$2:$D$85=$F418),[1]中选结果表!$F$2:$F$85)</f>
        <v>28片</v>
      </c>
      <c r="I418" s="28" t="s">
        <v>89</v>
      </c>
      <c r="J418" s="28" t="s">
        <v>731</v>
      </c>
      <c r="K418" s="28">
        <v>18.97</v>
      </c>
      <c r="L418" s="31">
        <v>0.67749999999999999</v>
      </c>
      <c r="M418" s="28">
        <v>7</v>
      </c>
      <c r="N418" s="32">
        <v>0.8</v>
      </c>
      <c r="O418" s="33" t="s">
        <v>2070</v>
      </c>
      <c r="P418" s="3" t="s">
        <v>1991</v>
      </c>
      <c r="Q418" s="3" t="s">
        <v>124</v>
      </c>
      <c r="R418" s="3" t="s">
        <v>1975</v>
      </c>
      <c r="S418" s="4" t="str">
        <f>LOOKUP(2,1/('[1] 集采未中选药品规格'!$A$2:$A$596=$R418),'[1] 集采未中选药品规格'!C$2:C$596)</f>
        <v>20mg</v>
      </c>
      <c r="T418" s="4" t="str">
        <f>LOOKUP(2,1/('[1] 集采未中选药品规格'!$A$2:$A$596=$R418),'[1] 集采未中选药品规格'!D$2:D$596)</f>
        <v>7片</v>
      </c>
      <c r="U418" s="3" t="s">
        <v>89</v>
      </c>
      <c r="V418" s="38" t="s">
        <v>2021</v>
      </c>
      <c r="W418" s="3" t="s">
        <v>2022</v>
      </c>
      <c r="X418" s="38" t="s">
        <v>2021</v>
      </c>
      <c r="Y418" s="3" t="s">
        <v>2022</v>
      </c>
      <c r="Z418" s="3">
        <v>193.2</v>
      </c>
      <c r="AA418" s="3">
        <v>27.6</v>
      </c>
      <c r="AB418" s="3" t="s">
        <v>66</v>
      </c>
      <c r="AC418" s="38"/>
      <c r="AD418" s="42"/>
      <c r="AE418" s="42" t="s">
        <v>2071</v>
      </c>
      <c r="AF418" s="42" t="s">
        <v>2070</v>
      </c>
      <c r="AG418" s="42" t="s">
        <v>2072</v>
      </c>
      <c r="AH418" s="54"/>
      <c r="AI418" s="50" t="str">
        <f t="shared" si="153"/>
        <v>规格√</v>
      </c>
      <c r="AJ418" s="50" t="str">
        <f t="shared" si="154"/>
        <v>按中选价</v>
      </c>
      <c r="AK418" s="51">
        <f t="shared" si="155"/>
        <v>0.68</v>
      </c>
      <c r="AL418" s="50">
        <f t="shared" si="156"/>
        <v>40.6</v>
      </c>
      <c r="AM418" s="52" t="str">
        <f t="shared" si="157"/>
        <v>过评药，行梯度降价</v>
      </c>
      <c r="AN418" s="53">
        <f t="shared" si="158"/>
        <v>16.559999999999999</v>
      </c>
      <c r="AO418" s="53">
        <f t="shared" si="159"/>
        <v>9.94</v>
      </c>
      <c r="AP418" s="53">
        <f t="shared" si="160"/>
        <v>7.95</v>
      </c>
    </row>
    <row r="419" spans="1:42">
      <c r="A419" s="28">
        <v>33</v>
      </c>
      <c r="B419" s="28" t="s">
        <v>1991</v>
      </c>
      <c r="C419" s="28" t="s">
        <v>1992</v>
      </c>
      <c r="D419" s="28" t="s">
        <v>124</v>
      </c>
      <c r="E419" s="28" t="str">
        <f>LOOKUP(2,1/([1]中选结果表!$C$2:$C$85=D419),[1]中选结果表!$M$2:$M$85)</f>
        <v>片剂</v>
      </c>
      <c r="F419" s="28" t="s">
        <v>2073</v>
      </c>
      <c r="G419" s="28" t="str">
        <f>LOOKUP(2,1/([1]中选结果表!$D$2:$D$85=$F419),[1]中选结果表!$E$2:$E$85)</f>
        <v>20mg</v>
      </c>
      <c r="H419" s="28" t="str">
        <f>LOOKUP(2,1/([1]中选结果表!$D$2:$D$85=$F419),[1]中选结果表!$F$2:$F$85)</f>
        <v>28片</v>
      </c>
      <c r="I419" s="28" t="s">
        <v>89</v>
      </c>
      <c r="J419" s="28" t="s">
        <v>731</v>
      </c>
      <c r="K419" s="28">
        <v>18.97</v>
      </c>
      <c r="L419" s="31">
        <v>0.67749999999999999</v>
      </c>
      <c r="M419" s="28">
        <v>7</v>
      </c>
      <c r="N419" s="32">
        <v>0.8</v>
      </c>
      <c r="O419" s="33" t="s">
        <v>2074</v>
      </c>
      <c r="P419" s="3" t="s">
        <v>1991</v>
      </c>
      <c r="Q419" s="3" t="s">
        <v>582</v>
      </c>
      <c r="R419" s="3" t="s">
        <v>959</v>
      </c>
      <c r="S419" s="4" t="str">
        <f>LOOKUP(2,1/('[1] 集采未中选药品规格'!$A$2:$A$596=$R419),'[1] 集采未中选药品规格'!C$2:C$596)</f>
        <v>20mg</v>
      </c>
      <c r="T419" s="4" t="str">
        <f>LOOKUP(2,1/('[1] 集采未中选药品规格'!$A$2:$A$596=$R419),'[1] 集采未中选药品规格'!D$2:D$596)</f>
        <v>30片</v>
      </c>
      <c r="U419" s="3" t="s">
        <v>47</v>
      </c>
      <c r="V419" s="38" t="s">
        <v>191</v>
      </c>
      <c r="W419" s="3" t="s">
        <v>166</v>
      </c>
      <c r="X419" s="38" t="s">
        <v>191</v>
      </c>
      <c r="Y419" s="3" t="s">
        <v>166</v>
      </c>
      <c r="Z419" s="3">
        <v>1275</v>
      </c>
      <c r="AA419" s="3">
        <v>42.5</v>
      </c>
      <c r="AB419" s="3" t="s">
        <v>57</v>
      </c>
      <c r="AC419" s="38"/>
      <c r="AD419" s="42"/>
      <c r="AE419" s="42"/>
      <c r="AF419" s="42" t="s">
        <v>2074</v>
      </c>
      <c r="AG419" s="42"/>
      <c r="AH419" s="54"/>
      <c r="AI419" s="50" t="str">
        <f t="shared" si="153"/>
        <v>规格√</v>
      </c>
      <c r="AJ419" s="50" t="str">
        <f t="shared" si="154"/>
        <v>按中选价</v>
      </c>
      <c r="AK419" s="51">
        <f t="shared" si="155"/>
        <v>0.68</v>
      </c>
      <c r="AL419" s="50">
        <f t="shared" si="156"/>
        <v>62.5</v>
      </c>
      <c r="AM419" s="52" t="str">
        <f t="shared" si="157"/>
        <v>差比价与挂网价取低者</v>
      </c>
      <c r="AN419" s="53">
        <f t="shared" si="158"/>
        <v>0.68</v>
      </c>
      <c r="AO419" s="53">
        <f t="shared" si="159"/>
        <v>0.68</v>
      </c>
      <c r="AP419" s="53">
        <f t="shared" si="160"/>
        <v>0.68</v>
      </c>
    </row>
    <row r="420" spans="1:42">
      <c r="A420" s="29">
        <v>33</v>
      </c>
      <c r="B420" s="29" t="s">
        <v>1991</v>
      </c>
      <c r="C420" s="29" t="s">
        <v>1992</v>
      </c>
      <c r="D420" s="29" t="s">
        <v>124</v>
      </c>
      <c r="E420" s="29" t="str">
        <f>LOOKUP(2,1/([1]中选结果表!$C$2:$C$85=D420),[1]中选结果表!$M$2:$M$85)</f>
        <v>片剂</v>
      </c>
      <c r="F420" s="29" t="s">
        <v>2073</v>
      </c>
      <c r="G420" s="29" t="str">
        <f>LOOKUP(2,1/([1]中选结果表!$D$2:$D$85=$F420),[1]中选结果表!$E$2:$E$85)</f>
        <v>20mg</v>
      </c>
      <c r="H420" s="29" t="str">
        <f>LOOKUP(2,1/([1]中选结果表!$D$2:$D$85=$F420),[1]中选结果表!$F$2:$F$85)</f>
        <v>28片</v>
      </c>
      <c r="I420" s="29" t="s">
        <v>89</v>
      </c>
      <c r="J420" s="29" t="s">
        <v>731</v>
      </c>
      <c r="K420" s="29">
        <v>18.97</v>
      </c>
      <c r="L420" s="34">
        <v>0.67749999999999999</v>
      </c>
      <c r="M420" s="29">
        <v>7</v>
      </c>
      <c r="N420" s="35">
        <v>0.8</v>
      </c>
      <c r="O420" s="36" t="s">
        <v>2075</v>
      </c>
      <c r="P420" s="29" t="s">
        <v>1991</v>
      </c>
      <c r="Q420" s="29" t="s">
        <v>124</v>
      </c>
      <c r="R420" s="29" t="s">
        <v>2076</v>
      </c>
      <c r="S420" s="39" t="str">
        <f>LOOKUP(2,1/('[1] 集采未中选药品规格'!$A$2:$A$596=$R420),'[1] 集采未中选药品规格'!C$2:C$596)</f>
        <v>2.5mg</v>
      </c>
      <c r="T420" s="39" t="str">
        <f>LOOKUP(2,1/('[1] 集采未中选药品规格'!$A$2:$A$596=$R420),'[1] 集采未中选药品规格'!D$2:D$596)</f>
        <v>14片</v>
      </c>
      <c r="U420" s="29" t="s">
        <v>89</v>
      </c>
      <c r="V420" s="40" t="s">
        <v>1996</v>
      </c>
      <c r="W420" s="29" t="s">
        <v>1998</v>
      </c>
      <c r="X420" s="40" t="s">
        <v>1996</v>
      </c>
      <c r="Y420" s="29" t="s">
        <v>1998</v>
      </c>
      <c r="Z420" s="29">
        <v>98.56</v>
      </c>
      <c r="AA420" s="29">
        <v>7.04</v>
      </c>
      <c r="AB420" s="29" t="s">
        <v>57</v>
      </c>
      <c r="AC420" s="43" t="s">
        <v>66</v>
      </c>
      <c r="AD420" s="44"/>
      <c r="AE420" s="44"/>
      <c r="AF420" s="44" t="s">
        <v>2075</v>
      </c>
      <c r="AG420" s="44"/>
      <c r="AH420" s="55"/>
      <c r="AI420" s="50" t="str">
        <f t="shared" si="153"/>
        <v>规格×</v>
      </c>
      <c r="AJ420" s="50" t="str">
        <f t="shared" si="154"/>
        <v>装量差比价</v>
      </c>
      <c r="AK420" s="51">
        <f t="shared" si="155"/>
        <v>0.1</v>
      </c>
      <c r="AL420" s="50">
        <f t="shared" si="156"/>
        <v>70.400000000000006</v>
      </c>
      <c r="AM420" s="52" t="str">
        <f t="shared" si="157"/>
        <v>原研药，行梯度降价</v>
      </c>
      <c r="AN420" s="53">
        <f t="shared" si="158"/>
        <v>4.2299999999999995</v>
      </c>
      <c r="AO420" s="53">
        <f t="shared" si="159"/>
        <v>2.5399999999999996</v>
      </c>
      <c r="AP420" s="53">
        <f t="shared" si="160"/>
        <v>2.0299999999999998</v>
      </c>
    </row>
    <row r="421" spans="1:42">
      <c r="A421" s="28">
        <v>33</v>
      </c>
      <c r="B421" s="28" t="s">
        <v>1991</v>
      </c>
      <c r="C421" s="28" t="s">
        <v>1992</v>
      </c>
      <c r="D421" s="28" t="s">
        <v>124</v>
      </c>
      <c r="E421" s="28" t="str">
        <f>LOOKUP(2,1/([1]中选结果表!$C$2:$C$85=D421),[1]中选结果表!$M$2:$M$85)</f>
        <v>片剂</v>
      </c>
      <c r="F421" s="28" t="s">
        <v>2073</v>
      </c>
      <c r="G421" s="28" t="str">
        <f>LOOKUP(2,1/([1]中选结果表!$D$2:$D$85=$F421),[1]中选结果表!$E$2:$E$85)</f>
        <v>20mg</v>
      </c>
      <c r="H421" s="28" t="str">
        <f>LOOKUP(2,1/([1]中选结果表!$D$2:$D$85=$F421),[1]中选结果表!$F$2:$F$85)</f>
        <v>28片</v>
      </c>
      <c r="I421" s="28" t="s">
        <v>89</v>
      </c>
      <c r="J421" s="28" t="s">
        <v>731</v>
      </c>
      <c r="K421" s="28">
        <v>18.97</v>
      </c>
      <c r="L421" s="31">
        <v>0.67749999999999999</v>
      </c>
      <c r="M421" s="28">
        <v>7</v>
      </c>
      <c r="N421" s="32">
        <v>0.8</v>
      </c>
      <c r="O421" s="33" t="s">
        <v>2077</v>
      </c>
      <c r="P421" s="3" t="s">
        <v>1991</v>
      </c>
      <c r="Q421" s="3" t="s">
        <v>124</v>
      </c>
      <c r="R421" s="3" t="s">
        <v>2078</v>
      </c>
      <c r="S421" s="4" t="str">
        <f>LOOKUP(2,1/('[1] 集采未中选药品规格'!$A$2:$A$596=$R421),'[1] 集采未中选药品规格'!C$2:C$596)</f>
        <v>20mg</v>
      </c>
      <c r="T421" s="4" t="str">
        <f>LOOKUP(2,1/('[1] 集采未中选药品规格'!$A$2:$A$596=$R421),'[1] 集采未中选药品规格'!D$2:D$596)</f>
        <v>14片</v>
      </c>
      <c r="U421" s="3"/>
      <c r="V421" s="38" t="s">
        <v>1011</v>
      </c>
      <c r="W421" s="3" t="s">
        <v>1012</v>
      </c>
      <c r="X421" s="38" t="s">
        <v>1011</v>
      </c>
      <c r="Y421" s="3" t="s">
        <v>1012</v>
      </c>
      <c r="Z421" s="3">
        <v>191.1</v>
      </c>
      <c r="AA421" s="3"/>
      <c r="AB421" s="3" t="s">
        <v>57</v>
      </c>
      <c r="AC421" s="38"/>
      <c r="AD421" s="42"/>
      <c r="AE421" s="42"/>
      <c r="AF421" s="42" t="s">
        <v>2077</v>
      </c>
      <c r="AG421" s="42"/>
      <c r="AH421" s="54"/>
      <c r="AI421" s="50" t="str">
        <f t="shared" si="153"/>
        <v>规格√</v>
      </c>
      <c r="AJ421" s="50" t="str">
        <f t="shared" si="154"/>
        <v>按中选价</v>
      </c>
      <c r="AK421" s="51">
        <f t="shared" si="155"/>
        <v>0.68</v>
      </c>
      <c r="AL421" s="50">
        <f t="shared" si="156"/>
        <v>0</v>
      </c>
      <c r="AM421" s="52" t="str">
        <f t="shared" si="157"/>
        <v>差比价与挂网价取低者</v>
      </c>
      <c r="AN421" s="53">
        <f t="shared" si="158"/>
        <v>0.68</v>
      </c>
      <c r="AO421" s="53">
        <f t="shared" si="159"/>
        <v>0.68</v>
      </c>
      <c r="AP421" s="53">
        <f t="shared" si="160"/>
        <v>0.68</v>
      </c>
    </row>
    <row r="422" spans="1:42">
      <c r="A422" s="28">
        <v>34</v>
      </c>
      <c r="B422" s="28" t="s">
        <v>2079</v>
      </c>
      <c r="C422" s="28" t="s">
        <v>2080</v>
      </c>
      <c r="D422" s="28" t="s">
        <v>45</v>
      </c>
      <c r="E422" s="28" t="str">
        <f>LOOKUP(2,1/([1]中选结果表!$C$2:$C$85=D422),[1]中选结果表!$M$2:$M$85)</f>
        <v>注射剂</v>
      </c>
      <c r="F422" s="28" t="s">
        <v>2081</v>
      </c>
      <c r="G422" s="28" t="str">
        <f>LOOKUP(2,1/([1]中选结果表!$D$2:$D$85=$F422),[1]中选结果表!$E$2:$E$85)</f>
        <v>300mg</v>
      </c>
      <c r="H422" s="28" t="str">
        <f>LOOKUP(2,1/([1]中选结果表!$D$2:$D$85=$F422),[1]中选结果表!$F$2:$F$85)</f>
        <v>5支</v>
      </c>
      <c r="I422" s="28" t="s">
        <v>89</v>
      </c>
      <c r="J422" s="28" t="s">
        <v>2082</v>
      </c>
      <c r="K422" s="28">
        <v>123.05</v>
      </c>
      <c r="L422" s="31">
        <v>24.61</v>
      </c>
      <c r="M422" s="28">
        <v>4</v>
      </c>
      <c r="N422" s="32">
        <v>0.8</v>
      </c>
      <c r="O422" s="33" t="s">
        <v>2083</v>
      </c>
      <c r="P422" s="3" t="s">
        <v>2079</v>
      </c>
      <c r="Q422" s="3" t="s">
        <v>45</v>
      </c>
      <c r="R422" s="3" t="s">
        <v>2084</v>
      </c>
      <c r="S422" s="4" t="str">
        <f>LOOKUP(2,1/('[1] 集采未中选药品规格'!$A$2:$A$596=$R422),'[1] 集采未中选药品规格'!C$2:C$596)</f>
        <v>150mg</v>
      </c>
      <c r="T422" s="4" t="str">
        <f>LOOKUP(2,1/('[1] 集采未中选药品规格'!$A$2:$A$596=$R422),'[1] 集采未中选药品规格'!D$2:D$596)</f>
        <v>6瓶</v>
      </c>
      <c r="U422" s="3" t="s">
        <v>89</v>
      </c>
      <c r="V422" s="38" t="s">
        <v>1782</v>
      </c>
      <c r="W422" s="3" t="s">
        <v>1783</v>
      </c>
      <c r="X422" s="38" t="s">
        <v>1782</v>
      </c>
      <c r="Y422" s="3" t="s">
        <v>1783</v>
      </c>
      <c r="Z422" s="3">
        <v>8.32</v>
      </c>
      <c r="AA422" s="3">
        <v>1.3866670000000001</v>
      </c>
      <c r="AB422" s="3" t="s">
        <v>57</v>
      </c>
      <c r="AC422" s="38"/>
      <c r="AD422" s="42"/>
      <c r="AE422" s="42" t="s">
        <v>2085</v>
      </c>
      <c r="AF422" s="42" t="s">
        <v>2083</v>
      </c>
      <c r="AG422" s="42" t="s">
        <v>2086</v>
      </c>
      <c r="AH422" s="54"/>
      <c r="AI422" s="50" t="str">
        <f t="shared" ref="AI422:AI452" si="161">IF(G422=S422,"规格√","规格×")</f>
        <v>规格×</v>
      </c>
      <c r="AJ422" s="50" t="str">
        <f t="shared" ref="AJ422:AJ452" si="162">CHOOSE(IF($AI422="规格√",1,2),"按中选价",IF($E422="注射剂","含量差比价","装量差比价"))</f>
        <v>含量差比价</v>
      </c>
      <c r="AK422" s="51">
        <f t="shared" ref="AK422:AK452" si="163">ROUND(CHOOSE(IF($AI422="规格√",1,2),$L422,IF($E422="注射剂",$L422*POWER(1.7,LOG(LEFT($S422,LEN($S422)-2)/LEFT($G422,LEN($G422)-2),2)),$L422*POWER(1.9,LOG(LEFT($S422,LEN($S422)-2)/LEFT($G422,LEN($G422)-2),2)))),2)</f>
        <v>14.48</v>
      </c>
      <c r="AL422" s="50">
        <f t="shared" ref="AL422:AL452" si="164">ROUND($AA422/$AK422,1)</f>
        <v>0.1</v>
      </c>
      <c r="AM422" s="52" t="str">
        <f t="shared" ref="AM422:AM452" si="165">IF(OR($AC422="是",$AB422="是",$AD422="是"),CONCATENATE(IF($AC422="是","原研药",""),IF(COUNTA(AC422:AC422)&gt;=2,"、",""),IF($AB422="是","过评药",""),IF(AND(COUNTA(AC422:AD422)&gt;=2,AD422&lt;&gt;""),"、",""),IF($AD422="是","参比制剂",""),"，")&amp;IF($AL422&gt;=2,"行梯度降价","差比价与挂网价取低者"),"差比价与挂网价取低者")</f>
        <v>差比价与挂网价取低者</v>
      </c>
      <c r="AN422" s="53">
        <f t="shared" ref="AN422:AN452" si="166">IF(Z422=0,"海南无挂网价（差比价为"&amp;AK422&amp;"）",ROUNDUP(IF(OR($AC422="是",$AB422="是",$AD422="是"),IF($AL422&gt;2,MAX($AA422*0.6,$AK422),MIN($AA422,$AK422)),MIN($AA422,$AK422)),2))</f>
        <v>1.39</v>
      </c>
      <c r="AO422" s="53">
        <f t="shared" ref="AO422:AO452" si="167">IF(Z422=0,"海南无挂网价（差比价为"&amp;AK422&amp;"）",ROUNDUP(IF(OR($AC422="是",$AB422="是",$AD422="是"),IF($AL422&gt;2,MAX($AA422*0.6*0.6,$AK422),MIN($AA422,$AK422)),MIN($AA422,$AK422)),2))</f>
        <v>1.39</v>
      </c>
      <c r="AP422" s="53">
        <f t="shared" ref="AP422:AP452" si="168">IF(Z422=0,"海南无挂网价（差比价为"&amp;AK422&amp;"）",ROUNDUP(IF(OR($AC422="是",$AB422="是",$AD422="是"),IF($AL422&gt;2,MAX($AA422*0.6*0.6*0.8,$AK422),MIN($AA422,$AK422)),MIN($AA422,$AK422)),2))</f>
        <v>1.39</v>
      </c>
    </row>
    <row r="423" spans="1:42">
      <c r="A423" s="28">
        <v>34</v>
      </c>
      <c r="B423" s="28" t="s">
        <v>2079</v>
      </c>
      <c r="C423" s="28" t="s">
        <v>2080</v>
      </c>
      <c r="D423" s="28" t="s">
        <v>45</v>
      </c>
      <c r="E423" s="28" t="str">
        <f>LOOKUP(2,1/([1]中选结果表!$C$2:$C$85=D423),[1]中选结果表!$M$2:$M$85)</f>
        <v>注射剂</v>
      </c>
      <c r="F423" s="28" t="s">
        <v>2081</v>
      </c>
      <c r="G423" s="28" t="str">
        <f>LOOKUP(2,1/([1]中选结果表!$D$2:$D$85=$F423),[1]中选结果表!$E$2:$E$85)</f>
        <v>300mg</v>
      </c>
      <c r="H423" s="28" t="str">
        <f>LOOKUP(2,1/([1]中选结果表!$D$2:$D$85=$F423),[1]中选结果表!$F$2:$F$85)</f>
        <v>5支</v>
      </c>
      <c r="I423" s="28" t="s">
        <v>89</v>
      </c>
      <c r="J423" s="28" t="s">
        <v>2082</v>
      </c>
      <c r="K423" s="28">
        <v>123.05</v>
      </c>
      <c r="L423" s="31">
        <v>24.61</v>
      </c>
      <c r="M423" s="28">
        <v>4</v>
      </c>
      <c r="N423" s="32">
        <v>0.8</v>
      </c>
      <c r="O423" s="33" t="s">
        <v>2087</v>
      </c>
      <c r="P423" s="3" t="s">
        <v>2079</v>
      </c>
      <c r="Q423" s="3" t="s">
        <v>45</v>
      </c>
      <c r="R423" s="3" t="s">
        <v>2088</v>
      </c>
      <c r="S423" s="4" t="str">
        <f>LOOKUP(2,1/('[1] 集采未中选药品规格'!$A$2:$A$596=$R423),'[1] 集采未中选药品规格'!C$2:C$596)</f>
        <v>300mg</v>
      </c>
      <c r="T423" s="4" t="str">
        <f>LOOKUP(2,1/('[1] 集采未中选药品规格'!$A$2:$A$596=$R423),'[1] 集采未中选药品规格'!D$2:D$596)</f>
        <v>5支</v>
      </c>
      <c r="U423" s="3" t="s">
        <v>89</v>
      </c>
      <c r="V423" s="38" t="s">
        <v>2089</v>
      </c>
      <c r="W423" s="3" t="s">
        <v>2090</v>
      </c>
      <c r="X423" s="38" t="s">
        <v>2089</v>
      </c>
      <c r="Y423" s="3" t="s">
        <v>2090</v>
      </c>
      <c r="Z423" s="3">
        <v>148.4</v>
      </c>
      <c r="AA423" s="3">
        <v>29.68</v>
      </c>
      <c r="AB423" s="3" t="s">
        <v>57</v>
      </c>
      <c r="AC423" s="38"/>
      <c r="AD423" s="42"/>
      <c r="AE423" s="42" t="s">
        <v>2091</v>
      </c>
      <c r="AF423" s="42" t="s">
        <v>2087</v>
      </c>
      <c r="AG423" s="42" t="s">
        <v>2092</v>
      </c>
      <c r="AH423" s="54"/>
      <c r="AI423" s="50" t="str">
        <f t="shared" si="161"/>
        <v>规格√</v>
      </c>
      <c r="AJ423" s="50" t="str">
        <f t="shared" si="162"/>
        <v>按中选价</v>
      </c>
      <c r="AK423" s="51">
        <f t="shared" si="163"/>
        <v>24.61</v>
      </c>
      <c r="AL423" s="50">
        <f t="shared" si="164"/>
        <v>1.2</v>
      </c>
      <c r="AM423" s="52" t="str">
        <f t="shared" si="165"/>
        <v>差比价与挂网价取低者</v>
      </c>
      <c r="AN423" s="53">
        <f t="shared" si="166"/>
        <v>24.61</v>
      </c>
      <c r="AO423" s="53">
        <f t="shared" si="167"/>
        <v>24.61</v>
      </c>
      <c r="AP423" s="53">
        <f t="shared" si="168"/>
        <v>24.61</v>
      </c>
    </row>
    <row r="424" spans="1:42">
      <c r="A424" s="28">
        <v>34</v>
      </c>
      <c r="B424" s="28" t="s">
        <v>2079</v>
      </c>
      <c r="C424" s="28" t="s">
        <v>2080</v>
      </c>
      <c r="D424" s="28" t="s">
        <v>45</v>
      </c>
      <c r="E424" s="28" t="str">
        <f>LOOKUP(2,1/([1]中选结果表!$C$2:$C$85=D424),[1]中选结果表!$M$2:$M$85)</f>
        <v>注射剂</v>
      </c>
      <c r="F424" s="28" t="s">
        <v>2081</v>
      </c>
      <c r="G424" s="28" t="str">
        <f>LOOKUP(2,1/([1]中选结果表!$D$2:$D$85=$F424),[1]中选结果表!$E$2:$E$85)</f>
        <v>300mg</v>
      </c>
      <c r="H424" s="28" t="str">
        <f>LOOKUP(2,1/([1]中选结果表!$D$2:$D$85=$F424),[1]中选结果表!$F$2:$F$85)</f>
        <v>5支</v>
      </c>
      <c r="I424" s="28" t="s">
        <v>89</v>
      </c>
      <c r="J424" s="28" t="s">
        <v>2082</v>
      </c>
      <c r="K424" s="28">
        <v>123.05</v>
      </c>
      <c r="L424" s="31">
        <v>24.61</v>
      </c>
      <c r="M424" s="28">
        <v>4</v>
      </c>
      <c r="N424" s="32">
        <v>0.8</v>
      </c>
      <c r="O424" s="33" t="s">
        <v>2093</v>
      </c>
      <c r="P424" s="3" t="s">
        <v>2079</v>
      </c>
      <c r="Q424" s="3" t="s">
        <v>45</v>
      </c>
      <c r="R424" s="3" t="s">
        <v>2094</v>
      </c>
      <c r="S424" s="4" t="str">
        <f>LOOKUP(2,1/('[1] 集采未中选药品规格'!$A$2:$A$596=$R424),'[1] 集采未中选药品规格'!C$2:C$596)</f>
        <v>300mg</v>
      </c>
      <c r="T424" s="4" t="str">
        <f>LOOKUP(2,1/('[1] 集采未中选药品规格'!$A$2:$A$596=$R424),'[1] 集采未中选药品规格'!D$2:D$596)</f>
        <v>1支</v>
      </c>
      <c r="U424" s="3" t="s">
        <v>512</v>
      </c>
      <c r="V424" s="38" t="s">
        <v>2095</v>
      </c>
      <c r="W424" s="3" t="s">
        <v>2096</v>
      </c>
      <c r="X424" s="38" t="s">
        <v>2095</v>
      </c>
      <c r="Y424" s="3" t="s">
        <v>2096</v>
      </c>
      <c r="Z424" s="3">
        <v>26.8</v>
      </c>
      <c r="AA424" s="3">
        <v>26.8</v>
      </c>
      <c r="AB424" s="3" t="s">
        <v>57</v>
      </c>
      <c r="AC424" s="38"/>
      <c r="AD424" s="42"/>
      <c r="AE424" s="42" t="s">
        <v>2097</v>
      </c>
      <c r="AF424" s="42" t="s">
        <v>2093</v>
      </c>
      <c r="AG424" s="42" t="s">
        <v>2098</v>
      </c>
      <c r="AH424" s="54"/>
      <c r="AI424" s="50" t="str">
        <f t="shared" si="161"/>
        <v>规格√</v>
      </c>
      <c r="AJ424" s="50" t="str">
        <f t="shared" si="162"/>
        <v>按中选价</v>
      </c>
      <c r="AK424" s="51">
        <f t="shared" si="163"/>
        <v>24.61</v>
      </c>
      <c r="AL424" s="50">
        <f t="shared" si="164"/>
        <v>1.1000000000000001</v>
      </c>
      <c r="AM424" s="52" t="str">
        <f t="shared" si="165"/>
        <v>差比价与挂网价取低者</v>
      </c>
      <c r="AN424" s="53">
        <f t="shared" si="166"/>
        <v>24.61</v>
      </c>
      <c r="AO424" s="53">
        <f t="shared" si="167"/>
        <v>24.61</v>
      </c>
      <c r="AP424" s="53">
        <f t="shared" si="168"/>
        <v>24.61</v>
      </c>
    </row>
    <row r="425" spans="1:42">
      <c r="A425" s="28">
        <v>34</v>
      </c>
      <c r="B425" s="28" t="s">
        <v>2079</v>
      </c>
      <c r="C425" s="28" t="s">
        <v>2080</v>
      </c>
      <c r="D425" s="28" t="s">
        <v>45</v>
      </c>
      <c r="E425" s="28" t="str">
        <f>LOOKUP(2,1/([1]中选结果表!$C$2:$C$85=D425),[1]中选结果表!$M$2:$M$85)</f>
        <v>注射剂</v>
      </c>
      <c r="F425" s="28" t="s">
        <v>2081</v>
      </c>
      <c r="G425" s="28" t="str">
        <f>LOOKUP(2,1/([1]中选结果表!$D$2:$D$85=$F425),[1]中选结果表!$E$2:$E$85)</f>
        <v>300mg</v>
      </c>
      <c r="H425" s="28" t="str">
        <f>LOOKUP(2,1/([1]中选结果表!$D$2:$D$85=$F425),[1]中选结果表!$F$2:$F$85)</f>
        <v>5支</v>
      </c>
      <c r="I425" s="28" t="s">
        <v>89</v>
      </c>
      <c r="J425" s="28" t="s">
        <v>2082</v>
      </c>
      <c r="K425" s="28">
        <v>123.05</v>
      </c>
      <c r="L425" s="31">
        <v>24.61</v>
      </c>
      <c r="M425" s="28">
        <v>4</v>
      </c>
      <c r="N425" s="32">
        <v>0.8</v>
      </c>
      <c r="O425" s="33" t="s">
        <v>2099</v>
      </c>
      <c r="P425" s="3" t="s">
        <v>2079</v>
      </c>
      <c r="Q425" s="3" t="s">
        <v>45</v>
      </c>
      <c r="R425" s="3" t="s">
        <v>2100</v>
      </c>
      <c r="S425" s="4" t="str">
        <f>LOOKUP(2,1/('[1] 集采未中选药品规格'!$A$2:$A$596=$R425),'[1] 集采未中选药品规格'!C$2:C$596)</f>
        <v>600mg</v>
      </c>
      <c r="T425" s="4" t="str">
        <f>LOOKUP(2,1/('[1] 集采未中选药品规格'!$A$2:$A$596=$R425),'[1] 集采未中选药品规格'!D$2:D$596)</f>
        <v>1支</v>
      </c>
      <c r="U425" s="3" t="s">
        <v>512</v>
      </c>
      <c r="V425" s="38" t="s">
        <v>2101</v>
      </c>
      <c r="W425" s="3" t="s">
        <v>2102</v>
      </c>
      <c r="X425" s="38" t="s">
        <v>2101</v>
      </c>
      <c r="Y425" s="3" t="s">
        <v>2102</v>
      </c>
      <c r="Z425" s="3">
        <v>69.349999999999994</v>
      </c>
      <c r="AA425" s="3">
        <v>69.349999999999994</v>
      </c>
      <c r="AB425" s="3" t="s">
        <v>57</v>
      </c>
      <c r="AC425" s="38"/>
      <c r="AD425" s="42"/>
      <c r="AE425" s="42" t="s">
        <v>2103</v>
      </c>
      <c r="AF425" s="42" t="s">
        <v>2099</v>
      </c>
      <c r="AG425" s="42" t="s">
        <v>2104</v>
      </c>
      <c r="AH425" s="54"/>
      <c r="AI425" s="50" t="str">
        <f t="shared" si="161"/>
        <v>规格×</v>
      </c>
      <c r="AJ425" s="50" t="str">
        <f t="shared" si="162"/>
        <v>含量差比价</v>
      </c>
      <c r="AK425" s="51">
        <f t="shared" si="163"/>
        <v>41.84</v>
      </c>
      <c r="AL425" s="50">
        <f t="shared" si="164"/>
        <v>1.7</v>
      </c>
      <c r="AM425" s="52" t="str">
        <f t="shared" si="165"/>
        <v>差比价与挂网价取低者</v>
      </c>
      <c r="AN425" s="53">
        <f t="shared" si="166"/>
        <v>41.84</v>
      </c>
      <c r="AO425" s="53">
        <f t="shared" si="167"/>
        <v>41.84</v>
      </c>
      <c r="AP425" s="53">
        <f t="shared" si="168"/>
        <v>41.84</v>
      </c>
    </row>
    <row r="426" spans="1:42">
      <c r="A426" s="28">
        <v>34</v>
      </c>
      <c r="B426" s="28" t="s">
        <v>2079</v>
      </c>
      <c r="C426" s="28" t="s">
        <v>2080</v>
      </c>
      <c r="D426" s="28" t="s">
        <v>45</v>
      </c>
      <c r="E426" s="28" t="str">
        <f>LOOKUP(2,1/([1]中选结果表!$C$2:$C$85=D426),[1]中选结果表!$M$2:$M$85)</f>
        <v>注射剂</v>
      </c>
      <c r="F426" s="28" t="s">
        <v>2081</v>
      </c>
      <c r="G426" s="28" t="str">
        <f>LOOKUP(2,1/([1]中选结果表!$D$2:$D$85=$F426),[1]中选结果表!$E$2:$E$85)</f>
        <v>300mg</v>
      </c>
      <c r="H426" s="28" t="str">
        <f>LOOKUP(2,1/([1]中选结果表!$D$2:$D$85=$F426),[1]中选结果表!$F$2:$F$85)</f>
        <v>5支</v>
      </c>
      <c r="I426" s="28" t="s">
        <v>89</v>
      </c>
      <c r="J426" s="28" t="s">
        <v>2082</v>
      </c>
      <c r="K426" s="28">
        <v>123.05</v>
      </c>
      <c r="L426" s="31">
        <v>24.61</v>
      </c>
      <c r="M426" s="28">
        <v>4</v>
      </c>
      <c r="N426" s="32">
        <v>0.8</v>
      </c>
      <c r="O426" s="33" t="s">
        <v>2105</v>
      </c>
      <c r="P426" s="3" t="s">
        <v>2079</v>
      </c>
      <c r="Q426" s="3" t="s">
        <v>45</v>
      </c>
      <c r="R426" s="3" t="s">
        <v>2106</v>
      </c>
      <c r="S426" s="4" t="str">
        <f>LOOKUP(2,1/('[1] 集采未中选药品规格'!$A$2:$A$596=$R426),'[1] 集采未中选药品规格'!C$2:C$596)</f>
        <v>150mg</v>
      </c>
      <c r="T426" s="4" t="str">
        <f>LOOKUP(2,1/('[1] 集采未中选药品规格'!$A$2:$A$596=$R426),'[1] 集采未中选药品规格'!D$2:D$596)</f>
        <v>1瓶</v>
      </c>
      <c r="U426" s="3" t="s">
        <v>89</v>
      </c>
      <c r="V426" s="38" t="s">
        <v>132</v>
      </c>
      <c r="W426" s="3" t="s">
        <v>133</v>
      </c>
      <c r="X426" s="38" t="s">
        <v>132</v>
      </c>
      <c r="Y426" s="3" t="s">
        <v>133</v>
      </c>
      <c r="Z426" s="3">
        <v>23.9</v>
      </c>
      <c r="AA426" s="3">
        <v>23.9</v>
      </c>
      <c r="AB426" s="3" t="s">
        <v>57</v>
      </c>
      <c r="AC426" s="38"/>
      <c r="AD426" s="42"/>
      <c r="AE426" s="42" t="s">
        <v>2107</v>
      </c>
      <c r="AF426" s="42" t="s">
        <v>2105</v>
      </c>
      <c r="AG426" s="42" t="s">
        <v>2108</v>
      </c>
      <c r="AH426" s="54"/>
      <c r="AI426" s="50" t="str">
        <f t="shared" si="161"/>
        <v>规格×</v>
      </c>
      <c r="AJ426" s="50" t="str">
        <f t="shared" si="162"/>
        <v>含量差比价</v>
      </c>
      <c r="AK426" s="51">
        <f t="shared" si="163"/>
        <v>14.48</v>
      </c>
      <c r="AL426" s="50">
        <f t="shared" si="164"/>
        <v>1.7</v>
      </c>
      <c r="AM426" s="52" t="str">
        <f t="shared" si="165"/>
        <v>差比价与挂网价取低者</v>
      </c>
      <c r="AN426" s="53">
        <f t="shared" si="166"/>
        <v>14.48</v>
      </c>
      <c r="AO426" s="53">
        <f t="shared" si="167"/>
        <v>14.48</v>
      </c>
      <c r="AP426" s="53">
        <f t="shared" si="168"/>
        <v>14.48</v>
      </c>
    </row>
    <row r="427" spans="1:42">
      <c r="A427" s="28">
        <v>34</v>
      </c>
      <c r="B427" s="28" t="s">
        <v>2079</v>
      </c>
      <c r="C427" s="28" t="s">
        <v>2080</v>
      </c>
      <c r="D427" s="28" t="s">
        <v>45</v>
      </c>
      <c r="E427" s="28" t="str">
        <f>LOOKUP(2,1/([1]中选结果表!$C$2:$C$85=D427),[1]中选结果表!$M$2:$M$85)</f>
        <v>注射剂</v>
      </c>
      <c r="F427" s="28" t="s">
        <v>2081</v>
      </c>
      <c r="G427" s="28" t="str">
        <f>LOOKUP(2,1/([1]中选结果表!$D$2:$D$85=$F427),[1]中选结果表!$E$2:$E$85)</f>
        <v>300mg</v>
      </c>
      <c r="H427" s="28" t="str">
        <f>LOOKUP(2,1/([1]中选结果表!$D$2:$D$85=$F427),[1]中选结果表!$F$2:$F$85)</f>
        <v>5支</v>
      </c>
      <c r="I427" s="28" t="s">
        <v>89</v>
      </c>
      <c r="J427" s="28" t="s">
        <v>2082</v>
      </c>
      <c r="K427" s="28">
        <v>123.05</v>
      </c>
      <c r="L427" s="31">
        <v>24.61</v>
      </c>
      <c r="M427" s="28">
        <v>4</v>
      </c>
      <c r="N427" s="32">
        <v>0.8</v>
      </c>
      <c r="O427" s="33" t="s">
        <v>2109</v>
      </c>
      <c r="P427" s="3" t="s">
        <v>2079</v>
      </c>
      <c r="Q427" s="3" t="s">
        <v>45</v>
      </c>
      <c r="R427" s="3" t="s">
        <v>2110</v>
      </c>
      <c r="S427" s="4" t="str">
        <f>LOOKUP(2,1/('[1] 集采未中选药品规格'!$A$2:$A$596=$R427),'[1] 集采未中选药品规格'!C$2:C$596)</f>
        <v>150mg</v>
      </c>
      <c r="T427" s="4" t="str">
        <f>LOOKUP(2,1/('[1] 集采未中选药品规格'!$A$2:$A$596=$R427),'[1] 集采未中选药品规格'!D$2:D$596)</f>
        <v>1瓶</v>
      </c>
      <c r="U427" s="3" t="s">
        <v>47</v>
      </c>
      <c r="V427" s="38" t="s">
        <v>1782</v>
      </c>
      <c r="W427" s="3" t="s">
        <v>1783</v>
      </c>
      <c r="X427" s="38" t="s">
        <v>1782</v>
      </c>
      <c r="Y427" s="3" t="s">
        <v>1783</v>
      </c>
      <c r="Z427" s="3">
        <v>24.83</v>
      </c>
      <c r="AA427" s="3">
        <v>24.83</v>
      </c>
      <c r="AB427" s="3" t="s">
        <v>57</v>
      </c>
      <c r="AC427" s="38"/>
      <c r="AD427" s="42"/>
      <c r="AE427" s="42" t="s">
        <v>2085</v>
      </c>
      <c r="AF427" s="42" t="s">
        <v>2109</v>
      </c>
      <c r="AG427" s="42" t="s">
        <v>2086</v>
      </c>
      <c r="AH427" s="54"/>
      <c r="AI427" s="50" t="str">
        <f t="shared" si="161"/>
        <v>规格×</v>
      </c>
      <c r="AJ427" s="50" t="str">
        <f t="shared" si="162"/>
        <v>含量差比价</v>
      </c>
      <c r="AK427" s="51">
        <f t="shared" si="163"/>
        <v>14.48</v>
      </c>
      <c r="AL427" s="50">
        <f t="shared" si="164"/>
        <v>1.7</v>
      </c>
      <c r="AM427" s="52" t="str">
        <f t="shared" si="165"/>
        <v>差比价与挂网价取低者</v>
      </c>
      <c r="AN427" s="53">
        <f t="shared" si="166"/>
        <v>14.48</v>
      </c>
      <c r="AO427" s="53">
        <f t="shared" si="167"/>
        <v>14.48</v>
      </c>
      <c r="AP427" s="53">
        <f t="shared" si="168"/>
        <v>14.48</v>
      </c>
    </row>
    <row r="428" spans="1:42">
      <c r="A428" s="28">
        <v>34</v>
      </c>
      <c r="B428" s="28" t="s">
        <v>2079</v>
      </c>
      <c r="C428" s="28" t="s">
        <v>2080</v>
      </c>
      <c r="D428" s="28" t="s">
        <v>45</v>
      </c>
      <c r="E428" s="28" t="str">
        <f>LOOKUP(2,1/([1]中选结果表!$C$2:$C$85=D428),[1]中选结果表!$M$2:$M$85)</f>
        <v>注射剂</v>
      </c>
      <c r="F428" s="28" t="s">
        <v>2081</v>
      </c>
      <c r="G428" s="28" t="str">
        <f>LOOKUP(2,1/([1]中选结果表!$D$2:$D$85=$F428),[1]中选结果表!$E$2:$E$85)</f>
        <v>300mg</v>
      </c>
      <c r="H428" s="28" t="str">
        <f>LOOKUP(2,1/([1]中选结果表!$D$2:$D$85=$F428),[1]中选结果表!$F$2:$F$85)</f>
        <v>5支</v>
      </c>
      <c r="I428" s="28" t="s">
        <v>89</v>
      </c>
      <c r="J428" s="28" t="s">
        <v>2082</v>
      </c>
      <c r="K428" s="28">
        <v>123.05</v>
      </c>
      <c r="L428" s="31">
        <v>24.61</v>
      </c>
      <c r="M428" s="28">
        <v>4</v>
      </c>
      <c r="N428" s="32">
        <v>0.8</v>
      </c>
      <c r="O428" s="33" t="s">
        <v>2111</v>
      </c>
      <c r="P428" s="3" t="s">
        <v>2079</v>
      </c>
      <c r="Q428" s="3" t="s">
        <v>45</v>
      </c>
      <c r="R428" s="3" t="s">
        <v>2088</v>
      </c>
      <c r="S428" s="4" t="str">
        <f>LOOKUP(2,1/('[1] 集采未中选药品规格'!$A$2:$A$596=$R428),'[1] 集采未中选药品规格'!C$2:C$596)</f>
        <v>300mg</v>
      </c>
      <c r="T428" s="4" t="str">
        <f>LOOKUP(2,1/('[1] 集采未中选药品规格'!$A$2:$A$596=$R428),'[1] 集采未中选药品规格'!D$2:D$596)</f>
        <v>5支</v>
      </c>
      <c r="U428" s="3" t="s">
        <v>89</v>
      </c>
      <c r="V428" s="38" t="s">
        <v>2112</v>
      </c>
      <c r="W428" s="3" t="s">
        <v>2113</v>
      </c>
      <c r="X428" s="38" t="s">
        <v>2112</v>
      </c>
      <c r="Y428" s="3" t="s">
        <v>2114</v>
      </c>
      <c r="Z428" s="3">
        <v>279.55</v>
      </c>
      <c r="AA428" s="3">
        <v>55.91</v>
      </c>
      <c r="AB428" s="3" t="s">
        <v>57</v>
      </c>
      <c r="AC428" s="38"/>
      <c r="AD428" s="42" t="s">
        <v>66</v>
      </c>
      <c r="AE428" s="42" t="s">
        <v>2115</v>
      </c>
      <c r="AF428" s="42" t="s">
        <v>2111</v>
      </c>
      <c r="AG428" s="42" t="s">
        <v>2116</v>
      </c>
      <c r="AH428" s="54"/>
      <c r="AI428" s="50" t="str">
        <f t="shared" si="161"/>
        <v>规格√</v>
      </c>
      <c r="AJ428" s="50" t="str">
        <f t="shared" si="162"/>
        <v>按中选价</v>
      </c>
      <c r="AK428" s="51">
        <f t="shared" si="163"/>
        <v>24.61</v>
      </c>
      <c r="AL428" s="50">
        <f t="shared" si="164"/>
        <v>2.2999999999999998</v>
      </c>
      <c r="AM428" s="52" t="str">
        <f t="shared" si="165"/>
        <v>参比制剂，行梯度降价</v>
      </c>
      <c r="AN428" s="53">
        <f t="shared" si="166"/>
        <v>33.549999999999997</v>
      </c>
      <c r="AO428" s="53">
        <f t="shared" si="167"/>
        <v>24.61</v>
      </c>
      <c r="AP428" s="53">
        <f t="shared" si="168"/>
        <v>24.61</v>
      </c>
    </row>
    <row r="429" spans="1:42">
      <c r="A429" s="28">
        <v>34</v>
      </c>
      <c r="B429" s="28" t="s">
        <v>2079</v>
      </c>
      <c r="C429" s="28" t="s">
        <v>2080</v>
      </c>
      <c r="D429" s="28" t="s">
        <v>45</v>
      </c>
      <c r="E429" s="28" t="str">
        <f>LOOKUP(2,1/([1]中选结果表!$C$2:$C$85=D429),[1]中选结果表!$M$2:$M$85)</f>
        <v>注射剂</v>
      </c>
      <c r="F429" s="28" t="s">
        <v>2081</v>
      </c>
      <c r="G429" s="28" t="str">
        <f>LOOKUP(2,1/([1]中选结果表!$D$2:$D$85=$F429),[1]中选结果表!$E$2:$E$85)</f>
        <v>300mg</v>
      </c>
      <c r="H429" s="28" t="str">
        <f>LOOKUP(2,1/([1]中选结果表!$D$2:$D$85=$F429),[1]中选结果表!$F$2:$F$85)</f>
        <v>5支</v>
      </c>
      <c r="I429" s="28" t="s">
        <v>89</v>
      </c>
      <c r="J429" s="28" t="s">
        <v>2082</v>
      </c>
      <c r="K429" s="28">
        <v>123.05</v>
      </c>
      <c r="L429" s="31">
        <v>24.61</v>
      </c>
      <c r="M429" s="28">
        <v>4</v>
      </c>
      <c r="N429" s="32">
        <v>0.8</v>
      </c>
      <c r="O429" s="33" t="s">
        <v>2117</v>
      </c>
      <c r="P429" s="3" t="s">
        <v>2079</v>
      </c>
      <c r="Q429" s="3" t="s">
        <v>45</v>
      </c>
      <c r="R429" s="3" t="s">
        <v>2094</v>
      </c>
      <c r="S429" s="4" t="str">
        <f>LOOKUP(2,1/('[1] 集采未中选药品规格'!$A$2:$A$596=$R429),'[1] 集采未中选药品规格'!C$2:C$596)</f>
        <v>300mg</v>
      </c>
      <c r="T429" s="4" t="str">
        <f>LOOKUP(2,1/('[1] 集采未中选药品规格'!$A$2:$A$596=$R429),'[1] 集采未中选药品规格'!D$2:D$596)</f>
        <v>1支</v>
      </c>
      <c r="U429" s="3" t="s">
        <v>512</v>
      </c>
      <c r="V429" s="38" t="s">
        <v>869</v>
      </c>
      <c r="W429" s="3" t="s">
        <v>843</v>
      </c>
      <c r="X429" s="38" t="s">
        <v>869</v>
      </c>
      <c r="Y429" s="3" t="s">
        <v>843</v>
      </c>
      <c r="Z429" s="3">
        <v>55.8</v>
      </c>
      <c r="AA429" s="3">
        <v>55.8</v>
      </c>
      <c r="AB429" s="3" t="s">
        <v>66</v>
      </c>
      <c r="AC429" s="38"/>
      <c r="AD429" s="42"/>
      <c r="AE429" s="42" t="s">
        <v>2118</v>
      </c>
      <c r="AF429" s="42" t="s">
        <v>2117</v>
      </c>
      <c r="AG429" s="42" t="s">
        <v>2119</v>
      </c>
      <c r="AH429" s="54"/>
      <c r="AI429" s="50" t="str">
        <f t="shared" si="161"/>
        <v>规格√</v>
      </c>
      <c r="AJ429" s="50" t="str">
        <f t="shared" si="162"/>
        <v>按中选价</v>
      </c>
      <c r="AK429" s="51">
        <f t="shared" si="163"/>
        <v>24.61</v>
      </c>
      <c r="AL429" s="50">
        <f t="shared" si="164"/>
        <v>2.2999999999999998</v>
      </c>
      <c r="AM429" s="52" t="str">
        <f t="shared" si="165"/>
        <v>过评药，行梯度降价</v>
      </c>
      <c r="AN429" s="53">
        <f t="shared" si="166"/>
        <v>33.479999999999997</v>
      </c>
      <c r="AO429" s="53">
        <f t="shared" si="167"/>
        <v>24.61</v>
      </c>
      <c r="AP429" s="53">
        <f t="shared" si="168"/>
        <v>24.61</v>
      </c>
    </row>
    <row r="430" spans="1:42">
      <c r="A430" s="28">
        <v>34</v>
      </c>
      <c r="B430" s="28" t="s">
        <v>2079</v>
      </c>
      <c r="C430" s="28" t="s">
        <v>2080</v>
      </c>
      <c r="D430" s="28" t="s">
        <v>45</v>
      </c>
      <c r="E430" s="28" t="str">
        <f>LOOKUP(2,1/([1]中选结果表!$C$2:$C$85=D430),[1]中选结果表!$M$2:$M$85)</f>
        <v>注射剂</v>
      </c>
      <c r="F430" s="28" t="s">
        <v>2081</v>
      </c>
      <c r="G430" s="28" t="str">
        <f>LOOKUP(2,1/([1]中选结果表!$D$2:$D$85=$F430),[1]中选结果表!$E$2:$E$85)</f>
        <v>300mg</v>
      </c>
      <c r="H430" s="28" t="str">
        <f>LOOKUP(2,1/([1]中选结果表!$D$2:$D$85=$F430),[1]中选结果表!$F$2:$F$85)</f>
        <v>5支</v>
      </c>
      <c r="I430" s="28" t="s">
        <v>89</v>
      </c>
      <c r="J430" s="28" t="s">
        <v>2082</v>
      </c>
      <c r="K430" s="28">
        <v>123.05</v>
      </c>
      <c r="L430" s="31">
        <v>24.61</v>
      </c>
      <c r="M430" s="28">
        <v>4</v>
      </c>
      <c r="N430" s="32">
        <v>0.8</v>
      </c>
      <c r="O430" s="33" t="s">
        <v>2120</v>
      </c>
      <c r="P430" s="3" t="s">
        <v>2079</v>
      </c>
      <c r="Q430" s="3" t="s">
        <v>51</v>
      </c>
      <c r="R430" s="3" t="s">
        <v>2121</v>
      </c>
      <c r="S430" s="4" t="str">
        <f>LOOKUP(2,1/('[1] 集采未中选药品规格'!$A$2:$A$596=$R430),'[1] 集采未中选药品规格'!C$2:C$596)</f>
        <v>300mg</v>
      </c>
      <c r="T430" s="4" t="str">
        <f>LOOKUP(2,1/('[1] 集采未中选药品规格'!$A$2:$A$596=$R430),'[1] 集采未中选药品规格'!D$2:D$596)</f>
        <v>1支</v>
      </c>
      <c r="U430" s="3" t="s">
        <v>512</v>
      </c>
      <c r="V430" s="38" t="s">
        <v>1782</v>
      </c>
      <c r="W430" s="3" t="s">
        <v>1783</v>
      </c>
      <c r="X430" s="38" t="s">
        <v>1782</v>
      </c>
      <c r="Y430" s="3" t="s">
        <v>1783</v>
      </c>
      <c r="Z430" s="3">
        <v>55.91</v>
      </c>
      <c r="AA430" s="3">
        <v>55.91</v>
      </c>
      <c r="AB430" s="3" t="s">
        <v>66</v>
      </c>
      <c r="AC430" s="38"/>
      <c r="AD430" s="42"/>
      <c r="AE430" s="42" t="s">
        <v>2122</v>
      </c>
      <c r="AF430" s="42" t="s">
        <v>2120</v>
      </c>
      <c r="AG430" s="42" t="s">
        <v>2123</v>
      </c>
      <c r="AH430" s="54"/>
      <c r="AI430" s="50" t="str">
        <f t="shared" si="161"/>
        <v>规格√</v>
      </c>
      <c r="AJ430" s="50" t="str">
        <f t="shared" si="162"/>
        <v>按中选价</v>
      </c>
      <c r="AK430" s="51">
        <f t="shared" si="163"/>
        <v>24.61</v>
      </c>
      <c r="AL430" s="50">
        <f t="shared" si="164"/>
        <v>2.2999999999999998</v>
      </c>
      <c r="AM430" s="52" t="str">
        <f t="shared" si="165"/>
        <v>过评药，行梯度降价</v>
      </c>
      <c r="AN430" s="53">
        <f t="shared" si="166"/>
        <v>33.549999999999997</v>
      </c>
      <c r="AO430" s="53">
        <f t="shared" si="167"/>
        <v>24.61</v>
      </c>
      <c r="AP430" s="53">
        <f t="shared" si="168"/>
        <v>24.61</v>
      </c>
    </row>
    <row r="431" spans="1:42">
      <c r="A431" s="28">
        <v>34</v>
      </c>
      <c r="B431" s="28" t="s">
        <v>2079</v>
      </c>
      <c r="C431" s="28" t="s">
        <v>2080</v>
      </c>
      <c r="D431" s="28" t="s">
        <v>45</v>
      </c>
      <c r="E431" s="28" t="str">
        <f>LOOKUP(2,1/([1]中选结果表!$C$2:$C$85=D431),[1]中选结果表!$M$2:$M$85)</f>
        <v>注射剂</v>
      </c>
      <c r="F431" s="28" t="s">
        <v>2081</v>
      </c>
      <c r="G431" s="28" t="str">
        <f>LOOKUP(2,1/([1]中选结果表!$D$2:$D$85=$F431),[1]中选结果表!$E$2:$E$85)</f>
        <v>300mg</v>
      </c>
      <c r="H431" s="28" t="str">
        <f>LOOKUP(2,1/([1]中选结果表!$D$2:$D$85=$F431),[1]中选结果表!$F$2:$F$85)</f>
        <v>5支</v>
      </c>
      <c r="I431" s="28" t="s">
        <v>89</v>
      </c>
      <c r="J431" s="28" t="s">
        <v>2082</v>
      </c>
      <c r="K431" s="28">
        <v>123.05</v>
      </c>
      <c r="L431" s="31">
        <v>24.61</v>
      </c>
      <c r="M431" s="28">
        <v>4</v>
      </c>
      <c r="N431" s="32">
        <v>0.8</v>
      </c>
      <c r="O431" s="33" t="s">
        <v>2124</v>
      </c>
      <c r="P431" s="3" t="s">
        <v>2079</v>
      </c>
      <c r="Q431" s="3" t="s">
        <v>51</v>
      </c>
      <c r="R431" s="3" t="s">
        <v>2094</v>
      </c>
      <c r="S431" s="4" t="str">
        <f>LOOKUP(2,1/('[1] 集采未中选药品规格'!$A$2:$A$596=$R431),'[1] 集采未中选药品规格'!C$2:C$596)</f>
        <v>300mg</v>
      </c>
      <c r="T431" s="4" t="str">
        <f>LOOKUP(2,1/('[1] 集采未中选药品规格'!$A$2:$A$596=$R431),'[1] 集采未中选药品规格'!D$2:D$596)</f>
        <v>1支</v>
      </c>
      <c r="U431" s="3" t="s">
        <v>512</v>
      </c>
      <c r="V431" s="38" t="s">
        <v>2125</v>
      </c>
      <c r="W431" s="58" t="s">
        <v>2126</v>
      </c>
      <c r="X431" s="38" t="s">
        <v>2127</v>
      </c>
      <c r="Y431" s="3" t="s">
        <v>2126</v>
      </c>
      <c r="Z431" s="3">
        <v>51.39</v>
      </c>
      <c r="AA431" s="3">
        <v>51.39</v>
      </c>
      <c r="AB431" s="3" t="s">
        <v>66</v>
      </c>
      <c r="AC431" s="38"/>
      <c r="AD431" s="42"/>
      <c r="AE431" s="42" t="s">
        <v>2128</v>
      </c>
      <c r="AF431" s="42" t="s">
        <v>2124</v>
      </c>
      <c r="AG431" s="42" t="s">
        <v>2129</v>
      </c>
      <c r="AH431" s="54"/>
      <c r="AI431" s="50" t="str">
        <f t="shared" si="161"/>
        <v>规格√</v>
      </c>
      <c r="AJ431" s="50" t="str">
        <f t="shared" si="162"/>
        <v>按中选价</v>
      </c>
      <c r="AK431" s="51">
        <f t="shared" si="163"/>
        <v>24.61</v>
      </c>
      <c r="AL431" s="50">
        <f t="shared" si="164"/>
        <v>2.1</v>
      </c>
      <c r="AM431" s="52" t="str">
        <f t="shared" si="165"/>
        <v>过评药，行梯度降价</v>
      </c>
      <c r="AN431" s="53">
        <f t="shared" si="166"/>
        <v>30.84</v>
      </c>
      <c r="AO431" s="53">
        <f t="shared" si="167"/>
        <v>24.61</v>
      </c>
      <c r="AP431" s="53">
        <f t="shared" si="168"/>
        <v>24.61</v>
      </c>
    </row>
    <row r="432" spans="1:42">
      <c r="A432" s="28">
        <v>35</v>
      </c>
      <c r="B432" s="28" t="s">
        <v>2130</v>
      </c>
      <c r="C432" s="28" t="s">
        <v>2131</v>
      </c>
      <c r="D432" s="28" t="s">
        <v>45</v>
      </c>
      <c r="E432" s="28" t="str">
        <f>LOOKUP(2,1/([1]中选结果表!$C$2:$C$85=D432),[1]中选结果表!$M$2:$M$85)</f>
        <v>注射剂</v>
      </c>
      <c r="F432" s="28" t="s">
        <v>2132</v>
      </c>
      <c r="G432" s="28" t="str">
        <f>LOOKUP(2,1/([1]中选结果表!$D$2:$D$85=$F432),[1]中选结果表!$E$2:$E$85)</f>
        <v>100mg</v>
      </c>
      <c r="H432" s="28" t="str">
        <f>LOOKUP(2,1/([1]中选结果表!$D$2:$D$85=$F432),[1]中选结果表!$F$2:$F$85)</f>
        <v>50支</v>
      </c>
      <c r="I432" s="28" t="s">
        <v>89</v>
      </c>
      <c r="J432" s="28" t="s">
        <v>2133</v>
      </c>
      <c r="K432" s="28">
        <v>274.5</v>
      </c>
      <c r="L432" s="31">
        <v>5.49</v>
      </c>
      <c r="M432" s="28">
        <v>6</v>
      </c>
      <c r="N432" s="32">
        <v>0.8</v>
      </c>
      <c r="O432" s="33" t="s">
        <v>2134</v>
      </c>
      <c r="P432" s="3" t="s">
        <v>2130</v>
      </c>
      <c r="Q432" s="3" t="s">
        <v>51</v>
      </c>
      <c r="R432" s="3" t="s">
        <v>2135</v>
      </c>
      <c r="S432" s="4" t="str">
        <f>LOOKUP(2,1/('[1] 集采未中选药品规格'!$A$2:$A$596=$R432),'[1] 集采未中选药品规格'!C$2:C$596)</f>
        <v>100mg</v>
      </c>
      <c r="T432" s="4" t="str">
        <f>LOOKUP(2,1/('[1] 集采未中选药品规格'!$A$2:$A$596=$R432),'[1] 集采未中选药品规格'!D$2:D$596)</f>
        <v>5瓶</v>
      </c>
      <c r="U432" s="3" t="s">
        <v>89</v>
      </c>
      <c r="V432" s="38" t="s">
        <v>636</v>
      </c>
      <c r="W432" s="3" t="s">
        <v>637</v>
      </c>
      <c r="X432" s="38" t="s">
        <v>636</v>
      </c>
      <c r="Y432" s="3" t="s">
        <v>637</v>
      </c>
      <c r="Z432" s="3">
        <v>98.9</v>
      </c>
      <c r="AA432" s="3">
        <v>19.78</v>
      </c>
      <c r="AB432" s="3" t="s">
        <v>66</v>
      </c>
      <c r="AC432" s="38"/>
      <c r="AD432" s="42"/>
      <c r="AE432" s="42" t="s">
        <v>2136</v>
      </c>
      <c r="AF432" s="42" t="s">
        <v>2134</v>
      </c>
      <c r="AG432" s="42" t="s">
        <v>2137</v>
      </c>
      <c r="AH432" s="54"/>
      <c r="AI432" s="50" t="str">
        <f t="shared" si="161"/>
        <v>规格√</v>
      </c>
      <c r="AJ432" s="50" t="str">
        <f t="shared" si="162"/>
        <v>按中选价</v>
      </c>
      <c r="AK432" s="51">
        <f t="shared" si="163"/>
        <v>5.49</v>
      </c>
      <c r="AL432" s="50">
        <f t="shared" si="164"/>
        <v>3.6</v>
      </c>
      <c r="AM432" s="52" t="str">
        <f t="shared" si="165"/>
        <v>过评药，行梯度降价</v>
      </c>
      <c r="AN432" s="53">
        <f t="shared" si="166"/>
        <v>11.87</v>
      </c>
      <c r="AO432" s="53">
        <f t="shared" si="167"/>
        <v>7.13</v>
      </c>
      <c r="AP432" s="53">
        <f t="shared" si="168"/>
        <v>5.7</v>
      </c>
    </row>
    <row r="433" spans="1:42">
      <c r="A433" s="28">
        <v>35</v>
      </c>
      <c r="B433" s="28" t="s">
        <v>2130</v>
      </c>
      <c r="C433" s="28" t="s">
        <v>2131</v>
      </c>
      <c r="D433" s="28" t="s">
        <v>45</v>
      </c>
      <c r="E433" s="28" t="str">
        <f>LOOKUP(2,1/([1]中选结果表!$C$2:$C$85=D433),[1]中选结果表!$M$2:$M$85)</f>
        <v>注射剂</v>
      </c>
      <c r="F433" s="28" t="s">
        <v>2132</v>
      </c>
      <c r="G433" s="28" t="str">
        <f>LOOKUP(2,1/([1]中选结果表!$D$2:$D$85=$F433),[1]中选结果表!$E$2:$E$85)</f>
        <v>100mg</v>
      </c>
      <c r="H433" s="28" t="str">
        <f>LOOKUP(2,1/([1]中选结果表!$D$2:$D$85=$F433),[1]中选结果表!$F$2:$F$85)</f>
        <v>50支</v>
      </c>
      <c r="I433" s="28" t="s">
        <v>89</v>
      </c>
      <c r="J433" s="28" t="s">
        <v>2133</v>
      </c>
      <c r="K433" s="28">
        <v>274.5</v>
      </c>
      <c r="L433" s="31">
        <v>5.49</v>
      </c>
      <c r="M433" s="28">
        <v>6</v>
      </c>
      <c r="N433" s="32">
        <v>0.8</v>
      </c>
      <c r="O433" s="33" t="s">
        <v>2138</v>
      </c>
      <c r="P433" s="3" t="s">
        <v>2130</v>
      </c>
      <c r="Q433" s="3" t="s">
        <v>51</v>
      </c>
      <c r="R433" s="3" t="s">
        <v>2139</v>
      </c>
      <c r="S433" s="4" t="str">
        <f>LOOKUP(2,1/('[1] 集采未中选药品规格'!$A$2:$A$596=$R433),'[1] 集采未中选药品规格'!C$2:C$596)</f>
        <v>100mg</v>
      </c>
      <c r="T433" s="4" t="str">
        <f>LOOKUP(2,1/('[1] 集采未中选药品规格'!$A$2:$A$596=$R433),'[1] 集采未中选药品规格'!D$2:D$596)</f>
        <v>1支</v>
      </c>
      <c r="U433" s="3" t="s">
        <v>512</v>
      </c>
      <c r="V433" s="38" t="s">
        <v>2140</v>
      </c>
      <c r="W433" s="3" t="s">
        <v>2141</v>
      </c>
      <c r="X433" s="38" t="s">
        <v>2140</v>
      </c>
      <c r="Y433" s="3" t="s">
        <v>2141</v>
      </c>
      <c r="Z433" s="3">
        <v>23.8</v>
      </c>
      <c r="AA433" s="3">
        <v>23.8</v>
      </c>
      <c r="AB433" s="3" t="s">
        <v>57</v>
      </c>
      <c r="AC433" s="38"/>
      <c r="AD433" s="42"/>
      <c r="AE433" s="42" t="s">
        <v>2142</v>
      </c>
      <c r="AF433" s="42" t="s">
        <v>2138</v>
      </c>
      <c r="AG433" s="42" t="s">
        <v>2143</v>
      </c>
      <c r="AH433" s="54"/>
      <c r="AI433" s="50" t="str">
        <f t="shared" si="161"/>
        <v>规格√</v>
      </c>
      <c r="AJ433" s="50" t="str">
        <f t="shared" si="162"/>
        <v>按中选价</v>
      </c>
      <c r="AK433" s="51">
        <f t="shared" si="163"/>
        <v>5.49</v>
      </c>
      <c r="AL433" s="50">
        <f t="shared" si="164"/>
        <v>4.3</v>
      </c>
      <c r="AM433" s="52" t="str">
        <f t="shared" si="165"/>
        <v>差比价与挂网价取低者</v>
      </c>
      <c r="AN433" s="53">
        <f t="shared" si="166"/>
        <v>5.49</v>
      </c>
      <c r="AO433" s="53">
        <f t="shared" si="167"/>
        <v>5.49</v>
      </c>
      <c r="AP433" s="53">
        <f t="shared" si="168"/>
        <v>5.49</v>
      </c>
    </row>
    <row r="434" spans="1:42">
      <c r="A434" s="29">
        <v>35</v>
      </c>
      <c r="B434" s="29" t="s">
        <v>2130</v>
      </c>
      <c r="C434" s="29" t="s">
        <v>2131</v>
      </c>
      <c r="D434" s="29" t="s">
        <v>45</v>
      </c>
      <c r="E434" s="29" t="str">
        <f>LOOKUP(2,1/([1]中选结果表!$C$2:$C$85=D434),[1]中选结果表!$M$2:$M$85)</f>
        <v>注射剂</v>
      </c>
      <c r="F434" s="29" t="s">
        <v>2132</v>
      </c>
      <c r="G434" s="29" t="str">
        <f>LOOKUP(2,1/([1]中选结果表!$D$2:$D$85=$F434),[1]中选结果表!$E$2:$E$85)</f>
        <v>100mg</v>
      </c>
      <c r="H434" s="29" t="str">
        <f>LOOKUP(2,1/([1]中选结果表!$D$2:$D$85=$F434),[1]中选结果表!$F$2:$F$85)</f>
        <v>50支</v>
      </c>
      <c r="I434" s="29" t="s">
        <v>89</v>
      </c>
      <c r="J434" s="29" t="s">
        <v>2133</v>
      </c>
      <c r="K434" s="29">
        <v>274.5</v>
      </c>
      <c r="L434" s="34">
        <v>5.49</v>
      </c>
      <c r="M434" s="29">
        <v>6</v>
      </c>
      <c r="N434" s="35">
        <v>0.8</v>
      </c>
      <c r="O434" s="36" t="s">
        <v>2144</v>
      </c>
      <c r="P434" s="29" t="s">
        <v>2130</v>
      </c>
      <c r="Q434" s="29" t="s">
        <v>45</v>
      </c>
      <c r="R434" s="29" t="s">
        <v>2145</v>
      </c>
      <c r="S434" s="39" t="str">
        <f>LOOKUP(2,1/('[1] 集采未中选药品规格'!$A$2:$A$596=$R434),'[1] 集采未中选药品规格'!C$2:C$596)</f>
        <v>75mg</v>
      </c>
      <c r="T434" s="39" t="str">
        <f>LOOKUP(2,1/('[1] 集采未中选药品规格'!$A$2:$A$596=$R434),'[1] 集采未中选药品规格'!D$2:D$596)</f>
        <v>5支</v>
      </c>
      <c r="U434" s="29" t="s">
        <v>89</v>
      </c>
      <c r="V434" s="40" t="s">
        <v>381</v>
      </c>
      <c r="W434" s="29" t="s">
        <v>2146</v>
      </c>
      <c r="X434" s="40" t="s">
        <v>2147</v>
      </c>
      <c r="Y434" s="29" t="s">
        <v>2148</v>
      </c>
      <c r="Z434" s="29">
        <v>199.13</v>
      </c>
      <c r="AA434" s="29">
        <v>39.826000000000001</v>
      </c>
      <c r="AB434" s="29" t="s">
        <v>57</v>
      </c>
      <c r="AC434" s="43" t="s">
        <v>66</v>
      </c>
      <c r="AD434" s="44"/>
      <c r="AE434" s="44" t="s">
        <v>2149</v>
      </c>
      <c r="AF434" s="44" t="s">
        <v>2144</v>
      </c>
      <c r="AG434" s="44" t="s">
        <v>2150</v>
      </c>
      <c r="AH434" s="55"/>
      <c r="AI434" s="50" t="str">
        <f t="shared" si="161"/>
        <v>规格×</v>
      </c>
      <c r="AJ434" s="50" t="str">
        <f t="shared" si="162"/>
        <v>含量差比价</v>
      </c>
      <c r="AK434" s="51">
        <f t="shared" si="163"/>
        <v>4.4000000000000004</v>
      </c>
      <c r="AL434" s="50">
        <f t="shared" si="164"/>
        <v>9.1</v>
      </c>
      <c r="AM434" s="52" t="str">
        <f t="shared" si="165"/>
        <v>原研药，行梯度降价</v>
      </c>
      <c r="AN434" s="53">
        <f t="shared" si="166"/>
        <v>23.900000000000002</v>
      </c>
      <c r="AO434" s="53">
        <f t="shared" si="167"/>
        <v>14.34</v>
      </c>
      <c r="AP434" s="53">
        <f t="shared" si="168"/>
        <v>11.47</v>
      </c>
    </row>
    <row r="435" spans="1:42">
      <c r="A435" s="28">
        <v>35</v>
      </c>
      <c r="B435" s="28" t="s">
        <v>2130</v>
      </c>
      <c r="C435" s="28" t="s">
        <v>2131</v>
      </c>
      <c r="D435" s="28" t="s">
        <v>45</v>
      </c>
      <c r="E435" s="28" t="str">
        <f>LOOKUP(2,1/([1]中选结果表!$C$2:$C$85=D435),[1]中选结果表!$M$2:$M$85)</f>
        <v>注射剂</v>
      </c>
      <c r="F435" s="28" t="s">
        <v>2132</v>
      </c>
      <c r="G435" s="28" t="str">
        <f>LOOKUP(2,1/([1]中选结果表!$D$2:$D$85=$F435),[1]中选结果表!$E$2:$E$85)</f>
        <v>100mg</v>
      </c>
      <c r="H435" s="28" t="str">
        <f>LOOKUP(2,1/([1]中选结果表!$D$2:$D$85=$F435),[1]中选结果表!$F$2:$F$85)</f>
        <v>50支</v>
      </c>
      <c r="I435" s="28" t="s">
        <v>89</v>
      </c>
      <c r="J435" s="28" t="s">
        <v>2133</v>
      </c>
      <c r="K435" s="28">
        <v>274.5</v>
      </c>
      <c r="L435" s="31">
        <v>5.49</v>
      </c>
      <c r="M435" s="28">
        <v>6</v>
      </c>
      <c r="N435" s="32">
        <v>0.8</v>
      </c>
      <c r="O435" s="33" t="s">
        <v>2151</v>
      </c>
      <c r="P435" s="3" t="s">
        <v>2130</v>
      </c>
      <c r="Q435" s="3" t="s">
        <v>51</v>
      </c>
      <c r="R435" s="3" t="s">
        <v>2152</v>
      </c>
      <c r="S435" s="4" t="str">
        <f>LOOKUP(2,1/('[1] 集采未中选药品规格'!$A$2:$A$596=$R435),'[1] 集采未中选药品规格'!C$2:C$596)</f>
        <v>75mg</v>
      </c>
      <c r="T435" s="4" t="str">
        <f>LOOKUP(2,1/('[1] 集采未中选药品规格'!$A$2:$A$596=$R435),'[1] 集采未中选药品规格'!D$2:D$596)</f>
        <v>1支</v>
      </c>
      <c r="U435" s="3" t="s">
        <v>512</v>
      </c>
      <c r="V435" s="38" t="s">
        <v>2153</v>
      </c>
      <c r="W435" s="3" t="s">
        <v>2154</v>
      </c>
      <c r="X435" s="38" t="s">
        <v>2153</v>
      </c>
      <c r="Y435" s="3" t="s">
        <v>2154</v>
      </c>
      <c r="Z435" s="3">
        <v>21</v>
      </c>
      <c r="AA435" s="3">
        <v>21</v>
      </c>
      <c r="AB435" s="3" t="s">
        <v>66</v>
      </c>
      <c r="AC435" s="38"/>
      <c r="AD435" s="42"/>
      <c r="AE435" s="42" t="s">
        <v>2155</v>
      </c>
      <c r="AF435" s="42" t="s">
        <v>2151</v>
      </c>
      <c r="AG435" s="42" t="s">
        <v>2156</v>
      </c>
      <c r="AH435" s="54"/>
      <c r="AI435" s="50" t="str">
        <f t="shared" si="161"/>
        <v>规格×</v>
      </c>
      <c r="AJ435" s="50" t="str">
        <f t="shared" si="162"/>
        <v>含量差比价</v>
      </c>
      <c r="AK435" s="51">
        <f t="shared" si="163"/>
        <v>4.4000000000000004</v>
      </c>
      <c r="AL435" s="50">
        <f t="shared" si="164"/>
        <v>4.8</v>
      </c>
      <c r="AM435" s="52" t="str">
        <f t="shared" si="165"/>
        <v>过评药，行梯度降价</v>
      </c>
      <c r="AN435" s="53">
        <f t="shared" si="166"/>
        <v>12.6</v>
      </c>
      <c r="AO435" s="53">
        <f t="shared" si="167"/>
        <v>7.56</v>
      </c>
      <c r="AP435" s="53">
        <f t="shared" si="168"/>
        <v>6.05</v>
      </c>
    </row>
    <row r="436" spans="1:42">
      <c r="A436" s="28">
        <v>35</v>
      </c>
      <c r="B436" s="28" t="s">
        <v>2130</v>
      </c>
      <c r="C436" s="28" t="s">
        <v>2131</v>
      </c>
      <c r="D436" s="28" t="s">
        <v>45</v>
      </c>
      <c r="E436" s="28" t="str">
        <f>LOOKUP(2,1/([1]中选结果表!$C$2:$C$85=D436),[1]中选结果表!$M$2:$M$85)</f>
        <v>注射剂</v>
      </c>
      <c r="F436" s="28" t="s">
        <v>2132</v>
      </c>
      <c r="G436" s="28" t="str">
        <f>LOOKUP(2,1/([1]中选结果表!$D$2:$D$85=$F436),[1]中选结果表!$E$2:$E$85)</f>
        <v>100mg</v>
      </c>
      <c r="H436" s="28" t="str">
        <f>LOOKUP(2,1/([1]中选结果表!$D$2:$D$85=$F436),[1]中选结果表!$F$2:$F$85)</f>
        <v>50支</v>
      </c>
      <c r="I436" s="28" t="s">
        <v>89</v>
      </c>
      <c r="J436" s="28" t="s">
        <v>2133</v>
      </c>
      <c r="K436" s="28">
        <v>274.5</v>
      </c>
      <c r="L436" s="31">
        <v>5.49</v>
      </c>
      <c r="M436" s="28">
        <v>6</v>
      </c>
      <c r="N436" s="32">
        <v>0.8</v>
      </c>
      <c r="O436" s="33" t="s">
        <v>2157</v>
      </c>
      <c r="P436" s="3" t="s">
        <v>2130</v>
      </c>
      <c r="Q436" s="3" t="s">
        <v>51</v>
      </c>
      <c r="R436" s="3" t="s">
        <v>2152</v>
      </c>
      <c r="S436" s="4" t="str">
        <f>LOOKUP(2,1/('[1] 集采未中选药品规格'!$A$2:$A$596=$R436),'[1] 集采未中选药品规格'!C$2:C$596)</f>
        <v>75mg</v>
      </c>
      <c r="T436" s="4" t="str">
        <f>LOOKUP(2,1/('[1] 集采未中选药品规格'!$A$2:$A$596=$R436),'[1] 集采未中选药品规格'!D$2:D$596)</f>
        <v>1支</v>
      </c>
      <c r="U436" s="3" t="s">
        <v>512</v>
      </c>
      <c r="V436" s="38" t="s">
        <v>1011</v>
      </c>
      <c r="W436" s="3" t="s">
        <v>1012</v>
      </c>
      <c r="X436" s="38" t="s">
        <v>1011</v>
      </c>
      <c r="Y436" s="3" t="s">
        <v>1012</v>
      </c>
      <c r="Z436" s="3">
        <v>19</v>
      </c>
      <c r="AA436" s="3">
        <v>19</v>
      </c>
      <c r="AB436" s="3" t="s">
        <v>57</v>
      </c>
      <c r="AC436" s="38"/>
      <c r="AD436" s="42"/>
      <c r="AE436" s="42" t="s">
        <v>2158</v>
      </c>
      <c r="AF436" s="42" t="s">
        <v>2157</v>
      </c>
      <c r="AG436" s="42" t="s">
        <v>2159</v>
      </c>
      <c r="AH436" s="54"/>
      <c r="AI436" s="50" t="str">
        <f t="shared" si="161"/>
        <v>规格×</v>
      </c>
      <c r="AJ436" s="50" t="str">
        <f t="shared" si="162"/>
        <v>含量差比价</v>
      </c>
      <c r="AK436" s="51">
        <f t="shared" si="163"/>
        <v>4.4000000000000004</v>
      </c>
      <c r="AL436" s="50">
        <f t="shared" si="164"/>
        <v>4.3</v>
      </c>
      <c r="AM436" s="52" t="str">
        <f t="shared" si="165"/>
        <v>差比价与挂网价取低者</v>
      </c>
      <c r="AN436" s="53">
        <f t="shared" si="166"/>
        <v>4.4000000000000004</v>
      </c>
      <c r="AO436" s="53">
        <f t="shared" si="167"/>
        <v>4.4000000000000004</v>
      </c>
      <c r="AP436" s="53">
        <f t="shared" si="168"/>
        <v>4.4000000000000004</v>
      </c>
    </row>
    <row r="437" spans="1:42">
      <c r="A437" s="28">
        <v>35</v>
      </c>
      <c r="B437" s="28" t="s">
        <v>2130</v>
      </c>
      <c r="C437" s="28" t="s">
        <v>2131</v>
      </c>
      <c r="D437" s="28" t="s">
        <v>45</v>
      </c>
      <c r="E437" s="28" t="str">
        <f>LOOKUP(2,1/([1]中选结果表!$C$2:$C$85=D437),[1]中选结果表!$M$2:$M$85)</f>
        <v>注射剂</v>
      </c>
      <c r="F437" s="28" t="s">
        <v>2132</v>
      </c>
      <c r="G437" s="28" t="str">
        <f>LOOKUP(2,1/([1]中选结果表!$D$2:$D$85=$F437),[1]中选结果表!$E$2:$E$85)</f>
        <v>100mg</v>
      </c>
      <c r="H437" s="28" t="str">
        <f>LOOKUP(2,1/([1]中选结果表!$D$2:$D$85=$F437),[1]中选结果表!$F$2:$F$85)</f>
        <v>50支</v>
      </c>
      <c r="I437" s="28" t="s">
        <v>89</v>
      </c>
      <c r="J437" s="28" t="s">
        <v>2133</v>
      </c>
      <c r="K437" s="28">
        <v>274.5</v>
      </c>
      <c r="L437" s="31">
        <v>5.49</v>
      </c>
      <c r="M437" s="28">
        <v>6</v>
      </c>
      <c r="N437" s="32">
        <v>0.8</v>
      </c>
      <c r="O437" s="33" t="s">
        <v>2160</v>
      </c>
      <c r="P437" s="3" t="s">
        <v>2161</v>
      </c>
      <c r="Q437" s="3" t="s">
        <v>2162</v>
      </c>
      <c r="R437" s="3" t="s">
        <v>2163</v>
      </c>
      <c r="S437" s="4" t="str">
        <f>LOOKUP(2,1/('[1] 集采未中选药品规格'!$A$2:$A$596=$R437),'[1] 集采未中选药品规格'!C$2:C$596)</f>
        <v>75mg</v>
      </c>
      <c r="T437" s="4" t="str">
        <f>LOOKUP(2,1/('[1] 集采未中选药品规格'!$A$2:$A$596=$R437),'[1] 集采未中选药品规格'!D$2:D$596)</f>
        <v>1瓶</v>
      </c>
      <c r="U437" s="3" t="s">
        <v>47</v>
      </c>
      <c r="V437" s="38" t="s">
        <v>1743</v>
      </c>
      <c r="W437" s="3" t="s">
        <v>1744</v>
      </c>
      <c r="X437" s="38" t="s">
        <v>1743</v>
      </c>
      <c r="Y437" s="3" t="s">
        <v>1744</v>
      </c>
      <c r="Z437" s="3">
        <v>27.72</v>
      </c>
      <c r="AA437" s="3">
        <v>27.72</v>
      </c>
      <c r="AB437" s="3" t="s">
        <v>57</v>
      </c>
      <c r="AC437" s="38"/>
      <c r="AD437" s="42"/>
      <c r="AE437" s="42" t="s">
        <v>2164</v>
      </c>
      <c r="AF437" s="42" t="s">
        <v>2160</v>
      </c>
      <c r="AG437" s="42" t="s">
        <v>2165</v>
      </c>
      <c r="AH437" s="54"/>
      <c r="AI437" s="50" t="str">
        <f t="shared" si="161"/>
        <v>规格×</v>
      </c>
      <c r="AJ437" s="50" t="str">
        <f t="shared" si="162"/>
        <v>含量差比价</v>
      </c>
      <c r="AK437" s="51">
        <f t="shared" si="163"/>
        <v>4.4000000000000004</v>
      </c>
      <c r="AL437" s="50">
        <f t="shared" si="164"/>
        <v>6.3</v>
      </c>
      <c r="AM437" s="52" t="str">
        <f t="shared" si="165"/>
        <v>差比价与挂网价取低者</v>
      </c>
      <c r="AN437" s="53">
        <f t="shared" si="166"/>
        <v>4.4000000000000004</v>
      </c>
      <c r="AO437" s="53">
        <f t="shared" si="167"/>
        <v>4.4000000000000004</v>
      </c>
      <c r="AP437" s="53">
        <f t="shared" si="168"/>
        <v>4.4000000000000004</v>
      </c>
    </row>
    <row r="438" spans="1:42">
      <c r="A438" s="28">
        <v>35</v>
      </c>
      <c r="B438" s="28" t="s">
        <v>2130</v>
      </c>
      <c r="C438" s="28" t="s">
        <v>2131</v>
      </c>
      <c r="D438" s="28" t="s">
        <v>45</v>
      </c>
      <c r="E438" s="28" t="str">
        <f>LOOKUP(2,1/([1]中选结果表!$C$2:$C$85=D438),[1]中选结果表!$M$2:$M$85)</f>
        <v>注射剂</v>
      </c>
      <c r="F438" s="28" t="s">
        <v>2132</v>
      </c>
      <c r="G438" s="28" t="str">
        <f>LOOKUP(2,1/([1]中选结果表!$D$2:$D$85=$F438),[1]中选结果表!$E$2:$E$85)</f>
        <v>100mg</v>
      </c>
      <c r="H438" s="28" t="str">
        <f>LOOKUP(2,1/([1]中选结果表!$D$2:$D$85=$F438),[1]中选结果表!$F$2:$F$85)</f>
        <v>50支</v>
      </c>
      <c r="I438" s="28" t="s">
        <v>89</v>
      </c>
      <c r="J438" s="28" t="s">
        <v>2133</v>
      </c>
      <c r="K438" s="28">
        <v>274.5</v>
      </c>
      <c r="L438" s="31">
        <v>5.49</v>
      </c>
      <c r="M438" s="28">
        <v>6</v>
      </c>
      <c r="N438" s="32">
        <v>0.8</v>
      </c>
      <c r="O438" s="33" t="s">
        <v>2166</v>
      </c>
      <c r="P438" s="3" t="s">
        <v>2167</v>
      </c>
      <c r="Q438" s="3" t="s">
        <v>374</v>
      </c>
      <c r="R438" s="3" t="s">
        <v>2168</v>
      </c>
      <c r="S438" s="4" t="str">
        <f>LOOKUP(2,1/('[1] 集采未中选药品规格'!$A$2:$A$596=$R438),'[1] 集采未中选药品规格'!C$2:C$596)</f>
        <v>119.2mg</v>
      </c>
      <c r="T438" s="4" t="str">
        <f>LOOKUP(2,1/('[1] 集采未中选药品规格'!$A$2:$A$596=$R438),'[1] 集采未中选药品规格'!D$2:D$596)</f>
        <v>1支</v>
      </c>
      <c r="U438" s="3" t="s">
        <v>89</v>
      </c>
      <c r="V438" s="38" t="s">
        <v>388</v>
      </c>
      <c r="W438" s="3" t="s">
        <v>389</v>
      </c>
      <c r="X438" s="38" t="s">
        <v>388</v>
      </c>
      <c r="Y438" s="3" t="s">
        <v>389</v>
      </c>
      <c r="Z438" s="3">
        <v>40.01</v>
      </c>
      <c r="AA438" s="3">
        <v>40.01</v>
      </c>
      <c r="AB438" s="3" t="s">
        <v>57</v>
      </c>
      <c r="AC438" s="38"/>
      <c r="AD438" s="42"/>
      <c r="AE438" s="42" t="s">
        <v>2169</v>
      </c>
      <c r="AF438" s="42" t="s">
        <v>2166</v>
      </c>
      <c r="AG438" s="42" t="s">
        <v>2170</v>
      </c>
      <c r="AH438" s="54"/>
      <c r="AI438" s="50" t="str">
        <f t="shared" si="161"/>
        <v>规格×</v>
      </c>
      <c r="AJ438" s="50" t="str">
        <f t="shared" si="162"/>
        <v>含量差比价</v>
      </c>
      <c r="AK438" s="51">
        <f t="shared" si="163"/>
        <v>6.28</v>
      </c>
      <c r="AL438" s="50">
        <f t="shared" si="164"/>
        <v>6.4</v>
      </c>
      <c r="AM438" s="52" t="str">
        <f t="shared" si="165"/>
        <v>差比价与挂网价取低者</v>
      </c>
      <c r="AN438" s="53">
        <f t="shared" si="166"/>
        <v>6.28</v>
      </c>
      <c r="AO438" s="53">
        <f t="shared" si="167"/>
        <v>6.28</v>
      </c>
      <c r="AP438" s="53">
        <f t="shared" si="168"/>
        <v>6.28</v>
      </c>
    </row>
    <row r="439" spans="1:42">
      <c r="A439" s="28">
        <v>35</v>
      </c>
      <c r="B439" s="28" t="s">
        <v>2130</v>
      </c>
      <c r="C439" s="28" t="s">
        <v>2131</v>
      </c>
      <c r="D439" s="28" t="s">
        <v>45</v>
      </c>
      <c r="E439" s="28" t="str">
        <f>LOOKUP(2,1/([1]中选结果表!$C$2:$C$85=D439),[1]中选结果表!$M$2:$M$85)</f>
        <v>注射剂</v>
      </c>
      <c r="F439" s="28" t="s">
        <v>2132</v>
      </c>
      <c r="G439" s="28" t="str">
        <f>LOOKUP(2,1/([1]中选结果表!$D$2:$D$85=$F439),[1]中选结果表!$E$2:$E$85)</f>
        <v>100mg</v>
      </c>
      <c r="H439" s="28" t="str">
        <f>LOOKUP(2,1/([1]中选结果表!$D$2:$D$85=$F439),[1]中选结果表!$F$2:$F$85)</f>
        <v>50支</v>
      </c>
      <c r="I439" s="28" t="s">
        <v>89</v>
      </c>
      <c r="J439" s="28" t="s">
        <v>2133</v>
      </c>
      <c r="K439" s="28">
        <v>274.5</v>
      </c>
      <c r="L439" s="31">
        <v>5.49</v>
      </c>
      <c r="M439" s="28">
        <v>6</v>
      </c>
      <c r="N439" s="32">
        <v>0.8</v>
      </c>
      <c r="O439" s="33" t="s">
        <v>2171</v>
      </c>
      <c r="P439" s="3" t="s">
        <v>2167</v>
      </c>
      <c r="Q439" s="3" t="s">
        <v>51</v>
      </c>
      <c r="R439" s="3" t="s">
        <v>2172</v>
      </c>
      <c r="S439" s="4" t="str">
        <f>LOOKUP(2,1/('[1] 集采未中选药品规格'!$A$2:$A$596=$R439),'[1] 集采未中选药品规格'!C$2:C$596)</f>
        <v>119.2mg</v>
      </c>
      <c r="T439" s="4" t="str">
        <f>LOOKUP(2,1/('[1] 集采未中选药品规格'!$A$2:$A$596=$R439),'[1] 集采未中选药品规格'!D$2:D$596)</f>
        <v>1支</v>
      </c>
      <c r="U439" s="3" t="s">
        <v>512</v>
      </c>
      <c r="V439" s="38" t="s">
        <v>1713</v>
      </c>
      <c r="W439" s="3" t="s">
        <v>1714</v>
      </c>
      <c r="X439" s="38" t="s">
        <v>1713</v>
      </c>
      <c r="Y439" s="3" t="s">
        <v>1714</v>
      </c>
      <c r="Z439" s="3">
        <v>28.16</v>
      </c>
      <c r="AA439" s="3">
        <v>28.16</v>
      </c>
      <c r="AB439" s="3" t="s">
        <v>57</v>
      </c>
      <c r="AC439" s="38"/>
      <c r="AD439" s="42"/>
      <c r="AE439" s="42" t="s">
        <v>2173</v>
      </c>
      <c r="AF439" s="42" t="s">
        <v>2171</v>
      </c>
      <c r="AG439" s="42" t="s">
        <v>2174</v>
      </c>
      <c r="AH439" s="54"/>
      <c r="AI439" s="50" t="str">
        <f t="shared" si="161"/>
        <v>规格×</v>
      </c>
      <c r="AJ439" s="50" t="str">
        <f t="shared" si="162"/>
        <v>含量差比价</v>
      </c>
      <c r="AK439" s="51">
        <f t="shared" si="163"/>
        <v>6.28</v>
      </c>
      <c r="AL439" s="50">
        <f t="shared" si="164"/>
        <v>4.5</v>
      </c>
      <c r="AM439" s="52" t="str">
        <f t="shared" si="165"/>
        <v>差比价与挂网价取低者</v>
      </c>
      <c r="AN439" s="53">
        <f t="shared" si="166"/>
        <v>6.28</v>
      </c>
      <c r="AO439" s="53">
        <f t="shared" si="167"/>
        <v>6.28</v>
      </c>
      <c r="AP439" s="53">
        <f t="shared" si="168"/>
        <v>6.28</v>
      </c>
    </row>
    <row r="440" spans="1:42">
      <c r="A440" s="28">
        <v>35</v>
      </c>
      <c r="B440" s="28" t="s">
        <v>2130</v>
      </c>
      <c r="C440" s="28" t="s">
        <v>2131</v>
      </c>
      <c r="D440" s="28" t="s">
        <v>45</v>
      </c>
      <c r="E440" s="28" t="str">
        <f>LOOKUP(2,1/([1]中选结果表!$C$2:$C$85=D440),[1]中选结果表!$M$2:$M$85)</f>
        <v>注射剂</v>
      </c>
      <c r="F440" s="28" t="s">
        <v>2132</v>
      </c>
      <c r="G440" s="28" t="str">
        <f>LOOKUP(2,1/([1]中选结果表!$D$2:$D$85=$F440),[1]中选结果表!$E$2:$E$85)</f>
        <v>100mg</v>
      </c>
      <c r="H440" s="28" t="str">
        <f>LOOKUP(2,1/([1]中选结果表!$D$2:$D$85=$F440),[1]中选结果表!$F$2:$F$85)</f>
        <v>50支</v>
      </c>
      <c r="I440" s="28" t="s">
        <v>89</v>
      </c>
      <c r="J440" s="28" t="s">
        <v>2133</v>
      </c>
      <c r="K440" s="28">
        <v>274.5</v>
      </c>
      <c r="L440" s="31">
        <v>5.49</v>
      </c>
      <c r="M440" s="28">
        <v>6</v>
      </c>
      <c r="N440" s="32">
        <v>0.8</v>
      </c>
      <c r="O440" s="33" t="s">
        <v>2175</v>
      </c>
      <c r="P440" s="3" t="s">
        <v>2167</v>
      </c>
      <c r="Q440" s="3" t="s">
        <v>374</v>
      </c>
      <c r="R440" s="3" t="s">
        <v>2176</v>
      </c>
      <c r="S440" s="4" t="str">
        <f>LOOKUP(2,1/('[1] 集采未中选药品规格'!$A$2:$A$596=$R440),'[1] 集采未中选药品规格'!C$2:C$596)</f>
        <v>89.4mg</v>
      </c>
      <c r="T440" s="4" t="str">
        <f>LOOKUP(2,1/('[1] 集采未中选药品规格'!$A$2:$A$596=$R440),'[1] 集采未中选药品规格'!D$2:D$596)</f>
        <v>1支</v>
      </c>
      <c r="U440" s="3" t="s">
        <v>89</v>
      </c>
      <c r="V440" s="38" t="s">
        <v>388</v>
      </c>
      <c r="W440" s="3" t="s">
        <v>389</v>
      </c>
      <c r="X440" s="38" t="s">
        <v>388</v>
      </c>
      <c r="Y440" s="3" t="s">
        <v>389</v>
      </c>
      <c r="Z440" s="3">
        <v>29.74</v>
      </c>
      <c r="AA440" s="3">
        <v>29.74</v>
      </c>
      <c r="AB440" s="3" t="s">
        <v>57</v>
      </c>
      <c r="AC440" s="38"/>
      <c r="AD440" s="42"/>
      <c r="AE440" s="42" t="s">
        <v>2177</v>
      </c>
      <c r="AF440" s="42" t="s">
        <v>2175</v>
      </c>
      <c r="AG440" s="42" t="s">
        <v>2178</v>
      </c>
      <c r="AH440" s="54"/>
      <c r="AI440" s="50" t="str">
        <f t="shared" si="161"/>
        <v>规格×</v>
      </c>
      <c r="AJ440" s="50" t="str">
        <f t="shared" si="162"/>
        <v>含量差比价</v>
      </c>
      <c r="AK440" s="51">
        <f t="shared" si="163"/>
        <v>5.04</v>
      </c>
      <c r="AL440" s="50">
        <f t="shared" si="164"/>
        <v>5.9</v>
      </c>
      <c r="AM440" s="52" t="str">
        <f t="shared" si="165"/>
        <v>差比价与挂网价取低者</v>
      </c>
      <c r="AN440" s="53">
        <f t="shared" si="166"/>
        <v>5.04</v>
      </c>
      <c r="AO440" s="53">
        <f t="shared" si="167"/>
        <v>5.04</v>
      </c>
      <c r="AP440" s="53">
        <f t="shared" si="168"/>
        <v>5.04</v>
      </c>
    </row>
    <row r="441" spans="1:42">
      <c r="A441" s="28">
        <v>35</v>
      </c>
      <c r="B441" s="28" t="s">
        <v>2130</v>
      </c>
      <c r="C441" s="28" t="s">
        <v>2131</v>
      </c>
      <c r="D441" s="28" t="s">
        <v>45</v>
      </c>
      <c r="E441" s="28" t="str">
        <f>LOOKUP(2,1/([1]中选结果表!$C$2:$C$85=D441),[1]中选结果表!$M$2:$M$85)</f>
        <v>注射剂</v>
      </c>
      <c r="F441" s="28" t="s">
        <v>2132</v>
      </c>
      <c r="G441" s="28" t="str">
        <f>LOOKUP(2,1/([1]中选结果表!$D$2:$D$85=$F441),[1]中选结果表!$E$2:$E$85)</f>
        <v>100mg</v>
      </c>
      <c r="H441" s="28" t="str">
        <f>LOOKUP(2,1/([1]中选结果表!$D$2:$D$85=$F441),[1]中选结果表!$F$2:$F$85)</f>
        <v>50支</v>
      </c>
      <c r="I441" s="28" t="s">
        <v>89</v>
      </c>
      <c r="J441" s="28" t="s">
        <v>2133</v>
      </c>
      <c r="K441" s="28">
        <v>274.5</v>
      </c>
      <c r="L441" s="31">
        <v>5.49</v>
      </c>
      <c r="M441" s="28">
        <v>6</v>
      </c>
      <c r="N441" s="32">
        <v>0.8</v>
      </c>
      <c r="O441" s="33" t="s">
        <v>2179</v>
      </c>
      <c r="P441" s="3" t="s">
        <v>2180</v>
      </c>
      <c r="Q441" s="3" t="s">
        <v>45</v>
      </c>
      <c r="R441" s="3" t="s">
        <v>2181</v>
      </c>
      <c r="S441" s="4" t="str">
        <f>LOOKUP(2,1/('[1] 集采未中选药品规格'!$A$2:$A$596=$R441),'[1] 集采未中选药品规格'!C$2:C$596)</f>
        <v>120mg</v>
      </c>
      <c r="T441" s="4" t="str">
        <f>LOOKUP(2,1/('[1] 集采未中选药品规格'!$A$2:$A$596=$R441),'[1] 集采未中选药品规格'!D$2:D$596)</f>
        <v>1瓶</v>
      </c>
      <c r="U441" s="3" t="s">
        <v>47</v>
      </c>
      <c r="V441" s="38" t="s">
        <v>2182</v>
      </c>
      <c r="W441" s="3" t="s">
        <v>2183</v>
      </c>
      <c r="X441" s="38" t="s">
        <v>2182</v>
      </c>
      <c r="Y441" s="3" t="s">
        <v>2183</v>
      </c>
      <c r="Z441" s="3">
        <v>26.73</v>
      </c>
      <c r="AA441" s="3">
        <v>26.73</v>
      </c>
      <c r="AB441" s="3" t="s">
        <v>57</v>
      </c>
      <c r="AC441" s="38"/>
      <c r="AD441" s="42"/>
      <c r="AE441" s="42" t="s">
        <v>2184</v>
      </c>
      <c r="AF441" s="42" t="s">
        <v>2179</v>
      </c>
      <c r="AG441" s="42" t="s">
        <v>2185</v>
      </c>
      <c r="AH441" s="54"/>
      <c r="AI441" s="50" t="str">
        <f t="shared" si="161"/>
        <v>规格×</v>
      </c>
      <c r="AJ441" s="50" t="str">
        <f t="shared" si="162"/>
        <v>含量差比价</v>
      </c>
      <c r="AK441" s="51">
        <f t="shared" si="163"/>
        <v>6.31</v>
      </c>
      <c r="AL441" s="50">
        <f t="shared" si="164"/>
        <v>4.2</v>
      </c>
      <c r="AM441" s="52" t="str">
        <f t="shared" si="165"/>
        <v>差比价与挂网价取低者</v>
      </c>
      <c r="AN441" s="53">
        <f t="shared" si="166"/>
        <v>6.31</v>
      </c>
      <c r="AO441" s="53">
        <f t="shared" si="167"/>
        <v>6.31</v>
      </c>
      <c r="AP441" s="53">
        <f t="shared" si="168"/>
        <v>6.31</v>
      </c>
    </row>
    <row r="442" spans="1:42">
      <c r="A442" s="28">
        <v>35</v>
      </c>
      <c r="B442" s="28" t="s">
        <v>2130</v>
      </c>
      <c r="C442" s="28" t="s">
        <v>2131</v>
      </c>
      <c r="D442" s="28" t="s">
        <v>45</v>
      </c>
      <c r="E442" s="28" t="str">
        <f>LOOKUP(2,1/([1]中选结果表!$C$2:$C$85=D442),[1]中选结果表!$M$2:$M$85)</f>
        <v>注射剂</v>
      </c>
      <c r="F442" s="28" t="s">
        <v>2132</v>
      </c>
      <c r="G442" s="28" t="str">
        <f>LOOKUP(2,1/([1]中选结果表!$D$2:$D$85=$F442),[1]中选结果表!$E$2:$E$85)</f>
        <v>100mg</v>
      </c>
      <c r="H442" s="28" t="str">
        <f>LOOKUP(2,1/([1]中选结果表!$D$2:$D$85=$F442),[1]中选结果表!$F$2:$F$85)</f>
        <v>50支</v>
      </c>
      <c r="I442" s="28" t="s">
        <v>89</v>
      </c>
      <c r="J442" s="28" t="s">
        <v>2133</v>
      </c>
      <c r="K442" s="28">
        <v>274.5</v>
      </c>
      <c r="L442" s="31">
        <v>5.49</v>
      </c>
      <c r="M442" s="28">
        <v>6</v>
      </c>
      <c r="N442" s="32">
        <v>0.8</v>
      </c>
      <c r="O442" s="33" t="s">
        <v>2186</v>
      </c>
      <c r="P442" s="3" t="s">
        <v>2130</v>
      </c>
      <c r="Q442" s="3" t="s">
        <v>51</v>
      </c>
      <c r="R442" s="3" t="s">
        <v>647</v>
      </c>
      <c r="S442" s="4" t="str">
        <f>LOOKUP(2,1/('[1] 集采未中选药品规格'!$A$2:$A$596=$R442),'[1] 集采未中选药品规格'!C$2:C$596)</f>
        <v>50mg</v>
      </c>
      <c r="T442" s="4" t="str">
        <f>LOOKUP(2,1/('[1] 集采未中选药品规格'!$A$2:$A$596=$R442),'[1] 集采未中选药品规格'!D$2:D$596)</f>
        <v>1支</v>
      </c>
      <c r="U442" s="3" t="s">
        <v>512</v>
      </c>
      <c r="V442" s="38" t="s">
        <v>2153</v>
      </c>
      <c r="W442" s="3" t="s">
        <v>2154</v>
      </c>
      <c r="X442" s="38" t="s">
        <v>2153</v>
      </c>
      <c r="Y442" s="3" t="s">
        <v>2154</v>
      </c>
      <c r="Z442" s="3">
        <v>20.5</v>
      </c>
      <c r="AA442" s="3">
        <v>20.5</v>
      </c>
      <c r="AB442" s="3" t="s">
        <v>57</v>
      </c>
      <c r="AC442" s="38"/>
      <c r="AD442" s="42"/>
      <c r="AE442" s="42" t="s">
        <v>2187</v>
      </c>
      <c r="AF442" s="42" t="s">
        <v>2186</v>
      </c>
      <c r="AG442" s="42" t="s">
        <v>2188</v>
      </c>
      <c r="AH442" s="54"/>
      <c r="AI442" s="50" t="str">
        <f t="shared" si="161"/>
        <v>规格×</v>
      </c>
      <c r="AJ442" s="50" t="str">
        <f t="shared" si="162"/>
        <v>含量差比价</v>
      </c>
      <c r="AK442" s="51">
        <f t="shared" si="163"/>
        <v>3.23</v>
      </c>
      <c r="AL442" s="50">
        <f t="shared" si="164"/>
        <v>6.3</v>
      </c>
      <c r="AM442" s="52" t="str">
        <f t="shared" si="165"/>
        <v>差比价与挂网价取低者</v>
      </c>
      <c r="AN442" s="53">
        <f t="shared" si="166"/>
        <v>3.23</v>
      </c>
      <c r="AO442" s="53">
        <f t="shared" si="167"/>
        <v>3.23</v>
      </c>
      <c r="AP442" s="53">
        <f t="shared" si="168"/>
        <v>3.23</v>
      </c>
    </row>
    <row r="443" spans="1:42">
      <c r="A443" s="28">
        <v>35</v>
      </c>
      <c r="B443" s="28" t="s">
        <v>2130</v>
      </c>
      <c r="C443" s="28" t="s">
        <v>2131</v>
      </c>
      <c r="D443" s="28" t="s">
        <v>45</v>
      </c>
      <c r="E443" s="28" t="str">
        <f>LOOKUP(2,1/([1]中选结果表!$C$2:$C$85=D443),[1]中选结果表!$M$2:$M$85)</f>
        <v>注射剂</v>
      </c>
      <c r="F443" s="28" t="s">
        <v>2132</v>
      </c>
      <c r="G443" s="28" t="str">
        <f>LOOKUP(2,1/([1]中选结果表!$D$2:$D$85=$F443),[1]中选结果表!$E$2:$E$85)</f>
        <v>100mg</v>
      </c>
      <c r="H443" s="28" t="str">
        <f>LOOKUP(2,1/([1]中选结果表!$D$2:$D$85=$F443),[1]中选结果表!$F$2:$F$85)</f>
        <v>50支</v>
      </c>
      <c r="I443" s="28" t="s">
        <v>89</v>
      </c>
      <c r="J443" s="28" t="s">
        <v>2133</v>
      </c>
      <c r="K443" s="28">
        <v>274.5</v>
      </c>
      <c r="L443" s="31">
        <v>5.49</v>
      </c>
      <c r="M443" s="28">
        <v>6</v>
      </c>
      <c r="N443" s="32">
        <v>0.8</v>
      </c>
      <c r="O443" s="33" t="s">
        <v>2189</v>
      </c>
      <c r="P443" s="3" t="s">
        <v>2130</v>
      </c>
      <c r="Q443" s="3" t="s">
        <v>51</v>
      </c>
      <c r="R443" s="3" t="s">
        <v>647</v>
      </c>
      <c r="S443" s="4" t="str">
        <f>LOOKUP(2,1/('[1] 集采未中选药品规格'!$A$2:$A$596=$R443),'[1] 集采未中选药品规格'!C$2:C$596)</f>
        <v>50mg</v>
      </c>
      <c r="T443" s="4" t="str">
        <f>LOOKUP(2,1/('[1] 集采未中选药品规格'!$A$2:$A$596=$R443),'[1] 集采未中选药品规格'!D$2:D$596)</f>
        <v>1支</v>
      </c>
      <c r="U443" s="3" t="s">
        <v>512</v>
      </c>
      <c r="V443" s="38" t="s">
        <v>1011</v>
      </c>
      <c r="W443" s="3" t="s">
        <v>1012</v>
      </c>
      <c r="X443" s="38" t="s">
        <v>1011</v>
      </c>
      <c r="Y443" s="3" t="s">
        <v>1012</v>
      </c>
      <c r="Z443" s="3">
        <v>18.98</v>
      </c>
      <c r="AA443" s="3">
        <v>18.98</v>
      </c>
      <c r="AB443" s="3" t="s">
        <v>57</v>
      </c>
      <c r="AC443" s="38"/>
      <c r="AD443" s="42"/>
      <c r="AE443" s="42" t="s">
        <v>2190</v>
      </c>
      <c r="AF443" s="42" t="s">
        <v>2189</v>
      </c>
      <c r="AG443" s="42" t="s">
        <v>2191</v>
      </c>
      <c r="AH443" s="54"/>
      <c r="AI443" s="50" t="str">
        <f t="shared" si="161"/>
        <v>规格×</v>
      </c>
      <c r="AJ443" s="50" t="str">
        <f t="shared" si="162"/>
        <v>含量差比价</v>
      </c>
      <c r="AK443" s="51">
        <f t="shared" si="163"/>
        <v>3.23</v>
      </c>
      <c r="AL443" s="50">
        <f t="shared" si="164"/>
        <v>5.9</v>
      </c>
      <c r="AM443" s="52" t="str">
        <f t="shared" si="165"/>
        <v>差比价与挂网价取低者</v>
      </c>
      <c r="AN443" s="53">
        <f t="shared" si="166"/>
        <v>3.23</v>
      </c>
      <c r="AO443" s="53">
        <f t="shared" si="167"/>
        <v>3.23</v>
      </c>
      <c r="AP443" s="53">
        <f t="shared" si="168"/>
        <v>3.23</v>
      </c>
    </row>
    <row r="444" spans="1:42">
      <c r="A444" s="28">
        <v>35</v>
      </c>
      <c r="B444" s="28" t="s">
        <v>2130</v>
      </c>
      <c r="C444" s="28" t="s">
        <v>2131</v>
      </c>
      <c r="D444" s="28" t="s">
        <v>45</v>
      </c>
      <c r="E444" s="28" t="str">
        <f>LOOKUP(2,1/([1]中选结果表!$C$2:$C$85=D444),[1]中选结果表!$M$2:$M$85)</f>
        <v>注射剂</v>
      </c>
      <c r="F444" s="28" t="s">
        <v>2132</v>
      </c>
      <c r="G444" s="28" t="str">
        <f>LOOKUP(2,1/([1]中选结果表!$D$2:$D$85=$F444),[1]中选结果表!$E$2:$E$85)</f>
        <v>100mg</v>
      </c>
      <c r="H444" s="28" t="str">
        <f>LOOKUP(2,1/([1]中选结果表!$D$2:$D$85=$F444),[1]中选结果表!$F$2:$F$85)</f>
        <v>50支</v>
      </c>
      <c r="I444" s="28" t="s">
        <v>89</v>
      </c>
      <c r="J444" s="28" t="s">
        <v>2133</v>
      </c>
      <c r="K444" s="28">
        <v>274.5</v>
      </c>
      <c r="L444" s="31">
        <v>5.49</v>
      </c>
      <c r="M444" s="28">
        <v>6</v>
      </c>
      <c r="N444" s="32">
        <v>0.8</v>
      </c>
      <c r="O444" s="33" t="s">
        <v>2192</v>
      </c>
      <c r="P444" s="3" t="s">
        <v>2180</v>
      </c>
      <c r="Q444" s="3" t="s">
        <v>45</v>
      </c>
      <c r="R444" s="3" t="s">
        <v>2193</v>
      </c>
      <c r="S444" s="4" t="str">
        <f>LOOKUP(2,1/('[1] 集采未中选药品规格'!$A$2:$A$596=$R444),'[1] 集采未中选药品规格'!C$2:C$596)</f>
        <v>89.4mg</v>
      </c>
      <c r="T444" s="4" t="str">
        <f>LOOKUP(2,1/('[1] 集采未中选药品规格'!$A$2:$A$596=$R444),'[1] 集采未中选药品规格'!D$2:D$596)</f>
        <v>1支</v>
      </c>
      <c r="U444" s="3" t="s">
        <v>512</v>
      </c>
      <c r="V444" s="38" t="s">
        <v>2194</v>
      </c>
      <c r="W444" s="3" t="s">
        <v>2195</v>
      </c>
      <c r="X444" s="38" t="s">
        <v>2194</v>
      </c>
      <c r="Y444" s="3" t="s">
        <v>2195</v>
      </c>
      <c r="Z444" s="3">
        <v>19.64</v>
      </c>
      <c r="AA444" s="3">
        <v>19.64</v>
      </c>
      <c r="AB444" s="3" t="s">
        <v>57</v>
      </c>
      <c r="AC444" s="38"/>
      <c r="AD444" s="42"/>
      <c r="AE444" s="42" t="s">
        <v>2196</v>
      </c>
      <c r="AF444" s="42" t="s">
        <v>2192</v>
      </c>
      <c r="AG444" s="42" t="s">
        <v>2197</v>
      </c>
      <c r="AH444" s="54"/>
      <c r="AI444" s="50" t="str">
        <f t="shared" si="161"/>
        <v>规格×</v>
      </c>
      <c r="AJ444" s="50" t="str">
        <f t="shared" si="162"/>
        <v>含量差比价</v>
      </c>
      <c r="AK444" s="51">
        <f t="shared" si="163"/>
        <v>5.04</v>
      </c>
      <c r="AL444" s="50">
        <f t="shared" si="164"/>
        <v>3.9</v>
      </c>
      <c r="AM444" s="52" t="str">
        <f t="shared" si="165"/>
        <v>差比价与挂网价取低者</v>
      </c>
      <c r="AN444" s="53">
        <f t="shared" si="166"/>
        <v>5.04</v>
      </c>
      <c r="AO444" s="53">
        <f t="shared" si="167"/>
        <v>5.04</v>
      </c>
      <c r="AP444" s="53">
        <f t="shared" si="168"/>
        <v>5.04</v>
      </c>
    </row>
    <row r="445" spans="1:42">
      <c r="A445" s="28">
        <v>35</v>
      </c>
      <c r="B445" s="28" t="s">
        <v>2130</v>
      </c>
      <c r="C445" s="28" t="s">
        <v>2131</v>
      </c>
      <c r="D445" s="28" t="s">
        <v>45</v>
      </c>
      <c r="E445" s="28" t="str">
        <f>LOOKUP(2,1/([1]中选结果表!$C$2:$C$85=D445),[1]中选结果表!$M$2:$M$85)</f>
        <v>注射剂</v>
      </c>
      <c r="F445" s="28" t="s">
        <v>2132</v>
      </c>
      <c r="G445" s="28" t="str">
        <f>LOOKUP(2,1/([1]中选结果表!$D$2:$D$85=$F445),[1]中选结果表!$E$2:$E$85)</f>
        <v>100mg</v>
      </c>
      <c r="H445" s="28" t="str">
        <f>LOOKUP(2,1/([1]中选结果表!$D$2:$D$85=$F445),[1]中选结果表!$F$2:$F$85)</f>
        <v>50支</v>
      </c>
      <c r="I445" s="28" t="s">
        <v>89</v>
      </c>
      <c r="J445" s="28" t="s">
        <v>2133</v>
      </c>
      <c r="K445" s="28">
        <v>274.5</v>
      </c>
      <c r="L445" s="31">
        <v>5.49</v>
      </c>
      <c r="M445" s="28">
        <v>6</v>
      </c>
      <c r="N445" s="32">
        <v>0.8</v>
      </c>
      <c r="O445" s="33" t="s">
        <v>2198</v>
      </c>
      <c r="P445" s="3" t="s">
        <v>2180</v>
      </c>
      <c r="Q445" s="3" t="s">
        <v>45</v>
      </c>
      <c r="R445" s="3" t="s">
        <v>2199</v>
      </c>
      <c r="S445" s="4" t="str">
        <f>LOOKUP(2,1/('[1] 集采未中选药品规格'!$A$2:$A$596=$R445),'[1] 集采未中选药品规格'!C$2:C$596)</f>
        <v>178.8mg</v>
      </c>
      <c r="T445" s="4" t="str">
        <f>LOOKUP(2,1/('[1] 集采未中选药品规格'!$A$2:$A$596=$R445),'[1] 集采未中选药品规格'!D$2:D$596)</f>
        <v>1支</v>
      </c>
      <c r="U445" s="3" t="s">
        <v>512</v>
      </c>
      <c r="V445" s="38" t="s">
        <v>388</v>
      </c>
      <c r="W445" s="3" t="s">
        <v>389</v>
      </c>
      <c r="X445" s="38" t="s">
        <v>388</v>
      </c>
      <c r="Y445" s="3" t="s">
        <v>389</v>
      </c>
      <c r="Z445" s="3">
        <v>46.86</v>
      </c>
      <c r="AA445" s="3">
        <v>46.86</v>
      </c>
      <c r="AB445" s="3" t="s">
        <v>57</v>
      </c>
      <c r="AC445" s="38"/>
      <c r="AD445" s="42"/>
      <c r="AE445" s="42" t="s">
        <v>2200</v>
      </c>
      <c r="AF445" s="42" t="s">
        <v>2198</v>
      </c>
      <c r="AG445" s="42" t="s">
        <v>2201</v>
      </c>
      <c r="AH445" s="54"/>
      <c r="AI445" s="50" t="str">
        <f t="shared" si="161"/>
        <v>规格×</v>
      </c>
      <c r="AJ445" s="50" t="str">
        <f t="shared" si="162"/>
        <v>含量差比价</v>
      </c>
      <c r="AK445" s="51">
        <f t="shared" si="163"/>
        <v>8.57</v>
      </c>
      <c r="AL445" s="50">
        <f t="shared" si="164"/>
        <v>5.5</v>
      </c>
      <c r="AM445" s="52" t="str">
        <f t="shared" si="165"/>
        <v>差比价与挂网价取低者</v>
      </c>
      <c r="AN445" s="53">
        <f t="shared" si="166"/>
        <v>8.57</v>
      </c>
      <c r="AO445" s="53">
        <f t="shared" si="167"/>
        <v>8.57</v>
      </c>
      <c r="AP445" s="53">
        <f t="shared" si="168"/>
        <v>8.57</v>
      </c>
    </row>
    <row r="446" spans="1:42">
      <c r="A446" s="28">
        <v>35</v>
      </c>
      <c r="B446" s="28" t="s">
        <v>2130</v>
      </c>
      <c r="C446" s="28" t="s">
        <v>2131</v>
      </c>
      <c r="D446" s="28" t="s">
        <v>45</v>
      </c>
      <c r="E446" s="28" t="str">
        <f>LOOKUP(2,1/([1]中选结果表!$C$2:$C$85=D446),[1]中选结果表!$M$2:$M$85)</f>
        <v>注射剂</v>
      </c>
      <c r="F446" s="28" t="s">
        <v>2132</v>
      </c>
      <c r="G446" s="28" t="str">
        <f>LOOKUP(2,1/([1]中选结果表!$D$2:$D$85=$F446),[1]中选结果表!$E$2:$E$85)</f>
        <v>100mg</v>
      </c>
      <c r="H446" s="28" t="str">
        <f>LOOKUP(2,1/([1]中选结果表!$D$2:$D$85=$F446),[1]中选结果表!$F$2:$F$85)</f>
        <v>50支</v>
      </c>
      <c r="I446" s="28" t="s">
        <v>89</v>
      </c>
      <c r="J446" s="28" t="s">
        <v>2133</v>
      </c>
      <c r="K446" s="28">
        <v>274.5</v>
      </c>
      <c r="L446" s="31">
        <v>5.49</v>
      </c>
      <c r="M446" s="28">
        <v>6</v>
      </c>
      <c r="N446" s="32">
        <v>0.8</v>
      </c>
      <c r="O446" s="33" t="s">
        <v>2202</v>
      </c>
      <c r="P446" s="3" t="s">
        <v>2180</v>
      </c>
      <c r="Q446" s="3" t="s">
        <v>45</v>
      </c>
      <c r="R446" s="3" t="s">
        <v>2193</v>
      </c>
      <c r="S446" s="4" t="str">
        <f>LOOKUP(2,1/('[1] 集采未中选药品规格'!$A$2:$A$596=$R446),'[1] 集采未中选药品规格'!C$2:C$596)</f>
        <v>89.4mg</v>
      </c>
      <c r="T446" s="4" t="str">
        <f>LOOKUP(2,1/('[1] 集采未中选药品规格'!$A$2:$A$596=$R446),'[1] 集采未中选药品规格'!D$2:D$596)</f>
        <v>1支</v>
      </c>
      <c r="U446" s="3" t="s">
        <v>512</v>
      </c>
      <c r="V446" s="38" t="s">
        <v>388</v>
      </c>
      <c r="W446" s="3" t="s">
        <v>389</v>
      </c>
      <c r="X446" s="38" t="s">
        <v>388</v>
      </c>
      <c r="Y446" s="3" t="s">
        <v>389</v>
      </c>
      <c r="Z446" s="3">
        <v>31</v>
      </c>
      <c r="AA446" s="3">
        <v>31</v>
      </c>
      <c r="AB446" s="3" t="s">
        <v>57</v>
      </c>
      <c r="AC446" s="59" t="s">
        <v>1376</v>
      </c>
      <c r="AD446" s="42" t="s">
        <v>57</v>
      </c>
      <c r="AE446" s="42" t="s">
        <v>2203</v>
      </c>
      <c r="AF446" s="42" t="s">
        <v>2202</v>
      </c>
      <c r="AG446" s="42" t="s">
        <v>2204</v>
      </c>
      <c r="AH446" s="54"/>
      <c r="AI446" s="50" t="str">
        <f t="shared" si="161"/>
        <v>规格×</v>
      </c>
      <c r="AJ446" s="50" t="str">
        <f t="shared" si="162"/>
        <v>含量差比价</v>
      </c>
      <c r="AK446" s="51">
        <f t="shared" si="163"/>
        <v>5.04</v>
      </c>
      <c r="AL446" s="50">
        <f t="shared" si="164"/>
        <v>6.2</v>
      </c>
      <c r="AM446" s="52" t="str">
        <f t="shared" si="165"/>
        <v>差比价与挂网价取低者</v>
      </c>
      <c r="AN446" s="53">
        <f t="shared" si="166"/>
        <v>5.04</v>
      </c>
      <c r="AO446" s="53">
        <f t="shared" si="167"/>
        <v>5.04</v>
      </c>
      <c r="AP446" s="53">
        <f t="shared" si="168"/>
        <v>5.04</v>
      </c>
    </row>
    <row r="447" spans="1:42">
      <c r="A447" s="28">
        <v>35</v>
      </c>
      <c r="B447" s="28" t="s">
        <v>2130</v>
      </c>
      <c r="C447" s="28" t="s">
        <v>2131</v>
      </c>
      <c r="D447" s="28" t="s">
        <v>45</v>
      </c>
      <c r="E447" s="28" t="str">
        <f>LOOKUP(2,1/([1]中选结果表!$C$2:$C$85=D447),[1]中选结果表!$M$2:$M$85)</f>
        <v>注射剂</v>
      </c>
      <c r="F447" s="28" t="s">
        <v>2132</v>
      </c>
      <c r="G447" s="28" t="str">
        <f>LOOKUP(2,1/([1]中选结果表!$D$2:$D$85=$F447),[1]中选结果表!$E$2:$E$85)</f>
        <v>100mg</v>
      </c>
      <c r="H447" s="28" t="str">
        <f>LOOKUP(2,1/([1]中选结果表!$D$2:$D$85=$F447),[1]中选结果表!$F$2:$F$85)</f>
        <v>50支</v>
      </c>
      <c r="I447" s="28" t="s">
        <v>89</v>
      </c>
      <c r="J447" s="28" t="s">
        <v>2133</v>
      </c>
      <c r="K447" s="28">
        <v>274.5</v>
      </c>
      <c r="L447" s="31">
        <v>5.49</v>
      </c>
      <c r="M447" s="28">
        <v>6</v>
      </c>
      <c r="N447" s="32">
        <v>0.8</v>
      </c>
      <c r="O447" s="33" t="s">
        <v>2205</v>
      </c>
      <c r="P447" s="3" t="s">
        <v>2167</v>
      </c>
      <c r="Q447" s="3" t="s">
        <v>51</v>
      </c>
      <c r="R447" s="3" t="s">
        <v>2206</v>
      </c>
      <c r="S447" s="4" t="str">
        <f>LOOKUP(2,1/('[1] 集采未中选药品规格'!$A$2:$A$596=$R447),'[1] 集采未中选药品规格'!C$2:C$596)</f>
        <v>89.4mg</v>
      </c>
      <c r="T447" s="4" t="str">
        <f>LOOKUP(2,1/('[1] 集采未中选药品规格'!$A$2:$A$596=$R447),'[1] 集采未中选药品规格'!D$2:D$596)</f>
        <v>1支</v>
      </c>
      <c r="U447" s="3" t="s">
        <v>512</v>
      </c>
      <c r="V447" s="38" t="s">
        <v>1713</v>
      </c>
      <c r="W447" s="3" t="s">
        <v>1714</v>
      </c>
      <c r="X447" s="38" t="s">
        <v>1713</v>
      </c>
      <c r="Y447" s="3" t="s">
        <v>1714</v>
      </c>
      <c r="Z447" s="3">
        <v>24.58</v>
      </c>
      <c r="AA447" s="3">
        <v>24.58</v>
      </c>
      <c r="AB447" s="3" t="s">
        <v>57</v>
      </c>
      <c r="AC447" s="38"/>
      <c r="AD447" s="42"/>
      <c r="AE447" s="42" t="s">
        <v>2207</v>
      </c>
      <c r="AF447" s="42" t="s">
        <v>2205</v>
      </c>
      <c r="AG447" s="42" t="s">
        <v>2208</v>
      </c>
      <c r="AH447" s="54"/>
      <c r="AI447" s="50" t="str">
        <f t="shared" si="161"/>
        <v>规格×</v>
      </c>
      <c r="AJ447" s="50" t="str">
        <f t="shared" si="162"/>
        <v>含量差比价</v>
      </c>
      <c r="AK447" s="51">
        <f t="shared" si="163"/>
        <v>5.04</v>
      </c>
      <c r="AL447" s="50">
        <f t="shared" si="164"/>
        <v>4.9000000000000004</v>
      </c>
      <c r="AM447" s="52" t="str">
        <f t="shared" si="165"/>
        <v>差比价与挂网价取低者</v>
      </c>
      <c r="AN447" s="53">
        <f t="shared" si="166"/>
        <v>5.04</v>
      </c>
      <c r="AO447" s="53">
        <f t="shared" si="167"/>
        <v>5.04</v>
      </c>
      <c r="AP447" s="53">
        <f t="shared" si="168"/>
        <v>5.04</v>
      </c>
    </row>
    <row r="448" spans="1:42">
      <c r="A448" s="28">
        <v>35</v>
      </c>
      <c r="B448" s="28" t="s">
        <v>2130</v>
      </c>
      <c r="C448" s="28" t="s">
        <v>2131</v>
      </c>
      <c r="D448" s="28" t="s">
        <v>45</v>
      </c>
      <c r="E448" s="28" t="str">
        <f>LOOKUP(2,1/([1]中选结果表!$C$2:$C$85=D448),[1]中选结果表!$M$2:$M$85)</f>
        <v>注射剂</v>
      </c>
      <c r="F448" s="28" t="s">
        <v>2132</v>
      </c>
      <c r="G448" s="28" t="str">
        <f>LOOKUP(2,1/([1]中选结果表!$D$2:$D$85=$F448),[1]中选结果表!$E$2:$E$85)</f>
        <v>100mg</v>
      </c>
      <c r="H448" s="28" t="str">
        <f>LOOKUP(2,1/([1]中选结果表!$D$2:$D$85=$F448),[1]中选结果表!$F$2:$F$85)</f>
        <v>50支</v>
      </c>
      <c r="I448" s="28" t="s">
        <v>89</v>
      </c>
      <c r="J448" s="28" t="s">
        <v>2133</v>
      </c>
      <c r="K448" s="28">
        <v>274.5</v>
      </c>
      <c r="L448" s="31">
        <v>5.49</v>
      </c>
      <c r="M448" s="28">
        <v>6</v>
      </c>
      <c r="N448" s="32">
        <v>0.8</v>
      </c>
      <c r="O448" s="33" t="s">
        <v>2209</v>
      </c>
      <c r="P448" s="3" t="s">
        <v>2180</v>
      </c>
      <c r="Q448" s="3" t="s">
        <v>45</v>
      </c>
      <c r="R448" s="3" t="s">
        <v>2210</v>
      </c>
      <c r="S448" s="4" t="str">
        <f>LOOKUP(2,1/('[1] 集采未中选药品规格'!$A$2:$A$596=$R448),'[1] 集采未中选药品规格'!C$2:C$596)</f>
        <v>89.4mg</v>
      </c>
      <c r="T448" s="4" t="str">
        <f>LOOKUP(2,1/('[1] 集采未中选药品规格'!$A$2:$A$596=$R448),'[1] 集采未中选药品规格'!D$2:D$596)</f>
        <v>1瓶</v>
      </c>
      <c r="U448" s="3" t="s">
        <v>89</v>
      </c>
      <c r="V448" s="38" t="s">
        <v>2211</v>
      </c>
      <c r="W448" s="3" t="s">
        <v>2212</v>
      </c>
      <c r="X448" s="38" t="s">
        <v>2211</v>
      </c>
      <c r="Y448" s="3" t="s">
        <v>2212</v>
      </c>
      <c r="Z448" s="3">
        <v>24.47</v>
      </c>
      <c r="AA448" s="3">
        <v>24.47</v>
      </c>
      <c r="AB448" s="3" t="s">
        <v>57</v>
      </c>
      <c r="AC448" s="38"/>
      <c r="AD448" s="42"/>
      <c r="AE448" s="42" t="s">
        <v>2213</v>
      </c>
      <c r="AF448" s="42" t="s">
        <v>2209</v>
      </c>
      <c r="AG448" s="42" t="s">
        <v>2214</v>
      </c>
      <c r="AH448" s="54"/>
      <c r="AI448" s="50" t="str">
        <f t="shared" si="161"/>
        <v>规格×</v>
      </c>
      <c r="AJ448" s="50" t="str">
        <f t="shared" si="162"/>
        <v>含量差比价</v>
      </c>
      <c r="AK448" s="51">
        <f t="shared" si="163"/>
        <v>5.04</v>
      </c>
      <c r="AL448" s="50">
        <f t="shared" si="164"/>
        <v>4.9000000000000004</v>
      </c>
      <c r="AM448" s="52" t="str">
        <f t="shared" si="165"/>
        <v>差比价与挂网价取低者</v>
      </c>
      <c r="AN448" s="53">
        <f t="shared" si="166"/>
        <v>5.04</v>
      </c>
      <c r="AO448" s="53">
        <f t="shared" si="167"/>
        <v>5.04</v>
      </c>
      <c r="AP448" s="53">
        <f t="shared" si="168"/>
        <v>5.04</v>
      </c>
    </row>
    <row r="449" spans="1:42">
      <c r="A449" s="28">
        <v>35</v>
      </c>
      <c r="B449" s="28" t="s">
        <v>2130</v>
      </c>
      <c r="C449" s="28" t="s">
        <v>2131</v>
      </c>
      <c r="D449" s="28" t="s">
        <v>45</v>
      </c>
      <c r="E449" s="28" t="str">
        <f>LOOKUP(2,1/([1]中选结果表!$C$2:$C$85=D449),[1]中选结果表!$M$2:$M$85)</f>
        <v>注射剂</v>
      </c>
      <c r="F449" s="28" t="s">
        <v>2132</v>
      </c>
      <c r="G449" s="28" t="str">
        <f>LOOKUP(2,1/([1]中选结果表!$D$2:$D$85=$F449),[1]中选结果表!$E$2:$E$85)</f>
        <v>100mg</v>
      </c>
      <c r="H449" s="28" t="str">
        <f>LOOKUP(2,1/([1]中选结果表!$D$2:$D$85=$F449),[1]中选结果表!$F$2:$F$85)</f>
        <v>50支</v>
      </c>
      <c r="I449" s="28" t="s">
        <v>89</v>
      </c>
      <c r="J449" s="28" t="s">
        <v>2133</v>
      </c>
      <c r="K449" s="28">
        <v>274.5</v>
      </c>
      <c r="L449" s="31">
        <v>5.49</v>
      </c>
      <c r="M449" s="28">
        <v>6</v>
      </c>
      <c r="N449" s="32">
        <v>0.8</v>
      </c>
      <c r="O449" s="33" t="s">
        <v>2215</v>
      </c>
      <c r="P449" s="3" t="s">
        <v>2180</v>
      </c>
      <c r="Q449" s="3" t="s">
        <v>51</v>
      </c>
      <c r="R449" s="3" t="s">
        <v>2216</v>
      </c>
      <c r="S449" s="4" t="str">
        <f>LOOKUP(2,1/('[1] 集采未中选药品规格'!$A$2:$A$596=$R449),'[1] 集采未中选药品规格'!C$2:C$596)</f>
        <v>89.4mg</v>
      </c>
      <c r="T449" s="4" t="str">
        <f>LOOKUP(2,1/('[1] 集采未中选药品规格'!$A$2:$A$596=$R449),'[1] 集采未中选药品规格'!D$2:D$596)</f>
        <v>5支</v>
      </c>
      <c r="U449" s="3" t="s">
        <v>89</v>
      </c>
      <c r="V449" s="38" t="s">
        <v>206</v>
      </c>
      <c r="W449" s="3" t="s">
        <v>207</v>
      </c>
      <c r="X449" s="38" t="s">
        <v>206</v>
      </c>
      <c r="Y449" s="3" t="s">
        <v>207</v>
      </c>
      <c r="Z449" s="3">
        <v>79.33</v>
      </c>
      <c r="AA449" s="3">
        <v>15.866</v>
      </c>
      <c r="AB449" s="3" t="s">
        <v>57</v>
      </c>
      <c r="AC449" s="38"/>
      <c r="AD449" s="42"/>
      <c r="AE449" s="42" t="s">
        <v>2217</v>
      </c>
      <c r="AF449" s="42" t="s">
        <v>2215</v>
      </c>
      <c r="AG449" s="42" t="s">
        <v>2218</v>
      </c>
      <c r="AH449" s="54"/>
      <c r="AI449" s="50" t="str">
        <f t="shared" si="161"/>
        <v>规格×</v>
      </c>
      <c r="AJ449" s="50" t="str">
        <f t="shared" si="162"/>
        <v>含量差比价</v>
      </c>
      <c r="AK449" s="51">
        <f t="shared" si="163"/>
        <v>5.04</v>
      </c>
      <c r="AL449" s="50">
        <f t="shared" si="164"/>
        <v>3.1</v>
      </c>
      <c r="AM449" s="52" t="str">
        <f t="shared" si="165"/>
        <v>差比价与挂网价取低者</v>
      </c>
      <c r="AN449" s="53">
        <f t="shared" si="166"/>
        <v>5.04</v>
      </c>
      <c r="AO449" s="53">
        <f t="shared" si="167"/>
        <v>5.04</v>
      </c>
      <c r="AP449" s="53">
        <f t="shared" si="168"/>
        <v>5.04</v>
      </c>
    </row>
    <row r="450" spans="1:42">
      <c r="A450" s="28">
        <v>35</v>
      </c>
      <c r="B450" s="28" t="s">
        <v>2130</v>
      </c>
      <c r="C450" s="28" t="s">
        <v>2131</v>
      </c>
      <c r="D450" s="28" t="s">
        <v>45</v>
      </c>
      <c r="E450" s="28" t="str">
        <f>LOOKUP(2,1/([1]中选结果表!$C$2:$C$85=D450),[1]中选结果表!$M$2:$M$85)</f>
        <v>注射剂</v>
      </c>
      <c r="F450" s="28" t="s">
        <v>2132</v>
      </c>
      <c r="G450" s="28" t="str">
        <f>LOOKUP(2,1/([1]中选结果表!$D$2:$D$85=$F450),[1]中选结果表!$E$2:$E$85)</f>
        <v>100mg</v>
      </c>
      <c r="H450" s="28" t="str">
        <f>LOOKUP(2,1/([1]中选结果表!$D$2:$D$85=$F450),[1]中选结果表!$F$2:$F$85)</f>
        <v>50支</v>
      </c>
      <c r="I450" s="28" t="s">
        <v>89</v>
      </c>
      <c r="J450" s="28" t="s">
        <v>2133</v>
      </c>
      <c r="K450" s="28">
        <v>274.5</v>
      </c>
      <c r="L450" s="31">
        <v>5.49</v>
      </c>
      <c r="M450" s="28">
        <v>6</v>
      </c>
      <c r="N450" s="32">
        <v>0.8</v>
      </c>
      <c r="O450" s="33" t="s">
        <v>2219</v>
      </c>
      <c r="P450" s="3" t="s">
        <v>2220</v>
      </c>
      <c r="Q450" s="3" t="s">
        <v>45</v>
      </c>
      <c r="R450" s="3" t="s">
        <v>2221</v>
      </c>
      <c r="S450" s="4" t="str">
        <f>LOOKUP(2,1/('[1] 集采未中选药品规格'!$A$2:$A$596=$R450),'[1] 集采未中选药品规格'!C$2:C$596)</f>
        <v>200mg</v>
      </c>
      <c r="T450" s="4" t="str">
        <f>LOOKUP(2,1/('[1] 集采未中选药品规格'!$A$2:$A$596=$R450),'[1] 集采未中选药品规格'!D$2:D$596)</f>
        <v>1袋</v>
      </c>
      <c r="U450" s="3" t="s">
        <v>1400</v>
      </c>
      <c r="V450" s="38" t="s">
        <v>2222</v>
      </c>
      <c r="W450" s="3" t="s">
        <v>2223</v>
      </c>
      <c r="X450" s="38" t="s">
        <v>2222</v>
      </c>
      <c r="Y450" s="3" t="s">
        <v>2223</v>
      </c>
      <c r="Z450" s="3">
        <v>198</v>
      </c>
      <c r="AA450" s="3">
        <v>198</v>
      </c>
      <c r="AB450" s="3" t="s">
        <v>66</v>
      </c>
      <c r="AC450" s="38"/>
      <c r="AD450" s="42"/>
      <c r="AE450" s="42" t="s">
        <v>2224</v>
      </c>
      <c r="AF450" s="42" t="s">
        <v>2219</v>
      </c>
      <c r="AG450" s="42" t="s">
        <v>2225</v>
      </c>
      <c r="AH450" s="54"/>
      <c r="AI450" s="50" t="str">
        <f t="shared" si="161"/>
        <v>规格×</v>
      </c>
      <c r="AJ450" s="50" t="str">
        <f t="shared" si="162"/>
        <v>含量差比价</v>
      </c>
      <c r="AK450" s="51">
        <f t="shared" si="163"/>
        <v>9.33</v>
      </c>
      <c r="AL450" s="50">
        <f t="shared" si="164"/>
        <v>21.2</v>
      </c>
      <c r="AM450" s="52" t="str">
        <f t="shared" si="165"/>
        <v>过评药，行梯度降价</v>
      </c>
      <c r="AN450" s="53">
        <f t="shared" si="166"/>
        <v>118.8</v>
      </c>
      <c r="AO450" s="53">
        <f t="shared" si="167"/>
        <v>71.28</v>
      </c>
      <c r="AP450" s="53">
        <f t="shared" si="168"/>
        <v>57.03</v>
      </c>
    </row>
    <row r="451" spans="1:42">
      <c r="A451" s="28">
        <v>35</v>
      </c>
      <c r="B451" s="28" t="s">
        <v>2130</v>
      </c>
      <c r="C451" s="28" t="s">
        <v>2131</v>
      </c>
      <c r="D451" s="28" t="s">
        <v>45</v>
      </c>
      <c r="E451" s="28" t="str">
        <f>LOOKUP(2,1/([1]中选结果表!$C$2:$C$85=D451),[1]中选结果表!$M$2:$M$85)</f>
        <v>注射剂</v>
      </c>
      <c r="F451" s="28" t="s">
        <v>2132</v>
      </c>
      <c r="G451" s="28" t="str">
        <f>LOOKUP(2,1/([1]中选结果表!$D$2:$D$85=$F451),[1]中选结果表!$E$2:$E$85)</f>
        <v>100mg</v>
      </c>
      <c r="H451" s="28" t="str">
        <f>LOOKUP(2,1/([1]中选结果表!$D$2:$D$85=$F451),[1]中选结果表!$F$2:$F$85)</f>
        <v>50支</v>
      </c>
      <c r="I451" s="28" t="s">
        <v>89</v>
      </c>
      <c r="J451" s="28" t="s">
        <v>2133</v>
      </c>
      <c r="K451" s="28">
        <v>274.5</v>
      </c>
      <c r="L451" s="31">
        <v>5.49</v>
      </c>
      <c r="M451" s="28">
        <v>6</v>
      </c>
      <c r="N451" s="32">
        <v>0.8</v>
      </c>
      <c r="O451" s="33" t="s">
        <v>2226</v>
      </c>
      <c r="P451" s="3" t="s">
        <v>2180</v>
      </c>
      <c r="Q451" s="3" t="s">
        <v>45</v>
      </c>
      <c r="R451" s="3" t="s">
        <v>2227</v>
      </c>
      <c r="S451" s="4" t="str">
        <f>LOOKUP(2,1/('[1] 集采未中选药品规格'!$A$2:$A$596=$R451),'[1] 集采未中选药品规格'!C$2:C$596)</f>
        <v>90mg</v>
      </c>
      <c r="T451" s="4" t="str">
        <f>LOOKUP(2,1/('[1] 集采未中选药品规格'!$A$2:$A$596=$R451),'[1] 集采未中选药品规格'!D$2:D$596)</f>
        <v>1瓶</v>
      </c>
      <c r="U451" s="3" t="s">
        <v>47</v>
      </c>
      <c r="V451" s="38" t="s">
        <v>2182</v>
      </c>
      <c r="W451" s="3" t="s">
        <v>2183</v>
      </c>
      <c r="X451" s="38" t="s">
        <v>2182</v>
      </c>
      <c r="Y451" s="3" t="s">
        <v>2183</v>
      </c>
      <c r="Z451" s="3">
        <v>19.86</v>
      </c>
      <c r="AA451" s="3">
        <v>19.86</v>
      </c>
      <c r="AB451" s="3" t="s">
        <v>57</v>
      </c>
      <c r="AC451" s="38"/>
      <c r="AD451" s="42"/>
      <c r="AE451" s="42" t="s">
        <v>2228</v>
      </c>
      <c r="AF451" s="42" t="s">
        <v>2226</v>
      </c>
      <c r="AG451" s="42" t="s">
        <v>2229</v>
      </c>
      <c r="AH451" s="54"/>
      <c r="AI451" s="50" t="str">
        <f t="shared" si="161"/>
        <v>规格×</v>
      </c>
      <c r="AJ451" s="50" t="str">
        <f t="shared" si="162"/>
        <v>含量差比价</v>
      </c>
      <c r="AK451" s="51">
        <f t="shared" si="163"/>
        <v>5.0599999999999996</v>
      </c>
      <c r="AL451" s="50">
        <f t="shared" si="164"/>
        <v>3.9</v>
      </c>
      <c r="AM451" s="52" t="str">
        <f t="shared" si="165"/>
        <v>差比价与挂网价取低者</v>
      </c>
      <c r="AN451" s="53">
        <f t="shared" si="166"/>
        <v>5.0599999999999996</v>
      </c>
      <c r="AO451" s="53">
        <f t="shared" si="167"/>
        <v>5.0599999999999996</v>
      </c>
      <c r="AP451" s="53">
        <f t="shared" si="168"/>
        <v>5.0599999999999996</v>
      </c>
    </row>
    <row r="452" spans="1:42">
      <c r="A452" s="29">
        <v>35</v>
      </c>
      <c r="B452" s="29" t="s">
        <v>2130</v>
      </c>
      <c r="C452" s="29" t="s">
        <v>2131</v>
      </c>
      <c r="D452" s="29" t="s">
        <v>45</v>
      </c>
      <c r="E452" s="29" t="str">
        <f>LOOKUP(2,1/([1]中选结果表!$C$2:$C$85=D452),[1]中选结果表!$M$2:$M$85)</f>
        <v>注射剂</v>
      </c>
      <c r="F452" s="29" t="s">
        <v>2132</v>
      </c>
      <c r="G452" s="29" t="str">
        <f>LOOKUP(2,1/([1]中选结果表!$D$2:$D$85=$F452),[1]中选结果表!$E$2:$E$85)</f>
        <v>100mg</v>
      </c>
      <c r="H452" s="29" t="str">
        <f>LOOKUP(2,1/([1]中选结果表!$D$2:$D$85=$F452),[1]中选结果表!$F$2:$F$85)</f>
        <v>50支</v>
      </c>
      <c r="I452" s="29" t="s">
        <v>89</v>
      </c>
      <c r="J452" s="29" t="s">
        <v>2133</v>
      </c>
      <c r="K452" s="29">
        <v>274.5</v>
      </c>
      <c r="L452" s="34">
        <v>5.49</v>
      </c>
      <c r="M452" s="29">
        <v>6</v>
      </c>
      <c r="N452" s="35">
        <v>0.8</v>
      </c>
      <c r="O452" s="36" t="s">
        <v>2230</v>
      </c>
      <c r="P452" s="29" t="s">
        <v>2130</v>
      </c>
      <c r="Q452" s="29" t="s">
        <v>45</v>
      </c>
      <c r="R452" s="29" t="s">
        <v>2231</v>
      </c>
      <c r="S452" s="39" t="str">
        <f>LOOKUP(2,1/('[1] 集采未中选药品规格'!$A$2:$A$596=$R452),'[1] 集采未中选药品规格'!C$2:C$596)</f>
        <v>100mg</v>
      </c>
      <c r="T452" s="39" t="str">
        <f>LOOKUP(2,1/('[1] 集采未中选药品规格'!$A$2:$A$596=$R452),'[1] 集采未中选药品规格'!D$2:D$596)</f>
        <v>5支</v>
      </c>
      <c r="U452" s="29" t="s">
        <v>89</v>
      </c>
      <c r="V452" s="40" t="s">
        <v>381</v>
      </c>
      <c r="W452" s="29" t="s">
        <v>2146</v>
      </c>
      <c r="X452" s="40" t="s">
        <v>2147</v>
      </c>
      <c r="Y452" s="29" t="s">
        <v>2148</v>
      </c>
      <c r="Z452" s="29">
        <v>247.83</v>
      </c>
      <c r="AA452" s="29">
        <v>49.566000000000003</v>
      </c>
      <c r="AB452" s="29" t="s">
        <v>57</v>
      </c>
      <c r="AC452" s="43" t="s">
        <v>66</v>
      </c>
      <c r="AD452" s="44"/>
      <c r="AE452" s="44" t="s">
        <v>2232</v>
      </c>
      <c r="AF452" s="44" t="s">
        <v>2230</v>
      </c>
      <c r="AG452" s="44" t="s">
        <v>2233</v>
      </c>
      <c r="AH452" s="55"/>
      <c r="AI452" s="50" t="str">
        <f t="shared" si="161"/>
        <v>规格√</v>
      </c>
      <c r="AJ452" s="50" t="str">
        <f t="shared" si="162"/>
        <v>按中选价</v>
      </c>
      <c r="AK452" s="51">
        <f t="shared" si="163"/>
        <v>5.49</v>
      </c>
      <c r="AL452" s="50">
        <f t="shared" si="164"/>
        <v>9</v>
      </c>
      <c r="AM452" s="52" t="str">
        <f t="shared" si="165"/>
        <v>原研药，行梯度降价</v>
      </c>
      <c r="AN452" s="53">
        <f t="shared" si="166"/>
        <v>29.740000000000002</v>
      </c>
      <c r="AO452" s="53">
        <f t="shared" si="167"/>
        <v>17.850000000000001</v>
      </c>
      <c r="AP452" s="53">
        <f t="shared" si="168"/>
        <v>14.28</v>
      </c>
    </row>
    <row r="453" spans="1:42">
      <c r="A453" s="28">
        <v>35</v>
      </c>
      <c r="B453" s="28" t="s">
        <v>2130</v>
      </c>
      <c r="C453" s="28" t="s">
        <v>2131</v>
      </c>
      <c r="D453" s="28" t="s">
        <v>45</v>
      </c>
      <c r="E453" s="28" t="str">
        <f>LOOKUP(2,1/([1]中选结果表!$C$2:$C$85=D453),[1]中选结果表!$M$2:$M$85)</f>
        <v>注射剂</v>
      </c>
      <c r="F453" s="28" t="s">
        <v>2132</v>
      </c>
      <c r="G453" s="28" t="str">
        <f>LOOKUP(2,1/([1]中选结果表!$D$2:$D$85=$F453),[1]中选结果表!$E$2:$E$85)</f>
        <v>100mg</v>
      </c>
      <c r="H453" s="28" t="str">
        <f>LOOKUP(2,1/([1]中选结果表!$D$2:$D$85=$F453),[1]中选结果表!$F$2:$F$85)</f>
        <v>50支</v>
      </c>
      <c r="I453" s="28" t="s">
        <v>89</v>
      </c>
      <c r="J453" s="28" t="s">
        <v>2133</v>
      </c>
      <c r="K453" s="28">
        <v>274.5</v>
      </c>
      <c r="L453" s="31">
        <v>5.49</v>
      </c>
      <c r="M453" s="28">
        <v>6</v>
      </c>
      <c r="N453" s="32">
        <v>0.8</v>
      </c>
      <c r="O453" s="33" t="s">
        <v>2234</v>
      </c>
      <c r="P453" s="3" t="s">
        <v>2130</v>
      </c>
      <c r="Q453" s="3" t="s">
        <v>51</v>
      </c>
      <c r="R453" s="3" t="s">
        <v>2235</v>
      </c>
      <c r="S453" s="4" t="str">
        <f>LOOKUP(2,1/('[1] 集采未中选药品规格'!$A$2:$A$596=$R453),'[1] 集采未中选药品规格'!C$2:C$596)</f>
        <v>150mg</v>
      </c>
      <c r="T453" s="4" t="str">
        <f>LOOKUP(2,1/('[1] 集采未中选药品规格'!$A$2:$A$596=$R453),'[1] 集采未中选药品规格'!D$2:D$596)</f>
        <v>1支</v>
      </c>
      <c r="U453" s="3" t="s">
        <v>89</v>
      </c>
      <c r="V453" s="38" t="s">
        <v>2153</v>
      </c>
      <c r="W453" s="3" t="s">
        <v>2154</v>
      </c>
      <c r="X453" s="38" t="s">
        <v>2153</v>
      </c>
      <c r="Y453" s="3" t="s">
        <v>2154</v>
      </c>
      <c r="Z453" s="3">
        <v>42.05</v>
      </c>
      <c r="AA453" s="3">
        <v>42.05</v>
      </c>
      <c r="AB453" s="3" t="s">
        <v>66</v>
      </c>
      <c r="AC453" s="38"/>
      <c r="AD453" s="42"/>
      <c r="AE453" s="42" t="s">
        <v>2236</v>
      </c>
      <c r="AF453" s="42" t="s">
        <v>2234</v>
      </c>
      <c r="AG453" s="42" t="s">
        <v>2237</v>
      </c>
      <c r="AH453" s="54"/>
      <c r="AI453" s="50" t="str">
        <f t="shared" ref="AI453" si="169">IF(G453=S453,"规格√","规格×")</f>
        <v>规格×</v>
      </c>
      <c r="AJ453" s="50" t="str">
        <f t="shared" ref="AJ453" si="170">CHOOSE(IF($AI453="规格√",1,2),"按中选价",IF($E453="注射剂","含量差比价","装量差比价"))</f>
        <v>含量差比价</v>
      </c>
      <c r="AK453" s="51">
        <f t="shared" ref="AK453" si="171">ROUND(CHOOSE(IF($AI453="规格√",1,2),$L453,IF($E453="注射剂",$L453*POWER(1.7,LOG(LEFT($S453,LEN($S453)-2)/LEFT($G453,LEN($G453)-2),2)),$L453*POWER(1.9,LOG(LEFT($S453,LEN($S453)-2)/LEFT($G453,LEN($G453)-2),2)))),2)</f>
        <v>7.49</v>
      </c>
      <c r="AL453" s="50">
        <f t="shared" ref="AL453" si="172">ROUND($AA453/$AK453,1)</f>
        <v>5.6</v>
      </c>
      <c r="AM453" s="52" t="str">
        <f t="shared" ref="AM453" si="173">IF(OR($AC453="是",$AB453="是",$AD453="是"),CONCATENATE(IF($AC453="是","原研药",""),IF(COUNTA(AC453:AC453)&gt;=2,"、",""),IF($AB453="是","过评药",""),IF(AND(COUNTA(AC453:AD453)&gt;=2,AD453&lt;&gt;""),"、",""),IF($AD453="是","参比制剂",""),"，")&amp;IF($AL453&gt;=2,"行梯度降价","差比价与挂网价取低者"),"差比价与挂网价取低者")</f>
        <v>过评药，行梯度降价</v>
      </c>
      <c r="AN453" s="53">
        <f t="shared" ref="AN453" si="174">IF(Z453=0,"海南无挂网价（差比价为"&amp;AK453&amp;"）",ROUNDUP(IF(OR($AC453="是",$AB453="是",$AD453="是"),IF($AL453&gt;2,MAX($AA453*0.6,$AK453),MIN($AA453,$AK453)),MIN($AA453,$AK453)),2))</f>
        <v>25.23</v>
      </c>
      <c r="AO453" s="53">
        <f t="shared" ref="AO453" si="175">IF(Z453=0,"海南无挂网价（差比价为"&amp;AK453&amp;"）",ROUNDUP(IF(OR($AC453="是",$AB453="是",$AD453="是"),IF($AL453&gt;2,MAX($AA453*0.6*0.6,$AK453),MIN($AA453,$AK453)),MIN($AA453,$AK453)),2))</f>
        <v>15.14</v>
      </c>
      <c r="AP453" s="53">
        <f t="shared" ref="AP453" si="176">IF(Z453=0,"海南无挂网价（差比价为"&amp;AK453&amp;"）",ROUNDUP(IF(OR($AC453="是",$AB453="是",$AD453="是"),IF($AL453&gt;2,MAX($AA453*0.6*0.6*0.8,$AK453),MIN($AA453,$AK453)),MIN($AA453,$AK453)),2))</f>
        <v>12.12</v>
      </c>
    </row>
    <row r="454" spans="1:42">
      <c r="A454" s="28">
        <v>35</v>
      </c>
      <c r="B454" s="28" t="s">
        <v>2130</v>
      </c>
      <c r="C454" s="28" t="s">
        <v>2131</v>
      </c>
      <c r="D454" s="28" t="s">
        <v>45</v>
      </c>
      <c r="E454" s="28" t="str">
        <f>LOOKUP(2,1/([1]中选结果表!$C$2:$C$85=D454),[1]中选结果表!$M$2:$M$85)</f>
        <v>注射剂</v>
      </c>
      <c r="F454" s="28" t="s">
        <v>2132</v>
      </c>
      <c r="G454" s="28" t="str">
        <f>LOOKUP(2,1/([1]中选结果表!$D$2:$D$85=$F454),[1]中选结果表!$E$2:$E$85)</f>
        <v>100mg</v>
      </c>
      <c r="H454" s="28" t="str">
        <f>LOOKUP(2,1/([1]中选结果表!$D$2:$D$85=$F454),[1]中选结果表!$F$2:$F$85)</f>
        <v>50支</v>
      </c>
      <c r="I454" s="28" t="s">
        <v>89</v>
      </c>
      <c r="J454" s="28" t="s">
        <v>2133</v>
      </c>
      <c r="K454" s="28">
        <v>274.5</v>
      </c>
      <c r="L454" s="31">
        <v>5.49</v>
      </c>
      <c r="M454" s="28">
        <v>6</v>
      </c>
      <c r="N454" s="32">
        <v>0.8</v>
      </c>
      <c r="O454" s="33" t="s">
        <v>2238</v>
      </c>
      <c r="P454" s="3" t="s">
        <v>2167</v>
      </c>
      <c r="Q454" s="3" t="s">
        <v>484</v>
      </c>
      <c r="R454" s="3" t="s">
        <v>2239</v>
      </c>
      <c r="S454" s="4" t="str">
        <f>LOOKUP(2,1/('[1] 集采未中选药品规格'!$A$2:$A$596=$R454),'[1] 集采未中选药品规格'!C$2:C$596)</f>
        <v>47.7mg</v>
      </c>
      <c r="T454" s="4" t="str">
        <f>LOOKUP(2,1/('[1] 集采未中选药品规格'!$A$2:$A$596=$R454),'[1] 集采未中选药品规格'!D$2:D$596)</f>
        <v>1瓶</v>
      </c>
      <c r="U454" s="3" t="s">
        <v>89</v>
      </c>
      <c r="V454" s="38" t="s">
        <v>552</v>
      </c>
      <c r="W454" s="3" t="s">
        <v>553</v>
      </c>
      <c r="X454" s="38" t="s">
        <v>552</v>
      </c>
      <c r="Y454" s="3" t="s">
        <v>553</v>
      </c>
      <c r="Z454" s="3">
        <v>18.399999999999999</v>
      </c>
      <c r="AA454" s="3">
        <v>18.399999999999999</v>
      </c>
      <c r="AB454" s="3" t="s">
        <v>57</v>
      </c>
      <c r="AC454" s="38"/>
      <c r="AD454" s="42"/>
      <c r="AE454" s="42" t="s">
        <v>2240</v>
      </c>
      <c r="AF454" s="42" t="s">
        <v>2238</v>
      </c>
      <c r="AG454" s="42" t="s">
        <v>2241</v>
      </c>
      <c r="AH454" s="54"/>
      <c r="AI454" s="50" t="str">
        <f t="shared" ref="AI454:AI485" si="177">IF(G454=S454,"规格√","规格×")</f>
        <v>规格×</v>
      </c>
      <c r="AJ454" s="50" t="str">
        <f t="shared" ref="AJ454:AJ485" si="178">CHOOSE(IF($AI454="规格√",1,2),"按中选价",IF($E454="注射剂","含量差比价","装量差比价"))</f>
        <v>含量差比价</v>
      </c>
      <c r="AK454" s="51">
        <f t="shared" ref="AK454:AK485" si="179">ROUND(CHOOSE(IF($AI454="规格√",1,2),$L454,IF($E454="注射剂",$L454*POWER(1.7,LOG(LEFT($S454,LEN($S454)-2)/LEFT($G454,LEN($G454)-2),2)),$L454*POWER(1.9,LOG(LEFT($S454,LEN($S454)-2)/LEFT($G454,LEN($G454)-2),2)))),2)</f>
        <v>3.12</v>
      </c>
      <c r="AL454" s="50">
        <f t="shared" ref="AL454:AL485" si="180">ROUND($AA454/$AK454,1)</f>
        <v>5.9</v>
      </c>
      <c r="AM454" s="52" t="str">
        <f t="shared" ref="AM454:AM485" si="181">IF(OR($AC454="是",$AB454="是",$AD454="是"),CONCATENATE(IF($AC454="是","原研药",""),IF(COUNTA(AC454:AC454)&gt;=2,"、",""),IF($AB454="是","过评药",""),IF(AND(COUNTA(AC454:AD454)&gt;=2,AD454&lt;&gt;""),"、",""),IF($AD454="是","参比制剂",""),"，")&amp;IF($AL454&gt;=2,"行梯度降价","差比价与挂网价取低者"),"差比价与挂网价取低者")</f>
        <v>差比价与挂网价取低者</v>
      </c>
      <c r="AN454" s="53">
        <f t="shared" ref="AN454:AN485" si="182">IF(Z454=0,"海南无挂网价（差比价为"&amp;AK454&amp;"）",ROUNDUP(IF(OR($AC454="是",$AB454="是",$AD454="是"),IF($AL454&gt;2,MAX($AA454*0.6,$AK454),MIN($AA454,$AK454)),MIN($AA454,$AK454)),2))</f>
        <v>3.12</v>
      </c>
      <c r="AO454" s="53">
        <f t="shared" ref="AO454:AO485" si="183">IF(Z454=0,"海南无挂网价（差比价为"&amp;AK454&amp;"）",ROUNDUP(IF(OR($AC454="是",$AB454="是",$AD454="是"),IF($AL454&gt;2,MAX($AA454*0.6*0.6,$AK454),MIN($AA454,$AK454)),MIN($AA454,$AK454)),2))</f>
        <v>3.12</v>
      </c>
      <c r="AP454" s="53">
        <f t="shared" ref="AP454:AP485" si="184">IF(Z454=0,"海南无挂网价（差比价为"&amp;AK454&amp;"）",ROUNDUP(IF(OR($AC454="是",$AB454="是",$AD454="是"),IF($AL454&gt;2,MAX($AA454*0.6*0.6*0.8,$AK454),MIN($AA454,$AK454)),MIN($AA454,$AK454)),2))</f>
        <v>3.12</v>
      </c>
    </row>
    <row r="455" spans="1:42">
      <c r="A455" s="28">
        <v>35</v>
      </c>
      <c r="B455" s="28" t="s">
        <v>2130</v>
      </c>
      <c r="C455" s="28" t="s">
        <v>2131</v>
      </c>
      <c r="D455" s="28" t="s">
        <v>45</v>
      </c>
      <c r="E455" s="28" t="str">
        <f>LOOKUP(2,1/([1]中选结果表!$C$2:$C$85=D455),[1]中选结果表!$M$2:$M$85)</f>
        <v>注射剂</v>
      </c>
      <c r="F455" s="28" t="s">
        <v>2132</v>
      </c>
      <c r="G455" s="28" t="str">
        <f>LOOKUP(2,1/([1]中选结果表!$D$2:$D$85=$F455),[1]中选结果表!$E$2:$E$85)</f>
        <v>100mg</v>
      </c>
      <c r="H455" s="28" t="str">
        <f>LOOKUP(2,1/([1]中选结果表!$D$2:$D$85=$F455),[1]中选结果表!$F$2:$F$85)</f>
        <v>50支</v>
      </c>
      <c r="I455" s="28" t="s">
        <v>89</v>
      </c>
      <c r="J455" s="28" t="s">
        <v>2133</v>
      </c>
      <c r="K455" s="28">
        <v>274.5</v>
      </c>
      <c r="L455" s="31">
        <v>5.49</v>
      </c>
      <c r="M455" s="28">
        <v>6</v>
      </c>
      <c r="N455" s="32">
        <v>0.8</v>
      </c>
      <c r="O455" s="33" t="s">
        <v>2242</v>
      </c>
      <c r="P455" s="3" t="s">
        <v>2180</v>
      </c>
      <c r="Q455" s="3" t="s">
        <v>45</v>
      </c>
      <c r="R455" s="3" t="s">
        <v>2193</v>
      </c>
      <c r="S455" s="4" t="str">
        <f>LOOKUP(2,1/('[1] 集采未中选药品规格'!$A$2:$A$596=$R455),'[1] 集采未中选药品规格'!C$2:C$596)</f>
        <v>89.4mg</v>
      </c>
      <c r="T455" s="4" t="str">
        <f>LOOKUP(2,1/('[1] 集采未中选药品规格'!$A$2:$A$596=$R455),'[1] 集采未中选药品规格'!D$2:D$596)</f>
        <v>1支</v>
      </c>
      <c r="U455" s="3" t="s">
        <v>512</v>
      </c>
      <c r="V455" s="38" t="s">
        <v>252</v>
      </c>
      <c r="W455" s="3" t="s">
        <v>253</v>
      </c>
      <c r="X455" s="38" t="s">
        <v>252</v>
      </c>
      <c r="Y455" s="3" t="s">
        <v>253</v>
      </c>
      <c r="Z455" s="3">
        <v>14.86</v>
      </c>
      <c r="AA455" s="3">
        <v>14.86</v>
      </c>
      <c r="AB455" s="3" t="s">
        <v>57</v>
      </c>
      <c r="AC455" s="38"/>
      <c r="AD455" s="42"/>
      <c r="AE455" s="42" t="s">
        <v>2243</v>
      </c>
      <c r="AF455" s="42" t="s">
        <v>2242</v>
      </c>
      <c r="AG455" s="42" t="s">
        <v>2244</v>
      </c>
      <c r="AH455" s="54"/>
      <c r="AI455" s="50" t="str">
        <f t="shared" si="177"/>
        <v>规格×</v>
      </c>
      <c r="AJ455" s="50" t="str">
        <f t="shared" si="178"/>
        <v>含量差比价</v>
      </c>
      <c r="AK455" s="51">
        <f t="shared" si="179"/>
        <v>5.04</v>
      </c>
      <c r="AL455" s="50">
        <f t="shared" si="180"/>
        <v>2.9</v>
      </c>
      <c r="AM455" s="52" t="str">
        <f t="shared" si="181"/>
        <v>差比价与挂网价取低者</v>
      </c>
      <c r="AN455" s="53">
        <f t="shared" si="182"/>
        <v>5.04</v>
      </c>
      <c r="AO455" s="53">
        <f t="shared" si="183"/>
        <v>5.04</v>
      </c>
      <c r="AP455" s="53">
        <f t="shared" si="184"/>
        <v>5.04</v>
      </c>
    </row>
    <row r="456" spans="1:42">
      <c r="A456" s="28">
        <v>35</v>
      </c>
      <c r="B456" s="28" t="s">
        <v>2130</v>
      </c>
      <c r="C456" s="28" t="s">
        <v>2131</v>
      </c>
      <c r="D456" s="28" t="s">
        <v>45</v>
      </c>
      <c r="E456" s="28" t="str">
        <f>LOOKUP(2,1/([1]中选结果表!$C$2:$C$85=D456),[1]中选结果表!$M$2:$M$85)</f>
        <v>注射剂</v>
      </c>
      <c r="F456" s="28" t="s">
        <v>2132</v>
      </c>
      <c r="G456" s="28" t="str">
        <f>LOOKUP(2,1/([1]中选结果表!$D$2:$D$85=$F456),[1]中选结果表!$E$2:$E$85)</f>
        <v>100mg</v>
      </c>
      <c r="H456" s="28" t="str">
        <f>LOOKUP(2,1/([1]中选结果表!$D$2:$D$85=$F456),[1]中选结果表!$F$2:$F$85)</f>
        <v>50支</v>
      </c>
      <c r="I456" s="28" t="s">
        <v>89</v>
      </c>
      <c r="J456" s="28" t="s">
        <v>2133</v>
      </c>
      <c r="K456" s="28">
        <v>274.5</v>
      </c>
      <c r="L456" s="31">
        <v>5.49</v>
      </c>
      <c r="M456" s="28">
        <v>6</v>
      </c>
      <c r="N456" s="32">
        <v>0.8</v>
      </c>
      <c r="O456" s="33" t="s">
        <v>2245</v>
      </c>
      <c r="P456" s="3" t="s">
        <v>2130</v>
      </c>
      <c r="Q456" s="3" t="s">
        <v>51</v>
      </c>
      <c r="R456" s="3" t="s">
        <v>2246</v>
      </c>
      <c r="S456" s="4" t="str">
        <f>LOOKUP(2,1/('[1] 集采未中选药品规格'!$A$2:$A$596=$R456),'[1] 集采未中选药品规格'!C$2:C$596)</f>
        <v>100mg</v>
      </c>
      <c r="T456" s="4" t="str">
        <f>LOOKUP(2,1/('[1] 集采未中选药品规格'!$A$2:$A$596=$R456),'[1] 集采未中选药品规格'!D$2:D$596)</f>
        <v>1支</v>
      </c>
      <c r="U456" s="3" t="s">
        <v>512</v>
      </c>
      <c r="V456" s="38" t="s">
        <v>2247</v>
      </c>
      <c r="W456" s="3" t="s">
        <v>2133</v>
      </c>
      <c r="X456" s="38" t="s">
        <v>2247</v>
      </c>
      <c r="Y456" s="3" t="s">
        <v>2133</v>
      </c>
      <c r="Z456" s="3">
        <v>45.5</v>
      </c>
      <c r="AA456" s="3">
        <v>45.5</v>
      </c>
      <c r="AB456" s="3" t="s">
        <v>66</v>
      </c>
      <c r="AC456" s="38"/>
      <c r="AD456" s="42"/>
      <c r="AE456" s="42" t="s">
        <v>2248</v>
      </c>
      <c r="AF456" s="42" t="s">
        <v>2245</v>
      </c>
      <c r="AG456" s="42" t="s">
        <v>2249</v>
      </c>
      <c r="AH456" s="54" t="s">
        <v>60</v>
      </c>
      <c r="AI456" s="50" t="str">
        <f t="shared" si="177"/>
        <v>规格√</v>
      </c>
      <c r="AJ456" s="50" t="str">
        <f t="shared" si="178"/>
        <v>按中选价</v>
      </c>
      <c r="AK456" s="51">
        <f t="shared" si="179"/>
        <v>5.49</v>
      </c>
      <c r="AL456" s="50">
        <f t="shared" si="180"/>
        <v>8.3000000000000007</v>
      </c>
      <c r="AM456" s="52" t="str">
        <f t="shared" si="181"/>
        <v>过评药，行梯度降价</v>
      </c>
      <c r="AN456" s="53">
        <f t="shared" si="182"/>
        <v>27.3</v>
      </c>
      <c r="AO456" s="53">
        <f t="shared" si="183"/>
        <v>16.38</v>
      </c>
      <c r="AP456" s="53">
        <f t="shared" si="184"/>
        <v>13.11</v>
      </c>
    </row>
    <row r="457" spans="1:42">
      <c r="A457" s="28">
        <v>35</v>
      </c>
      <c r="B457" s="28" t="s">
        <v>2130</v>
      </c>
      <c r="C457" s="28" t="s">
        <v>2131</v>
      </c>
      <c r="D457" s="28" t="s">
        <v>45</v>
      </c>
      <c r="E457" s="28" t="str">
        <f>LOOKUP(2,1/([1]中选结果表!$C$2:$C$85=D457),[1]中选结果表!$M$2:$M$85)</f>
        <v>注射剂</v>
      </c>
      <c r="F457" s="28" t="s">
        <v>2132</v>
      </c>
      <c r="G457" s="28" t="str">
        <f>LOOKUP(2,1/([1]中选结果表!$D$2:$D$85=$F457),[1]中选结果表!$E$2:$E$85)</f>
        <v>100mg</v>
      </c>
      <c r="H457" s="28" t="str">
        <f>LOOKUP(2,1/([1]中选结果表!$D$2:$D$85=$F457),[1]中选结果表!$F$2:$F$85)</f>
        <v>50支</v>
      </c>
      <c r="I457" s="28" t="s">
        <v>89</v>
      </c>
      <c r="J457" s="28" t="s">
        <v>2133</v>
      </c>
      <c r="K457" s="28">
        <v>274.5</v>
      </c>
      <c r="L457" s="31">
        <v>5.49</v>
      </c>
      <c r="M457" s="28">
        <v>6</v>
      </c>
      <c r="N457" s="32">
        <v>0.8</v>
      </c>
      <c r="O457" s="33" t="s">
        <v>2250</v>
      </c>
      <c r="P457" s="3" t="s">
        <v>2130</v>
      </c>
      <c r="Q457" s="3" t="s">
        <v>51</v>
      </c>
      <c r="R457" s="3" t="s">
        <v>2251</v>
      </c>
      <c r="S457" s="4" t="str">
        <f>LOOKUP(2,1/('[1] 集采未中选药品规格'!$A$2:$A$596=$R457),'[1] 集采未中选药品规格'!C$2:C$596)</f>
        <v>200mg</v>
      </c>
      <c r="T457" s="4" t="str">
        <f>LOOKUP(2,1/('[1] 集采未中选药品规格'!$A$2:$A$596=$R457),'[1] 集采未中选药品规格'!D$2:D$596)</f>
        <v>1支</v>
      </c>
      <c r="U457" s="3" t="s">
        <v>512</v>
      </c>
      <c r="V457" s="38" t="s">
        <v>2153</v>
      </c>
      <c r="W457" s="3" t="s">
        <v>2154</v>
      </c>
      <c r="X457" s="38" t="s">
        <v>2153</v>
      </c>
      <c r="Y457" s="3" t="s">
        <v>2154</v>
      </c>
      <c r="Z457" s="3">
        <v>53</v>
      </c>
      <c r="AA457" s="3">
        <v>53</v>
      </c>
      <c r="AB457" s="3" t="s">
        <v>66</v>
      </c>
      <c r="AC457" s="38"/>
      <c r="AD457" s="42"/>
      <c r="AE457" s="42" t="s">
        <v>2252</v>
      </c>
      <c r="AF457" s="42" t="s">
        <v>2250</v>
      </c>
      <c r="AG457" s="42" t="s">
        <v>2253</v>
      </c>
      <c r="AH457" s="54"/>
      <c r="AI457" s="50" t="str">
        <f t="shared" si="177"/>
        <v>规格×</v>
      </c>
      <c r="AJ457" s="50" t="str">
        <f t="shared" si="178"/>
        <v>含量差比价</v>
      </c>
      <c r="AK457" s="51">
        <f t="shared" si="179"/>
        <v>9.33</v>
      </c>
      <c r="AL457" s="50">
        <f t="shared" si="180"/>
        <v>5.7</v>
      </c>
      <c r="AM457" s="52" t="str">
        <f t="shared" si="181"/>
        <v>过评药，行梯度降价</v>
      </c>
      <c r="AN457" s="53">
        <f t="shared" si="182"/>
        <v>31.8</v>
      </c>
      <c r="AO457" s="53">
        <f t="shared" si="183"/>
        <v>19.079999999999998</v>
      </c>
      <c r="AP457" s="53">
        <f t="shared" si="184"/>
        <v>15.27</v>
      </c>
    </row>
    <row r="458" spans="1:42">
      <c r="A458" s="28">
        <v>36</v>
      </c>
      <c r="B458" s="28" t="s">
        <v>2254</v>
      </c>
      <c r="C458" s="28" t="s">
        <v>2255</v>
      </c>
      <c r="D458" s="28" t="s">
        <v>905</v>
      </c>
      <c r="E458" s="28" t="str">
        <f>LOOKUP(2,1/([1]中选结果表!$C$2:$C$85=D458),[1]中选结果表!$M$2:$M$85)</f>
        <v>缓释片</v>
      </c>
      <c r="F458" s="28" t="s">
        <v>2256</v>
      </c>
      <c r="G458" s="28" t="str">
        <f>LOOKUP(2,1/([1]中选结果表!$D$2:$D$85=$F458),[1]中选结果表!$E$2:$E$85)</f>
        <v>500mg</v>
      </c>
      <c r="H458" s="28" t="str">
        <f>LOOKUP(2,1/([1]中选结果表!$D$2:$D$85=$F458),[1]中选结果表!$F$2:$F$85)</f>
        <v>48片</v>
      </c>
      <c r="I458" s="28" t="s">
        <v>89</v>
      </c>
      <c r="J458" s="28" t="s">
        <v>1525</v>
      </c>
      <c r="K458" s="28">
        <v>17.8</v>
      </c>
      <c r="L458" s="31">
        <v>0.37080000000000002</v>
      </c>
      <c r="M458" s="28">
        <v>3</v>
      </c>
      <c r="N458" s="32">
        <v>0.7</v>
      </c>
      <c r="O458" s="33" t="s">
        <v>2257</v>
      </c>
      <c r="P458" s="3" t="s">
        <v>2254</v>
      </c>
      <c r="Q458" s="3" t="s">
        <v>905</v>
      </c>
      <c r="R458" s="3" t="s">
        <v>2258</v>
      </c>
      <c r="S458" s="4" t="str">
        <f>LOOKUP(2,1/('[1] 集采未中选药品规格'!$A$2:$A$596=$R458),'[1] 集采未中选药品规格'!C$2:C$596)</f>
        <v>500mg</v>
      </c>
      <c r="T458" s="4" t="str">
        <f>LOOKUP(2,1/('[1] 集采未中选药品规格'!$A$2:$A$596=$R458),'[1] 集采未中选药品规格'!D$2:D$596)</f>
        <v>24片</v>
      </c>
      <c r="U458" s="3" t="s">
        <v>89</v>
      </c>
      <c r="V458" s="38" t="s">
        <v>2259</v>
      </c>
      <c r="W458" s="3" t="s">
        <v>2260</v>
      </c>
      <c r="X458" s="38" t="s">
        <v>2259</v>
      </c>
      <c r="Y458" s="3" t="s">
        <v>2260</v>
      </c>
      <c r="Z458" s="3">
        <v>14.4</v>
      </c>
      <c r="AA458" s="3">
        <v>0.6</v>
      </c>
      <c r="AB458" s="3" t="s">
        <v>57</v>
      </c>
      <c r="AC458" s="38"/>
      <c r="AD458" s="42"/>
      <c r="AE458" s="42" t="s">
        <v>2261</v>
      </c>
      <c r="AF458" s="42" t="s">
        <v>2257</v>
      </c>
      <c r="AG458" s="42" t="s">
        <v>2262</v>
      </c>
      <c r="AH458" s="54"/>
      <c r="AI458" s="50" t="str">
        <f t="shared" si="177"/>
        <v>规格√</v>
      </c>
      <c r="AJ458" s="50" t="str">
        <f t="shared" si="178"/>
        <v>按中选价</v>
      </c>
      <c r="AK458" s="51">
        <f t="shared" si="179"/>
        <v>0.37</v>
      </c>
      <c r="AL458" s="50">
        <f t="shared" si="180"/>
        <v>1.6</v>
      </c>
      <c r="AM458" s="52" t="str">
        <f t="shared" si="181"/>
        <v>差比价与挂网价取低者</v>
      </c>
      <c r="AN458" s="53">
        <f t="shared" si="182"/>
        <v>0.37</v>
      </c>
      <c r="AO458" s="53">
        <f t="shared" si="183"/>
        <v>0.37</v>
      </c>
      <c r="AP458" s="53">
        <f t="shared" si="184"/>
        <v>0.37</v>
      </c>
    </row>
    <row r="459" spans="1:42">
      <c r="A459" s="28">
        <v>36</v>
      </c>
      <c r="B459" s="28" t="s">
        <v>2254</v>
      </c>
      <c r="C459" s="28" t="s">
        <v>2255</v>
      </c>
      <c r="D459" s="28" t="s">
        <v>905</v>
      </c>
      <c r="E459" s="28" t="str">
        <f>LOOKUP(2,1/([1]中选结果表!$C$2:$C$85=D459),[1]中选结果表!$M$2:$M$85)</f>
        <v>缓释片</v>
      </c>
      <c r="F459" s="28" t="s">
        <v>2256</v>
      </c>
      <c r="G459" s="28" t="str">
        <f>LOOKUP(2,1/([1]中选结果表!$D$2:$D$85=$F459),[1]中选结果表!$E$2:$E$85)</f>
        <v>500mg</v>
      </c>
      <c r="H459" s="28" t="str">
        <f>LOOKUP(2,1/([1]中选结果表!$D$2:$D$85=$F459),[1]中选结果表!$F$2:$F$85)</f>
        <v>48片</v>
      </c>
      <c r="I459" s="28" t="s">
        <v>89</v>
      </c>
      <c r="J459" s="28" t="s">
        <v>1525</v>
      </c>
      <c r="K459" s="28">
        <v>17.8</v>
      </c>
      <c r="L459" s="31">
        <v>0.37080000000000002</v>
      </c>
      <c r="M459" s="28">
        <v>3</v>
      </c>
      <c r="N459" s="32">
        <v>0.7</v>
      </c>
      <c r="O459" s="33" t="s">
        <v>2263</v>
      </c>
      <c r="P459" s="3" t="s">
        <v>2254</v>
      </c>
      <c r="Q459" s="3" t="s">
        <v>905</v>
      </c>
      <c r="R459" s="3" t="s">
        <v>2258</v>
      </c>
      <c r="S459" s="4" t="str">
        <f>LOOKUP(2,1/('[1] 集采未中选药品规格'!$A$2:$A$596=$R459),'[1] 集采未中选药品规格'!C$2:C$596)</f>
        <v>500mg</v>
      </c>
      <c r="T459" s="4" t="str">
        <f>LOOKUP(2,1/('[1] 集采未中选药品规格'!$A$2:$A$596=$R459),'[1] 集采未中选药品规格'!D$2:D$596)</f>
        <v>24片</v>
      </c>
      <c r="U459" s="3" t="s">
        <v>89</v>
      </c>
      <c r="V459" s="38" t="s">
        <v>2264</v>
      </c>
      <c r="W459" s="3" t="s">
        <v>2265</v>
      </c>
      <c r="X459" s="38" t="s">
        <v>2264</v>
      </c>
      <c r="Y459" s="3" t="s">
        <v>2265</v>
      </c>
      <c r="Z459" s="3">
        <v>7.1</v>
      </c>
      <c r="AA459" s="3">
        <v>0.29583300000000001</v>
      </c>
      <c r="AB459" s="3" t="s">
        <v>57</v>
      </c>
      <c r="AC459" s="38"/>
      <c r="AD459" s="42"/>
      <c r="AE459" s="42" t="s">
        <v>2266</v>
      </c>
      <c r="AF459" s="42" t="s">
        <v>2263</v>
      </c>
      <c r="AG459" s="42" t="s">
        <v>2267</v>
      </c>
      <c r="AH459" s="54"/>
      <c r="AI459" s="50" t="str">
        <f t="shared" si="177"/>
        <v>规格√</v>
      </c>
      <c r="AJ459" s="50" t="str">
        <f t="shared" si="178"/>
        <v>按中选价</v>
      </c>
      <c r="AK459" s="51">
        <f t="shared" si="179"/>
        <v>0.37</v>
      </c>
      <c r="AL459" s="50">
        <f t="shared" si="180"/>
        <v>0.8</v>
      </c>
      <c r="AM459" s="52" t="str">
        <f t="shared" si="181"/>
        <v>差比价与挂网价取低者</v>
      </c>
      <c r="AN459" s="53">
        <f t="shared" si="182"/>
        <v>0.3</v>
      </c>
      <c r="AO459" s="53">
        <f t="shared" si="183"/>
        <v>0.3</v>
      </c>
      <c r="AP459" s="53">
        <f t="shared" si="184"/>
        <v>0.3</v>
      </c>
    </row>
    <row r="460" spans="1:42">
      <c r="A460" s="28">
        <v>36</v>
      </c>
      <c r="B460" s="28" t="s">
        <v>2254</v>
      </c>
      <c r="C460" s="28" t="s">
        <v>2255</v>
      </c>
      <c r="D460" s="28" t="s">
        <v>905</v>
      </c>
      <c r="E460" s="28" t="str">
        <f>LOOKUP(2,1/([1]中选结果表!$C$2:$C$85=D460),[1]中选结果表!$M$2:$M$85)</f>
        <v>缓释片</v>
      </c>
      <c r="F460" s="28" t="s">
        <v>2256</v>
      </c>
      <c r="G460" s="28" t="str">
        <f>LOOKUP(2,1/([1]中选结果表!$D$2:$D$85=$F460),[1]中选结果表!$E$2:$E$85)</f>
        <v>500mg</v>
      </c>
      <c r="H460" s="28" t="str">
        <f>LOOKUP(2,1/([1]中选结果表!$D$2:$D$85=$F460),[1]中选结果表!$F$2:$F$85)</f>
        <v>48片</v>
      </c>
      <c r="I460" s="28" t="s">
        <v>89</v>
      </c>
      <c r="J460" s="28" t="s">
        <v>1525</v>
      </c>
      <c r="K460" s="28">
        <v>17.8</v>
      </c>
      <c r="L460" s="31">
        <v>0.37080000000000002</v>
      </c>
      <c r="M460" s="28">
        <v>3</v>
      </c>
      <c r="N460" s="32">
        <v>0.7</v>
      </c>
      <c r="O460" s="33" t="s">
        <v>2268</v>
      </c>
      <c r="P460" s="3" t="s">
        <v>2254</v>
      </c>
      <c r="Q460" s="3" t="s">
        <v>905</v>
      </c>
      <c r="R460" s="3" t="s">
        <v>2258</v>
      </c>
      <c r="S460" s="4" t="str">
        <f>LOOKUP(2,1/('[1] 集采未中选药品规格'!$A$2:$A$596=$R460),'[1] 集采未中选药品规格'!C$2:C$596)</f>
        <v>500mg</v>
      </c>
      <c r="T460" s="4" t="str">
        <f>LOOKUP(2,1/('[1] 集采未中选药品规格'!$A$2:$A$596=$R460),'[1] 集采未中选药品规格'!D$2:D$596)</f>
        <v>24片</v>
      </c>
      <c r="U460" s="3" t="s">
        <v>89</v>
      </c>
      <c r="V460" s="38" t="s">
        <v>2269</v>
      </c>
      <c r="W460" s="3" t="s">
        <v>2270</v>
      </c>
      <c r="X460" s="38" t="s">
        <v>2269</v>
      </c>
      <c r="Y460" s="3" t="s">
        <v>2270</v>
      </c>
      <c r="Z460" s="3">
        <v>14.4</v>
      </c>
      <c r="AA460" s="3">
        <v>0.6</v>
      </c>
      <c r="AB460" s="3" t="s">
        <v>57</v>
      </c>
      <c r="AC460" s="38"/>
      <c r="AD460" s="42"/>
      <c r="AE460" s="42" t="s">
        <v>2271</v>
      </c>
      <c r="AF460" s="42" t="s">
        <v>2268</v>
      </c>
      <c r="AG460" s="42" t="s">
        <v>2272</v>
      </c>
      <c r="AH460" s="54"/>
      <c r="AI460" s="50" t="str">
        <f t="shared" si="177"/>
        <v>规格√</v>
      </c>
      <c r="AJ460" s="50" t="str">
        <f t="shared" si="178"/>
        <v>按中选价</v>
      </c>
      <c r="AK460" s="51">
        <f t="shared" si="179"/>
        <v>0.37</v>
      </c>
      <c r="AL460" s="50">
        <f t="shared" si="180"/>
        <v>1.6</v>
      </c>
      <c r="AM460" s="52" t="str">
        <f t="shared" si="181"/>
        <v>差比价与挂网价取低者</v>
      </c>
      <c r="AN460" s="53">
        <f t="shared" si="182"/>
        <v>0.37</v>
      </c>
      <c r="AO460" s="53">
        <f t="shared" si="183"/>
        <v>0.37</v>
      </c>
      <c r="AP460" s="53">
        <f t="shared" si="184"/>
        <v>0.37</v>
      </c>
    </row>
    <row r="461" spans="1:42">
      <c r="A461" s="28">
        <v>36</v>
      </c>
      <c r="B461" s="28" t="s">
        <v>2254</v>
      </c>
      <c r="C461" s="28" t="s">
        <v>2255</v>
      </c>
      <c r="D461" s="28" t="s">
        <v>905</v>
      </c>
      <c r="E461" s="28" t="str">
        <f>LOOKUP(2,1/([1]中选结果表!$C$2:$C$85=D461),[1]中选结果表!$M$2:$M$85)</f>
        <v>缓释片</v>
      </c>
      <c r="F461" s="28" t="s">
        <v>2256</v>
      </c>
      <c r="G461" s="28" t="str">
        <f>LOOKUP(2,1/([1]中选结果表!$D$2:$D$85=$F461),[1]中选结果表!$E$2:$E$85)</f>
        <v>500mg</v>
      </c>
      <c r="H461" s="28" t="str">
        <f>LOOKUP(2,1/([1]中选结果表!$D$2:$D$85=$F461),[1]中选结果表!$F$2:$F$85)</f>
        <v>48片</v>
      </c>
      <c r="I461" s="28" t="s">
        <v>89</v>
      </c>
      <c r="J461" s="28" t="s">
        <v>1525</v>
      </c>
      <c r="K461" s="28">
        <v>17.8</v>
      </c>
      <c r="L461" s="31">
        <v>0.37080000000000002</v>
      </c>
      <c r="M461" s="28">
        <v>3</v>
      </c>
      <c r="N461" s="32">
        <v>0.7</v>
      </c>
      <c r="O461" s="33" t="s">
        <v>2273</v>
      </c>
      <c r="P461" s="3" t="s">
        <v>2254</v>
      </c>
      <c r="Q461" s="3" t="s">
        <v>905</v>
      </c>
      <c r="R461" s="3" t="s">
        <v>2274</v>
      </c>
      <c r="S461" s="4" t="str">
        <f>LOOKUP(2,1/('[1] 集采未中选药品规格'!$A$2:$A$596=$R461),'[1] 集采未中选药品规格'!C$2:C$596)</f>
        <v>500mg</v>
      </c>
      <c r="T461" s="4" t="str">
        <f>LOOKUP(2,1/('[1] 集采未中选药品规格'!$A$2:$A$596=$R461),'[1] 集采未中选药品规格'!D$2:D$596)</f>
        <v>60片</v>
      </c>
      <c r="U461" s="3" t="s">
        <v>89</v>
      </c>
      <c r="V461" s="38" t="s">
        <v>2269</v>
      </c>
      <c r="W461" s="3" t="s">
        <v>2270</v>
      </c>
      <c r="X461" s="38" t="s">
        <v>2269</v>
      </c>
      <c r="Y461" s="3" t="s">
        <v>2270</v>
      </c>
      <c r="Z461" s="3">
        <v>36</v>
      </c>
      <c r="AA461" s="3">
        <v>0.6</v>
      </c>
      <c r="AB461" s="3" t="s">
        <v>57</v>
      </c>
      <c r="AC461" s="38"/>
      <c r="AD461" s="42"/>
      <c r="AE461" s="42" t="s">
        <v>2271</v>
      </c>
      <c r="AF461" s="42" t="s">
        <v>2273</v>
      </c>
      <c r="AG461" s="42" t="s">
        <v>2272</v>
      </c>
      <c r="AH461" s="54"/>
      <c r="AI461" s="50" t="str">
        <f t="shared" si="177"/>
        <v>规格√</v>
      </c>
      <c r="AJ461" s="50" t="str">
        <f t="shared" si="178"/>
        <v>按中选价</v>
      </c>
      <c r="AK461" s="51">
        <f t="shared" si="179"/>
        <v>0.37</v>
      </c>
      <c r="AL461" s="50">
        <f t="shared" si="180"/>
        <v>1.6</v>
      </c>
      <c r="AM461" s="52" t="str">
        <f t="shared" si="181"/>
        <v>差比价与挂网价取低者</v>
      </c>
      <c r="AN461" s="53">
        <f t="shared" si="182"/>
        <v>0.37</v>
      </c>
      <c r="AO461" s="53">
        <f t="shared" si="183"/>
        <v>0.37</v>
      </c>
      <c r="AP461" s="53">
        <f t="shared" si="184"/>
        <v>0.37</v>
      </c>
    </row>
    <row r="462" spans="1:42">
      <c r="A462" s="28">
        <v>36</v>
      </c>
      <c r="B462" s="28" t="s">
        <v>2254</v>
      </c>
      <c r="C462" s="28" t="s">
        <v>2255</v>
      </c>
      <c r="D462" s="28" t="s">
        <v>905</v>
      </c>
      <c r="E462" s="28" t="str">
        <f>LOOKUP(2,1/([1]中选结果表!$C$2:$C$85=D462),[1]中选结果表!$M$2:$M$85)</f>
        <v>缓释片</v>
      </c>
      <c r="F462" s="28" t="s">
        <v>2256</v>
      </c>
      <c r="G462" s="28" t="str">
        <f>LOOKUP(2,1/([1]中选结果表!$D$2:$D$85=$F462),[1]中选结果表!$E$2:$E$85)</f>
        <v>500mg</v>
      </c>
      <c r="H462" s="28" t="str">
        <f>LOOKUP(2,1/([1]中选结果表!$D$2:$D$85=$F462),[1]中选结果表!$F$2:$F$85)</f>
        <v>48片</v>
      </c>
      <c r="I462" s="28" t="s">
        <v>89</v>
      </c>
      <c r="J462" s="28" t="s">
        <v>1525</v>
      </c>
      <c r="K462" s="28">
        <v>17.8</v>
      </c>
      <c r="L462" s="31">
        <v>0.37080000000000002</v>
      </c>
      <c r="M462" s="28">
        <v>3</v>
      </c>
      <c r="N462" s="32">
        <v>0.7</v>
      </c>
      <c r="O462" s="33" t="s">
        <v>2275</v>
      </c>
      <c r="P462" s="3" t="s">
        <v>2254</v>
      </c>
      <c r="Q462" s="3" t="s">
        <v>905</v>
      </c>
      <c r="R462" s="3" t="s">
        <v>2276</v>
      </c>
      <c r="S462" s="4" t="str">
        <f>LOOKUP(2,1/('[1] 集采未中选药品规格'!$A$2:$A$596=$R462),'[1] 集采未中选药品规格'!C$2:C$596)</f>
        <v>500mg</v>
      </c>
      <c r="T462" s="4" t="str">
        <f>LOOKUP(2,1/('[1] 集采未中选药品规格'!$A$2:$A$596=$R462),'[1] 集采未中选药品规格'!D$2:D$596)</f>
        <v>48片</v>
      </c>
      <c r="U462" s="3" t="s">
        <v>89</v>
      </c>
      <c r="V462" s="38" t="s">
        <v>1524</v>
      </c>
      <c r="W462" s="3" t="s">
        <v>1525</v>
      </c>
      <c r="X462" s="38" t="s">
        <v>1524</v>
      </c>
      <c r="Y462" s="3" t="s">
        <v>1525</v>
      </c>
      <c r="Z462" s="3">
        <v>21.8</v>
      </c>
      <c r="AA462" s="3">
        <v>0.45416699999999999</v>
      </c>
      <c r="AB462" s="3" t="s">
        <v>66</v>
      </c>
      <c r="AC462" s="38"/>
      <c r="AD462" s="42"/>
      <c r="AE462" s="42" t="s">
        <v>2277</v>
      </c>
      <c r="AF462" s="42" t="s">
        <v>2275</v>
      </c>
      <c r="AG462" s="42" t="s">
        <v>2278</v>
      </c>
      <c r="AH462" s="54" t="s">
        <v>60</v>
      </c>
      <c r="AI462" s="50" t="str">
        <f t="shared" si="177"/>
        <v>规格√</v>
      </c>
      <c r="AJ462" s="50" t="str">
        <f t="shared" si="178"/>
        <v>按中选价</v>
      </c>
      <c r="AK462" s="51">
        <f t="shared" si="179"/>
        <v>0.37</v>
      </c>
      <c r="AL462" s="50">
        <f t="shared" si="180"/>
        <v>1.2</v>
      </c>
      <c r="AM462" s="52" t="str">
        <f t="shared" si="181"/>
        <v>过评药，差比价与挂网价取低者</v>
      </c>
      <c r="AN462" s="53">
        <f t="shared" si="182"/>
        <v>0.37</v>
      </c>
      <c r="AO462" s="53">
        <f t="shared" si="183"/>
        <v>0.37</v>
      </c>
      <c r="AP462" s="53">
        <f t="shared" si="184"/>
        <v>0.37</v>
      </c>
    </row>
    <row r="463" spans="1:42">
      <c r="A463" s="28">
        <v>36</v>
      </c>
      <c r="B463" s="28" t="s">
        <v>2254</v>
      </c>
      <c r="C463" s="28" t="s">
        <v>2255</v>
      </c>
      <c r="D463" s="28" t="s">
        <v>905</v>
      </c>
      <c r="E463" s="28" t="str">
        <f>LOOKUP(2,1/([1]中选结果表!$C$2:$C$85=D463),[1]中选结果表!$M$2:$M$85)</f>
        <v>缓释片</v>
      </c>
      <c r="F463" s="28" t="s">
        <v>2256</v>
      </c>
      <c r="G463" s="28" t="str">
        <f>LOOKUP(2,1/([1]中选结果表!$D$2:$D$85=$F463),[1]中选结果表!$E$2:$E$85)</f>
        <v>500mg</v>
      </c>
      <c r="H463" s="28" t="str">
        <f>LOOKUP(2,1/([1]中选结果表!$D$2:$D$85=$F463),[1]中选结果表!$F$2:$F$85)</f>
        <v>48片</v>
      </c>
      <c r="I463" s="28" t="s">
        <v>89</v>
      </c>
      <c r="J463" s="28" t="s">
        <v>1525</v>
      </c>
      <c r="K463" s="28">
        <v>17.8</v>
      </c>
      <c r="L463" s="31">
        <v>0.37080000000000002</v>
      </c>
      <c r="M463" s="28">
        <v>3</v>
      </c>
      <c r="N463" s="32">
        <v>0.7</v>
      </c>
      <c r="O463" s="33" t="s">
        <v>2279</v>
      </c>
      <c r="P463" s="3" t="s">
        <v>2254</v>
      </c>
      <c r="Q463" s="3" t="s">
        <v>905</v>
      </c>
      <c r="R463" s="3" t="s">
        <v>2276</v>
      </c>
      <c r="S463" s="4" t="str">
        <f>LOOKUP(2,1/('[1] 集采未中选药品规格'!$A$2:$A$596=$R463),'[1] 集采未中选药品规格'!C$2:C$596)</f>
        <v>500mg</v>
      </c>
      <c r="T463" s="4" t="str">
        <f>LOOKUP(2,1/('[1] 集采未中选药品规格'!$A$2:$A$596=$R463),'[1] 集采未中选药品规格'!D$2:D$596)</f>
        <v>48片</v>
      </c>
      <c r="U463" s="3" t="s">
        <v>89</v>
      </c>
      <c r="V463" s="38" t="s">
        <v>2280</v>
      </c>
      <c r="W463" s="3" t="s">
        <v>2281</v>
      </c>
      <c r="X463" s="38" t="s">
        <v>2280</v>
      </c>
      <c r="Y463" s="3" t="s">
        <v>2281</v>
      </c>
      <c r="Z463" s="3">
        <v>28.8</v>
      </c>
      <c r="AA463" s="3">
        <v>0.6</v>
      </c>
      <c r="AB463" s="3" t="s">
        <v>57</v>
      </c>
      <c r="AC463" s="38"/>
      <c r="AD463" s="42"/>
      <c r="AE463" s="42" t="s">
        <v>2282</v>
      </c>
      <c r="AF463" s="42" t="s">
        <v>2279</v>
      </c>
      <c r="AG463" s="42" t="s">
        <v>2283</v>
      </c>
      <c r="AH463" s="54"/>
      <c r="AI463" s="50" t="str">
        <f t="shared" si="177"/>
        <v>规格√</v>
      </c>
      <c r="AJ463" s="50" t="str">
        <f t="shared" si="178"/>
        <v>按中选价</v>
      </c>
      <c r="AK463" s="51">
        <f t="shared" si="179"/>
        <v>0.37</v>
      </c>
      <c r="AL463" s="50">
        <f t="shared" si="180"/>
        <v>1.6</v>
      </c>
      <c r="AM463" s="52" t="str">
        <f t="shared" si="181"/>
        <v>差比价与挂网价取低者</v>
      </c>
      <c r="AN463" s="53">
        <f t="shared" si="182"/>
        <v>0.37</v>
      </c>
      <c r="AO463" s="53">
        <f t="shared" si="183"/>
        <v>0.37</v>
      </c>
      <c r="AP463" s="53">
        <f t="shared" si="184"/>
        <v>0.37</v>
      </c>
    </row>
    <row r="464" spans="1:42">
      <c r="A464" s="28">
        <v>36</v>
      </c>
      <c r="B464" s="28" t="s">
        <v>2254</v>
      </c>
      <c r="C464" s="28" t="s">
        <v>2255</v>
      </c>
      <c r="D464" s="28" t="s">
        <v>905</v>
      </c>
      <c r="E464" s="28" t="str">
        <f>LOOKUP(2,1/([1]中选结果表!$C$2:$C$85=D464),[1]中选结果表!$M$2:$M$85)</f>
        <v>缓释片</v>
      </c>
      <c r="F464" s="28" t="s">
        <v>2256</v>
      </c>
      <c r="G464" s="28" t="str">
        <f>LOOKUP(2,1/([1]中选结果表!$D$2:$D$85=$F464),[1]中选结果表!$E$2:$E$85)</f>
        <v>500mg</v>
      </c>
      <c r="H464" s="28" t="str">
        <f>LOOKUP(2,1/([1]中选结果表!$D$2:$D$85=$F464),[1]中选结果表!$F$2:$F$85)</f>
        <v>48片</v>
      </c>
      <c r="I464" s="28" t="s">
        <v>89</v>
      </c>
      <c r="J464" s="28" t="s">
        <v>1525</v>
      </c>
      <c r="K464" s="28">
        <v>17.8</v>
      </c>
      <c r="L464" s="31">
        <v>0.37080000000000002</v>
      </c>
      <c r="M464" s="28">
        <v>3</v>
      </c>
      <c r="N464" s="32">
        <v>0.7</v>
      </c>
      <c r="O464" s="33" t="s">
        <v>2284</v>
      </c>
      <c r="P464" s="3" t="s">
        <v>2254</v>
      </c>
      <c r="Q464" s="3" t="s">
        <v>905</v>
      </c>
      <c r="R464" s="3" t="s">
        <v>2258</v>
      </c>
      <c r="S464" s="4" t="str">
        <f>LOOKUP(2,1/('[1] 集采未中选药品规格'!$A$2:$A$596=$R464),'[1] 集采未中选药品规格'!C$2:C$596)</f>
        <v>500mg</v>
      </c>
      <c r="T464" s="4" t="str">
        <f>LOOKUP(2,1/('[1] 集采未中选药品规格'!$A$2:$A$596=$R464),'[1] 集采未中选药品规格'!D$2:D$596)</f>
        <v>24片</v>
      </c>
      <c r="U464" s="3" t="s">
        <v>89</v>
      </c>
      <c r="V464" s="38" t="s">
        <v>2285</v>
      </c>
      <c r="W464" s="3" t="s">
        <v>2286</v>
      </c>
      <c r="X464" s="38" t="s">
        <v>2285</v>
      </c>
      <c r="Y464" s="3" t="s">
        <v>2286</v>
      </c>
      <c r="Z464" s="3">
        <v>17.5</v>
      </c>
      <c r="AA464" s="3">
        <v>0.72916700000000001</v>
      </c>
      <c r="AB464" s="3" t="s">
        <v>57</v>
      </c>
      <c r="AC464" s="38"/>
      <c r="AD464" s="42"/>
      <c r="AE464" s="42" t="s">
        <v>2287</v>
      </c>
      <c r="AF464" s="42" t="s">
        <v>2284</v>
      </c>
      <c r="AG464" s="42" t="s">
        <v>2288</v>
      </c>
      <c r="AH464" s="54"/>
      <c r="AI464" s="50" t="str">
        <f t="shared" si="177"/>
        <v>规格√</v>
      </c>
      <c r="AJ464" s="50" t="str">
        <f t="shared" si="178"/>
        <v>按中选价</v>
      </c>
      <c r="AK464" s="51">
        <f t="shared" si="179"/>
        <v>0.37</v>
      </c>
      <c r="AL464" s="50">
        <f t="shared" si="180"/>
        <v>2</v>
      </c>
      <c r="AM464" s="52" t="str">
        <f t="shared" si="181"/>
        <v>差比价与挂网价取低者</v>
      </c>
      <c r="AN464" s="53">
        <f t="shared" si="182"/>
        <v>0.37</v>
      </c>
      <c r="AO464" s="53">
        <f t="shared" si="183"/>
        <v>0.37</v>
      </c>
      <c r="AP464" s="53">
        <f t="shared" si="184"/>
        <v>0.37</v>
      </c>
    </row>
    <row r="465" spans="1:42">
      <c r="A465" s="28">
        <v>36</v>
      </c>
      <c r="B465" s="28" t="s">
        <v>2254</v>
      </c>
      <c r="C465" s="28" t="s">
        <v>2255</v>
      </c>
      <c r="D465" s="28" t="s">
        <v>905</v>
      </c>
      <c r="E465" s="28" t="str">
        <f>LOOKUP(2,1/([1]中选结果表!$C$2:$C$85=D465),[1]中选结果表!$M$2:$M$85)</f>
        <v>缓释片</v>
      </c>
      <c r="F465" s="28" t="s">
        <v>2256</v>
      </c>
      <c r="G465" s="28" t="str">
        <f>LOOKUP(2,1/([1]中选结果表!$D$2:$D$85=$F465),[1]中选结果表!$E$2:$E$85)</f>
        <v>500mg</v>
      </c>
      <c r="H465" s="28" t="str">
        <f>LOOKUP(2,1/([1]中选结果表!$D$2:$D$85=$F465),[1]中选结果表!$F$2:$F$85)</f>
        <v>48片</v>
      </c>
      <c r="I465" s="28" t="s">
        <v>89</v>
      </c>
      <c r="J465" s="28" t="s">
        <v>1525</v>
      </c>
      <c r="K465" s="28">
        <v>17.8</v>
      </c>
      <c r="L465" s="31">
        <v>0.37080000000000002</v>
      </c>
      <c r="M465" s="28">
        <v>3</v>
      </c>
      <c r="N465" s="32">
        <v>0.7</v>
      </c>
      <c r="O465" s="33" t="s">
        <v>2289</v>
      </c>
      <c r="P465" s="3" t="s">
        <v>2254</v>
      </c>
      <c r="Q465" s="3" t="s">
        <v>905</v>
      </c>
      <c r="R465" s="3" t="s">
        <v>2258</v>
      </c>
      <c r="S465" s="4" t="str">
        <f>LOOKUP(2,1/('[1] 集采未中选药品规格'!$A$2:$A$596=$R465),'[1] 集采未中选药品规格'!C$2:C$596)</f>
        <v>500mg</v>
      </c>
      <c r="T465" s="4" t="str">
        <f>LOOKUP(2,1/('[1] 集采未中选药品规格'!$A$2:$A$596=$R465),'[1] 集采未中选药品规格'!D$2:D$596)</f>
        <v>24片</v>
      </c>
      <c r="U465" s="3" t="s">
        <v>89</v>
      </c>
      <c r="V465" s="38" t="s">
        <v>2280</v>
      </c>
      <c r="W465" s="3" t="s">
        <v>2281</v>
      </c>
      <c r="X465" s="38" t="s">
        <v>2280</v>
      </c>
      <c r="Y465" s="3" t="s">
        <v>2281</v>
      </c>
      <c r="Z465" s="3">
        <v>14.4</v>
      </c>
      <c r="AA465" s="3">
        <v>0.6</v>
      </c>
      <c r="AB465" s="3" t="s">
        <v>57</v>
      </c>
      <c r="AC465" s="38"/>
      <c r="AD465" s="42"/>
      <c r="AE465" s="42" t="s">
        <v>2282</v>
      </c>
      <c r="AF465" s="42" t="s">
        <v>2289</v>
      </c>
      <c r="AG465" s="42" t="s">
        <v>2283</v>
      </c>
      <c r="AH465" s="54"/>
      <c r="AI465" s="50" t="str">
        <f t="shared" si="177"/>
        <v>规格√</v>
      </c>
      <c r="AJ465" s="50" t="str">
        <f t="shared" si="178"/>
        <v>按中选价</v>
      </c>
      <c r="AK465" s="51">
        <f t="shared" si="179"/>
        <v>0.37</v>
      </c>
      <c r="AL465" s="50">
        <f t="shared" si="180"/>
        <v>1.6</v>
      </c>
      <c r="AM465" s="52" t="str">
        <f t="shared" si="181"/>
        <v>差比价与挂网价取低者</v>
      </c>
      <c r="AN465" s="53">
        <f t="shared" si="182"/>
        <v>0.37</v>
      </c>
      <c r="AO465" s="53">
        <f t="shared" si="183"/>
        <v>0.37</v>
      </c>
      <c r="AP465" s="53">
        <f t="shared" si="184"/>
        <v>0.37</v>
      </c>
    </row>
    <row r="466" spans="1:42">
      <c r="A466" s="28">
        <v>36</v>
      </c>
      <c r="B466" s="28" t="s">
        <v>2254</v>
      </c>
      <c r="C466" s="28" t="s">
        <v>2255</v>
      </c>
      <c r="D466" s="28" t="s">
        <v>905</v>
      </c>
      <c r="E466" s="28" t="str">
        <f>LOOKUP(2,1/([1]中选结果表!$C$2:$C$85=D466),[1]中选结果表!$M$2:$M$85)</f>
        <v>缓释片</v>
      </c>
      <c r="F466" s="28" t="s">
        <v>2256</v>
      </c>
      <c r="G466" s="28" t="str">
        <f>LOOKUP(2,1/([1]中选结果表!$D$2:$D$85=$F466),[1]中选结果表!$E$2:$E$85)</f>
        <v>500mg</v>
      </c>
      <c r="H466" s="28" t="str">
        <f>LOOKUP(2,1/([1]中选结果表!$D$2:$D$85=$F466),[1]中选结果表!$F$2:$F$85)</f>
        <v>48片</v>
      </c>
      <c r="I466" s="28" t="s">
        <v>89</v>
      </c>
      <c r="J466" s="28" t="s">
        <v>1525</v>
      </c>
      <c r="K466" s="28">
        <v>17.8</v>
      </c>
      <c r="L466" s="31">
        <v>0.37080000000000002</v>
      </c>
      <c r="M466" s="28">
        <v>3</v>
      </c>
      <c r="N466" s="32">
        <v>0.7</v>
      </c>
      <c r="O466" s="33" t="s">
        <v>2290</v>
      </c>
      <c r="P466" s="3" t="s">
        <v>2254</v>
      </c>
      <c r="Q466" s="3" t="s">
        <v>905</v>
      </c>
      <c r="R466" s="3" t="s">
        <v>2291</v>
      </c>
      <c r="S466" s="4" t="str">
        <f>LOOKUP(2,1/('[1] 集采未中选药品规格'!$A$2:$A$596=$R466),'[1] 集采未中选药品规格'!C$2:C$596)</f>
        <v>600mg</v>
      </c>
      <c r="T466" s="4" t="str">
        <f>LOOKUP(2,1/('[1] 集采未中选药品规格'!$A$2:$A$596=$R466),'[1] 集采未中选药品规格'!D$2:D$596)</f>
        <v>12片</v>
      </c>
      <c r="U466" s="3" t="s">
        <v>89</v>
      </c>
      <c r="V466" s="38" t="s">
        <v>2280</v>
      </c>
      <c r="W466" s="3" t="s">
        <v>2281</v>
      </c>
      <c r="X466" s="38" t="s">
        <v>2280</v>
      </c>
      <c r="Y466" s="3" t="s">
        <v>2281</v>
      </c>
      <c r="Z466" s="3">
        <v>36</v>
      </c>
      <c r="AA466" s="3">
        <v>3</v>
      </c>
      <c r="AB466" s="3" t="s">
        <v>66</v>
      </c>
      <c r="AC466" s="38"/>
      <c r="AD466" s="42"/>
      <c r="AE466" s="42" t="s">
        <v>2292</v>
      </c>
      <c r="AF466" s="42" t="s">
        <v>2290</v>
      </c>
      <c r="AG466" s="42" t="s">
        <v>2293</v>
      </c>
      <c r="AH466" s="54"/>
      <c r="AI466" s="50" t="str">
        <f t="shared" si="177"/>
        <v>规格×</v>
      </c>
      <c r="AJ466" s="50" t="str">
        <f t="shared" si="178"/>
        <v>装量差比价</v>
      </c>
      <c r="AK466" s="51">
        <f t="shared" si="179"/>
        <v>0.44</v>
      </c>
      <c r="AL466" s="50">
        <f t="shared" si="180"/>
        <v>6.8</v>
      </c>
      <c r="AM466" s="52" t="str">
        <f t="shared" si="181"/>
        <v>过评药，行梯度降价</v>
      </c>
      <c r="AN466" s="53">
        <f t="shared" si="182"/>
        <v>1.8</v>
      </c>
      <c r="AO466" s="53">
        <f t="shared" si="183"/>
        <v>1.08</v>
      </c>
      <c r="AP466" s="53">
        <f t="shared" si="184"/>
        <v>0.87</v>
      </c>
    </row>
    <row r="467" spans="1:42">
      <c r="A467" s="28">
        <v>36</v>
      </c>
      <c r="B467" s="28" t="s">
        <v>2254</v>
      </c>
      <c r="C467" s="28" t="s">
        <v>2255</v>
      </c>
      <c r="D467" s="28" t="s">
        <v>905</v>
      </c>
      <c r="E467" s="28" t="str">
        <f>LOOKUP(2,1/([1]中选结果表!$C$2:$C$85=D467),[1]中选结果表!$M$2:$M$85)</f>
        <v>缓释片</v>
      </c>
      <c r="F467" s="28" t="s">
        <v>2256</v>
      </c>
      <c r="G467" s="28" t="str">
        <f>LOOKUP(2,1/([1]中选结果表!$D$2:$D$85=$F467),[1]中选结果表!$E$2:$E$85)</f>
        <v>500mg</v>
      </c>
      <c r="H467" s="28" t="str">
        <f>LOOKUP(2,1/([1]中选结果表!$D$2:$D$85=$F467),[1]中选结果表!$F$2:$F$85)</f>
        <v>48片</v>
      </c>
      <c r="I467" s="28" t="s">
        <v>89</v>
      </c>
      <c r="J467" s="28" t="s">
        <v>1525</v>
      </c>
      <c r="K467" s="28">
        <v>17.8</v>
      </c>
      <c r="L467" s="31">
        <v>0.37080000000000002</v>
      </c>
      <c r="M467" s="28">
        <v>3</v>
      </c>
      <c r="N467" s="32">
        <v>0.7</v>
      </c>
      <c r="O467" s="33" t="s">
        <v>2294</v>
      </c>
      <c r="P467" s="3" t="s">
        <v>2254</v>
      </c>
      <c r="Q467" s="3" t="s">
        <v>905</v>
      </c>
      <c r="R467" s="3" t="s">
        <v>2295</v>
      </c>
      <c r="S467" s="4" t="str">
        <f>LOOKUP(2,1/('[1] 集采未中选药品规格'!$A$2:$A$596=$R467),'[1] 集采未中选药品规格'!C$2:C$596)</f>
        <v>600mg</v>
      </c>
      <c r="T467" s="4" t="str">
        <f>LOOKUP(2,1/('[1] 集采未中选药品规格'!$A$2:$A$596=$R467),'[1] 集采未中选药品规格'!D$2:D$596)</f>
        <v>24片</v>
      </c>
      <c r="U467" s="3" t="s">
        <v>89</v>
      </c>
      <c r="V467" s="38" t="s">
        <v>2280</v>
      </c>
      <c r="W467" s="3" t="s">
        <v>2281</v>
      </c>
      <c r="X467" s="38" t="s">
        <v>2280</v>
      </c>
      <c r="Y467" s="3" t="s">
        <v>2281</v>
      </c>
      <c r="Z467" s="3">
        <v>72</v>
      </c>
      <c r="AA467" s="3">
        <v>3</v>
      </c>
      <c r="AB467" s="3" t="s">
        <v>66</v>
      </c>
      <c r="AC467" s="38"/>
      <c r="AD467" s="42"/>
      <c r="AE467" s="42" t="s">
        <v>2292</v>
      </c>
      <c r="AF467" s="42" t="s">
        <v>2294</v>
      </c>
      <c r="AG467" s="42" t="s">
        <v>2293</v>
      </c>
      <c r="AH467" s="54"/>
      <c r="AI467" s="50" t="str">
        <f t="shared" si="177"/>
        <v>规格×</v>
      </c>
      <c r="AJ467" s="50" t="str">
        <f t="shared" si="178"/>
        <v>装量差比价</v>
      </c>
      <c r="AK467" s="51">
        <f t="shared" si="179"/>
        <v>0.44</v>
      </c>
      <c r="AL467" s="50">
        <f t="shared" si="180"/>
        <v>6.8</v>
      </c>
      <c r="AM467" s="52" t="str">
        <f t="shared" si="181"/>
        <v>过评药，行梯度降价</v>
      </c>
      <c r="AN467" s="53">
        <f t="shared" si="182"/>
        <v>1.8</v>
      </c>
      <c r="AO467" s="53">
        <f t="shared" si="183"/>
        <v>1.08</v>
      </c>
      <c r="AP467" s="53">
        <f t="shared" si="184"/>
        <v>0.87</v>
      </c>
    </row>
    <row r="468" spans="1:42">
      <c r="A468" s="28">
        <v>37</v>
      </c>
      <c r="B468" s="28" t="s">
        <v>2296</v>
      </c>
      <c r="C468" s="28" t="s">
        <v>2297</v>
      </c>
      <c r="D468" s="28" t="s">
        <v>124</v>
      </c>
      <c r="E468" s="28" t="str">
        <f>LOOKUP(2,1/([1]中选结果表!$C$2:$C$85=D468),[1]中选结果表!$M$2:$M$85)</f>
        <v>片剂</v>
      </c>
      <c r="F468" s="28" t="s">
        <v>2298</v>
      </c>
      <c r="G468" s="28" t="str">
        <f>LOOKUP(2,1/([1]中选结果表!$D$2:$D$85=$F468),[1]中选结果表!$E$2:$E$85)</f>
        <v>50mg</v>
      </c>
      <c r="H468" s="28" t="str">
        <f>LOOKUP(2,1/([1]中选结果表!$D$2:$D$85=$F468),[1]中选结果表!$F$2:$F$85)</f>
        <v>30片</v>
      </c>
      <c r="I468" s="28" t="s">
        <v>89</v>
      </c>
      <c r="J468" s="28" t="s">
        <v>2299</v>
      </c>
      <c r="K468" s="28">
        <v>2.62</v>
      </c>
      <c r="L468" s="31">
        <v>8.7300000000000003E-2</v>
      </c>
      <c r="M468" s="28">
        <v>7</v>
      </c>
      <c r="N468" s="32">
        <v>0.8</v>
      </c>
      <c r="O468" s="33" t="s">
        <v>2300</v>
      </c>
      <c r="P468" s="3" t="s">
        <v>2296</v>
      </c>
      <c r="Q468" s="3" t="s">
        <v>124</v>
      </c>
      <c r="R468" s="3" t="s">
        <v>835</v>
      </c>
      <c r="S468" s="4" t="str">
        <f>LOOKUP(2,1/('[1] 集采未中选药品规格'!$A$2:$A$596=$R468),'[1] 集采未中选药品规格'!C$2:C$596)</f>
        <v>50mg</v>
      </c>
      <c r="T468" s="4" t="str">
        <f>LOOKUP(2,1/('[1] 集采未中选药品规格'!$A$2:$A$596=$R468),'[1] 集采未中选药品规格'!D$2:D$596)</f>
        <v>20片</v>
      </c>
      <c r="U468" s="3" t="s">
        <v>89</v>
      </c>
      <c r="V468" s="38" t="s">
        <v>1616</v>
      </c>
      <c r="W468" s="3" t="s">
        <v>1617</v>
      </c>
      <c r="X468" s="38" t="s">
        <v>1616</v>
      </c>
      <c r="Y468" s="3" t="s">
        <v>1617</v>
      </c>
      <c r="Z468" s="3">
        <v>20</v>
      </c>
      <c r="AA468" s="3">
        <v>1</v>
      </c>
      <c r="AB468" s="3" t="s">
        <v>57</v>
      </c>
      <c r="AC468" s="38"/>
      <c r="AD468" s="42"/>
      <c r="AE468" s="42" t="s">
        <v>2301</v>
      </c>
      <c r="AF468" s="42" t="s">
        <v>2300</v>
      </c>
      <c r="AG468" s="42" t="s">
        <v>2302</v>
      </c>
      <c r="AH468" s="54" t="s">
        <v>60</v>
      </c>
      <c r="AI468" s="50" t="str">
        <f t="shared" si="177"/>
        <v>规格√</v>
      </c>
      <c r="AJ468" s="50" t="str">
        <f t="shared" si="178"/>
        <v>按中选价</v>
      </c>
      <c r="AK468" s="51">
        <f t="shared" si="179"/>
        <v>0.09</v>
      </c>
      <c r="AL468" s="50">
        <f t="shared" si="180"/>
        <v>11.1</v>
      </c>
      <c r="AM468" s="52" t="str">
        <f t="shared" si="181"/>
        <v>差比价与挂网价取低者</v>
      </c>
      <c r="AN468" s="53">
        <f t="shared" si="182"/>
        <v>0.09</v>
      </c>
      <c r="AO468" s="53">
        <f t="shared" si="183"/>
        <v>0.09</v>
      </c>
      <c r="AP468" s="53">
        <f t="shared" si="184"/>
        <v>0.09</v>
      </c>
    </row>
    <row r="469" spans="1:42">
      <c r="A469" s="28">
        <v>37</v>
      </c>
      <c r="B469" s="28" t="s">
        <v>2296</v>
      </c>
      <c r="C469" s="28" t="s">
        <v>2297</v>
      </c>
      <c r="D469" s="28" t="s">
        <v>124</v>
      </c>
      <c r="E469" s="28" t="str">
        <f>LOOKUP(2,1/([1]中选结果表!$C$2:$C$85=D469),[1]中选结果表!$M$2:$M$85)</f>
        <v>片剂</v>
      </c>
      <c r="F469" s="28" t="s">
        <v>2298</v>
      </c>
      <c r="G469" s="28" t="str">
        <f>LOOKUP(2,1/([1]中选结果表!$D$2:$D$85=$F469),[1]中选结果表!$E$2:$E$85)</f>
        <v>50mg</v>
      </c>
      <c r="H469" s="28" t="str">
        <f>LOOKUP(2,1/([1]中选结果表!$D$2:$D$85=$F469),[1]中选结果表!$F$2:$F$85)</f>
        <v>30片</v>
      </c>
      <c r="I469" s="28" t="s">
        <v>89</v>
      </c>
      <c r="J469" s="28" t="s">
        <v>2299</v>
      </c>
      <c r="K469" s="28">
        <v>2.62</v>
      </c>
      <c r="L469" s="31">
        <v>8.7300000000000003E-2</v>
      </c>
      <c r="M469" s="28">
        <v>7</v>
      </c>
      <c r="N469" s="32">
        <v>0.8</v>
      </c>
      <c r="O469" s="33" t="s">
        <v>2303</v>
      </c>
      <c r="P469" s="3" t="s">
        <v>2304</v>
      </c>
      <c r="Q469" s="3" t="s">
        <v>116</v>
      </c>
      <c r="R469" s="3" t="s">
        <v>2305</v>
      </c>
      <c r="S469" s="4" t="str">
        <f>LOOKUP(2,1/('[1] 集采未中选药品规格'!$A$2:$A$596=$R469),'[1] 集采未中选药品规格'!C$2:C$596)</f>
        <v>50mg</v>
      </c>
      <c r="T469" s="4" t="str">
        <f>LOOKUP(2,1/('[1] 集采未中选药品规格'!$A$2:$A$596=$R469),'[1] 集采未中选药品规格'!D$2:D$596)</f>
        <v>12粒</v>
      </c>
      <c r="U469" s="3" t="s">
        <v>89</v>
      </c>
      <c r="V469" s="38" t="s">
        <v>2306</v>
      </c>
      <c r="W469" s="3" t="s">
        <v>2307</v>
      </c>
      <c r="X469" s="38" t="s">
        <v>2306</v>
      </c>
      <c r="Y469" s="3" t="s">
        <v>2307</v>
      </c>
      <c r="Z469" s="3">
        <v>12</v>
      </c>
      <c r="AA469" s="3">
        <v>1</v>
      </c>
      <c r="AB469" s="3" t="s">
        <v>57</v>
      </c>
      <c r="AC469" s="38"/>
      <c r="AD469" s="42"/>
      <c r="AE469" s="42" t="s">
        <v>2308</v>
      </c>
      <c r="AF469" s="42" t="s">
        <v>2303</v>
      </c>
      <c r="AG469" s="42" t="s">
        <v>2309</v>
      </c>
      <c r="AH469" s="54"/>
      <c r="AI469" s="50" t="str">
        <f t="shared" si="177"/>
        <v>规格√</v>
      </c>
      <c r="AJ469" s="50" t="str">
        <f t="shared" si="178"/>
        <v>按中选价</v>
      </c>
      <c r="AK469" s="51">
        <f t="shared" si="179"/>
        <v>0.09</v>
      </c>
      <c r="AL469" s="50">
        <f t="shared" si="180"/>
        <v>11.1</v>
      </c>
      <c r="AM469" s="52" t="str">
        <f t="shared" si="181"/>
        <v>差比价与挂网价取低者</v>
      </c>
      <c r="AN469" s="53">
        <f t="shared" si="182"/>
        <v>0.09</v>
      </c>
      <c r="AO469" s="53">
        <f t="shared" si="183"/>
        <v>0.09</v>
      </c>
      <c r="AP469" s="53">
        <f t="shared" si="184"/>
        <v>0.09</v>
      </c>
    </row>
    <row r="470" spans="1:42">
      <c r="A470" s="28">
        <v>37</v>
      </c>
      <c r="B470" s="28" t="s">
        <v>2296</v>
      </c>
      <c r="C470" s="28" t="s">
        <v>2297</v>
      </c>
      <c r="D470" s="28" t="s">
        <v>124</v>
      </c>
      <c r="E470" s="28" t="str">
        <f>LOOKUP(2,1/([1]中选结果表!$C$2:$C$85=D470),[1]中选结果表!$M$2:$M$85)</f>
        <v>片剂</v>
      </c>
      <c r="F470" s="28" t="s">
        <v>2298</v>
      </c>
      <c r="G470" s="28" t="str">
        <f>LOOKUP(2,1/([1]中选结果表!$D$2:$D$85=$F470),[1]中选结果表!$E$2:$E$85)</f>
        <v>50mg</v>
      </c>
      <c r="H470" s="28" t="str">
        <f>LOOKUP(2,1/([1]中选结果表!$D$2:$D$85=$F470),[1]中选结果表!$F$2:$F$85)</f>
        <v>30片</v>
      </c>
      <c r="I470" s="28" t="s">
        <v>89</v>
      </c>
      <c r="J470" s="28" t="s">
        <v>2299</v>
      </c>
      <c r="K470" s="28">
        <v>2.62</v>
      </c>
      <c r="L470" s="31">
        <v>8.7300000000000003E-2</v>
      </c>
      <c r="M470" s="28">
        <v>7</v>
      </c>
      <c r="N470" s="32">
        <v>0.8</v>
      </c>
      <c r="O470" s="33" t="s">
        <v>2310</v>
      </c>
      <c r="P470" s="3" t="s">
        <v>2296</v>
      </c>
      <c r="Q470" s="3" t="s">
        <v>124</v>
      </c>
      <c r="R470" s="3" t="s">
        <v>835</v>
      </c>
      <c r="S470" s="4" t="str">
        <f>LOOKUP(2,1/('[1] 集采未中选药品规格'!$A$2:$A$596=$R470),'[1] 集采未中选药品规格'!C$2:C$596)</f>
        <v>50mg</v>
      </c>
      <c r="T470" s="4" t="str">
        <f>LOOKUP(2,1/('[1] 集采未中选药品规格'!$A$2:$A$596=$R470),'[1] 集采未中选药品规格'!D$2:D$596)</f>
        <v>20片</v>
      </c>
      <c r="U470" s="3" t="s">
        <v>89</v>
      </c>
      <c r="V470" s="38" t="s">
        <v>2311</v>
      </c>
      <c r="W470" s="3" t="s">
        <v>2312</v>
      </c>
      <c r="X470" s="38" t="s">
        <v>2311</v>
      </c>
      <c r="Y470" s="3" t="s">
        <v>2312</v>
      </c>
      <c r="Z470" s="3">
        <v>11</v>
      </c>
      <c r="AA470" s="3">
        <v>0.55000000000000004</v>
      </c>
      <c r="AB470" s="3" t="s">
        <v>57</v>
      </c>
      <c r="AC470" s="38"/>
      <c r="AD470" s="42"/>
      <c r="AE470" s="42" t="s">
        <v>2313</v>
      </c>
      <c r="AF470" s="42" t="s">
        <v>2310</v>
      </c>
      <c r="AG470" s="42" t="s">
        <v>2314</v>
      </c>
      <c r="AH470" s="54"/>
      <c r="AI470" s="50" t="str">
        <f t="shared" si="177"/>
        <v>规格√</v>
      </c>
      <c r="AJ470" s="50" t="str">
        <f t="shared" si="178"/>
        <v>按中选价</v>
      </c>
      <c r="AK470" s="51">
        <f t="shared" si="179"/>
        <v>0.09</v>
      </c>
      <c r="AL470" s="50">
        <f t="shared" si="180"/>
        <v>6.1</v>
      </c>
      <c r="AM470" s="52" t="str">
        <f t="shared" si="181"/>
        <v>差比价与挂网价取低者</v>
      </c>
      <c r="AN470" s="53">
        <f t="shared" si="182"/>
        <v>0.09</v>
      </c>
      <c r="AO470" s="53">
        <f t="shared" si="183"/>
        <v>0.09</v>
      </c>
      <c r="AP470" s="53">
        <f t="shared" si="184"/>
        <v>0.09</v>
      </c>
    </row>
    <row r="471" spans="1:42">
      <c r="A471" s="28">
        <v>37</v>
      </c>
      <c r="B471" s="28" t="s">
        <v>2296</v>
      </c>
      <c r="C471" s="28" t="s">
        <v>2297</v>
      </c>
      <c r="D471" s="28" t="s">
        <v>124</v>
      </c>
      <c r="E471" s="28" t="str">
        <f>LOOKUP(2,1/([1]中选结果表!$C$2:$C$85=D471),[1]中选结果表!$M$2:$M$85)</f>
        <v>片剂</v>
      </c>
      <c r="F471" s="28" t="s">
        <v>2298</v>
      </c>
      <c r="G471" s="28" t="str">
        <f>LOOKUP(2,1/([1]中选结果表!$D$2:$D$85=$F471),[1]中选结果表!$E$2:$E$85)</f>
        <v>50mg</v>
      </c>
      <c r="H471" s="28" t="str">
        <f>LOOKUP(2,1/([1]中选结果表!$D$2:$D$85=$F471),[1]中选结果表!$F$2:$F$85)</f>
        <v>30片</v>
      </c>
      <c r="I471" s="28" t="s">
        <v>89</v>
      </c>
      <c r="J471" s="28" t="s">
        <v>2299</v>
      </c>
      <c r="K471" s="28">
        <v>2.62</v>
      </c>
      <c r="L471" s="31">
        <v>8.7300000000000003E-2</v>
      </c>
      <c r="M471" s="28">
        <v>7</v>
      </c>
      <c r="N471" s="32">
        <v>0.8</v>
      </c>
      <c r="O471" s="33" t="s">
        <v>2315</v>
      </c>
      <c r="P471" s="3" t="s">
        <v>2296</v>
      </c>
      <c r="Q471" s="3" t="s">
        <v>124</v>
      </c>
      <c r="R471" s="3" t="s">
        <v>965</v>
      </c>
      <c r="S471" s="4" t="str">
        <f>LOOKUP(2,1/('[1] 集采未中选药品规格'!$A$2:$A$596=$R471),'[1] 集采未中选药品规格'!C$2:C$596)</f>
        <v>50mg</v>
      </c>
      <c r="T471" s="4" t="str">
        <f>LOOKUP(2,1/('[1] 集采未中选药品规格'!$A$2:$A$596=$R471),'[1] 集采未中选药品规格'!D$2:D$596)</f>
        <v>24片</v>
      </c>
      <c r="U471" s="3" t="s">
        <v>89</v>
      </c>
      <c r="V471" s="38" t="s">
        <v>2311</v>
      </c>
      <c r="W471" s="3" t="s">
        <v>2312</v>
      </c>
      <c r="X471" s="38" t="s">
        <v>2311</v>
      </c>
      <c r="Y471" s="3" t="s">
        <v>2312</v>
      </c>
      <c r="Z471" s="3">
        <v>13.2</v>
      </c>
      <c r="AA471" s="3">
        <v>0.55000000000000004</v>
      </c>
      <c r="AB471" s="3" t="s">
        <v>57</v>
      </c>
      <c r="AC471" s="38"/>
      <c r="AD471" s="42"/>
      <c r="AE471" s="42" t="s">
        <v>2313</v>
      </c>
      <c r="AF471" s="42" t="s">
        <v>2315</v>
      </c>
      <c r="AG471" s="42" t="s">
        <v>2314</v>
      </c>
      <c r="AH471" s="54"/>
      <c r="AI471" s="50" t="str">
        <f t="shared" si="177"/>
        <v>规格√</v>
      </c>
      <c r="AJ471" s="50" t="str">
        <f t="shared" si="178"/>
        <v>按中选价</v>
      </c>
      <c r="AK471" s="51">
        <f t="shared" si="179"/>
        <v>0.09</v>
      </c>
      <c r="AL471" s="50">
        <f t="shared" si="180"/>
        <v>6.1</v>
      </c>
      <c r="AM471" s="52" t="str">
        <f t="shared" si="181"/>
        <v>差比价与挂网价取低者</v>
      </c>
      <c r="AN471" s="53">
        <f t="shared" si="182"/>
        <v>0.09</v>
      </c>
      <c r="AO471" s="53">
        <f t="shared" si="183"/>
        <v>0.09</v>
      </c>
      <c r="AP471" s="53">
        <f t="shared" si="184"/>
        <v>0.09</v>
      </c>
    </row>
    <row r="472" spans="1:42">
      <c r="A472" s="28">
        <v>37</v>
      </c>
      <c r="B472" s="28" t="s">
        <v>2296</v>
      </c>
      <c r="C472" s="28" t="s">
        <v>2297</v>
      </c>
      <c r="D472" s="28" t="s">
        <v>124</v>
      </c>
      <c r="E472" s="28" t="str">
        <f>LOOKUP(2,1/([1]中选结果表!$C$2:$C$85=D472),[1]中选结果表!$M$2:$M$85)</f>
        <v>片剂</v>
      </c>
      <c r="F472" s="28" t="s">
        <v>2298</v>
      </c>
      <c r="G472" s="28" t="str">
        <f>LOOKUP(2,1/([1]中选结果表!$D$2:$D$85=$F472),[1]中选结果表!$E$2:$E$85)</f>
        <v>50mg</v>
      </c>
      <c r="H472" s="28" t="str">
        <f>LOOKUP(2,1/([1]中选结果表!$D$2:$D$85=$F472),[1]中选结果表!$F$2:$F$85)</f>
        <v>30片</v>
      </c>
      <c r="I472" s="28" t="s">
        <v>89</v>
      </c>
      <c r="J472" s="28" t="s">
        <v>2299</v>
      </c>
      <c r="K472" s="28">
        <v>2.62</v>
      </c>
      <c r="L472" s="31">
        <v>8.7300000000000003E-2</v>
      </c>
      <c r="M472" s="28">
        <v>7</v>
      </c>
      <c r="N472" s="32">
        <v>0.8</v>
      </c>
      <c r="O472" s="33" t="s">
        <v>2316</v>
      </c>
      <c r="P472" s="3" t="s">
        <v>2296</v>
      </c>
      <c r="Q472" s="3" t="s">
        <v>124</v>
      </c>
      <c r="R472" s="3" t="s">
        <v>2317</v>
      </c>
      <c r="S472" s="4" t="str">
        <f>LOOKUP(2,1/('[1] 集采未中选药品规格'!$A$2:$A$596=$R472),'[1] 集采未中选药品规格'!C$2:C$596)</f>
        <v>50mg</v>
      </c>
      <c r="T472" s="4" t="str">
        <f>LOOKUP(2,1/('[1] 集采未中选药品规格'!$A$2:$A$596=$R472),'[1] 集采未中选药品规格'!D$2:D$596)</f>
        <v>30片</v>
      </c>
      <c r="U472" s="3" t="s">
        <v>89</v>
      </c>
      <c r="V472" s="38" t="s">
        <v>2311</v>
      </c>
      <c r="W472" s="3" t="s">
        <v>2312</v>
      </c>
      <c r="X472" s="38" t="s">
        <v>2311</v>
      </c>
      <c r="Y472" s="3" t="s">
        <v>2312</v>
      </c>
      <c r="Z472" s="3">
        <v>16.5</v>
      </c>
      <c r="AA472" s="3">
        <v>0.55000000000000004</v>
      </c>
      <c r="AB472" s="3" t="s">
        <v>57</v>
      </c>
      <c r="AC472" s="38"/>
      <c r="AD472" s="42"/>
      <c r="AE472" s="42" t="s">
        <v>2313</v>
      </c>
      <c r="AF472" s="42" t="s">
        <v>2316</v>
      </c>
      <c r="AG472" s="42" t="s">
        <v>2314</v>
      </c>
      <c r="AH472" s="54"/>
      <c r="AI472" s="50" t="str">
        <f t="shared" si="177"/>
        <v>规格√</v>
      </c>
      <c r="AJ472" s="50" t="str">
        <f t="shared" si="178"/>
        <v>按中选价</v>
      </c>
      <c r="AK472" s="51">
        <f t="shared" si="179"/>
        <v>0.09</v>
      </c>
      <c r="AL472" s="50">
        <f t="shared" si="180"/>
        <v>6.1</v>
      </c>
      <c r="AM472" s="52" t="str">
        <f t="shared" si="181"/>
        <v>差比价与挂网价取低者</v>
      </c>
      <c r="AN472" s="53">
        <f t="shared" si="182"/>
        <v>0.09</v>
      </c>
      <c r="AO472" s="53">
        <f t="shared" si="183"/>
        <v>0.09</v>
      </c>
      <c r="AP472" s="53">
        <f t="shared" si="184"/>
        <v>0.09</v>
      </c>
    </row>
    <row r="473" spans="1:42">
      <c r="A473" s="29">
        <v>37</v>
      </c>
      <c r="B473" s="29" t="s">
        <v>2296</v>
      </c>
      <c r="C473" s="29" t="s">
        <v>2297</v>
      </c>
      <c r="D473" s="29" t="s">
        <v>124</v>
      </c>
      <c r="E473" s="29" t="str">
        <f>LOOKUP(2,1/([1]中选结果表!$C$2:$C$85=D473),[1]中选结果表!$M$2:$M$85)</f>
        <v>片剂</v>
      </c>
      <c r="F473" s="29" t="s">
        <v>2298</v>
      </c>
      <c r="G473" s="29" t="str">
        <f>LOOKUP(2,1/([1]中选结果表!$D$2:$D$85=$F473),[1]中选结果表!$E$2:$E$85)</f>
        <v>50mg</v>
      </c>
      <c r="H473" s="29" t="str">
        <f>LOOKUP(2,1/([1]中选结果表!$D$2:$D$85=$F473),[1]中选结果表!$F$2:$F$85)</f>
        <v>30片</v>
      </c>
      <c r="I473" s="29" t="s">
        <v>89</v>
      </c>
      <c r="J473" s="29" t="s">
        <v>2299</v>
      </c>
      <c r="K473" s="29">
        <v>2.62</v>
      </c>
      <c r="L473" s="34">
        <v>8.7300000000000003E-2</v>
      </c>
      <c r="M473" s="29">
        <v>7</v>
      </c>
      <c r="N473" s="35">
        <v>0.8</v>
      </c>
      <c r="O473" s="36" t="s">
        <v>2318</v>
      </c>
      <c r="P473" s="29" t="s">
        <v>2296</v>
      </c>
      <c r="Q473" s="29" t="s">
        <v>124</v>
      </c>
      <c r="R473" s="29" t="s">
        <v>835</v>
      </c>
      <c r="S473" s="39" t="str">
        <f>LOOKUP(2,1/('[1] 集采未中选药品规格'!$A$2:$A$596=$R473),'[1] 集采未中选药品规格'!C$2:C$596)</f>
        <v>50mg</v>
      </c>
      <c r="T473" s="39" t="str">
        <f>LOOKUP(2,1/('[1] 集采未中选药品规格'!$A$2:$A$596=$R473),'[1] 集采未中选药品规格'!D$2:D$596)</f>
        <v>20片</v>
      </c>
      <c r="U473" s="29" t="s">
        <v>89</v>
      </c>
      <c r="V473" s="40" t="s">
        <v>381</v>
      </c>
      <c r="W473" s="29" t="s">
        <v>382</v>
      </c>
      <c r="X473" s="40" t="s">
        <v>381</v>
      </c>
      <c r="Y473" s="29" t="s">
        <v>382</v>
      </c>
      <c r="Z473" s="29">
        <v>10.95</v>
      </c>
      <c r="AA473" s="29">
        <v>0.54749999999999999</v>
      </c>
      <c r="AB473" s="29" t="s">
        <v>57</v>
      </c>
      <c r="AC473" s="43" t="s">
        <v>66</v>
      </c>
      <c r="AD473" s="44"/>
      <c r="AE473" s="44" t="s">
        <v>2319</v>
      </c>
      <c r="AF473" s="44" t="s">
        <v>2318</v>
      </c>
      <c r="AG473" s="44" t="s">
        <v>2320</v>
      </c>
      <c r="AH473" s="55"/>
      <c r="AI473" s="50" t="str">
        <f t="shared" si="177"/>
        <v>规格√</v>
      </c>
      <c r="AJ473" s="50" t="str">
        <f t="shared" si="178"/>
        <v>按中选价</v>
      </c>
      <c r="AK473" s="51">
        <f t="shared" si="179"/>
        <v>0.09</v>
      </c>
      <c r="AL473" s="50">
        <f t="shared" si="180"/>
        <v>6.1</v>
      </c>
      <c r="AM473" s="52" t="str">
        <f t="shared" si="181"/>
        <v>原研药，行梯度降价</v>
      </c>
      <c r="AN473" s="53">
        <f t="shared" si="182"/>
        <v>0.33</v>
      </c>
      <c r="AO473" s="53">
        <f t="shared" si="183"/>
        <v>0.2</v>
      </c>
      <c r="AP473" s="53">
        <f t="shared" si="184"/>
        <v>0.16</v>
      </c>
    </row>
    <row r="474" spans="1:42">
      <c r="A474" s="28">
        <v>37</v>
      </c>
      <c r="B474" s="28" t="s">
        <v>2296</v>
      </c>
      <c r="C474" s="28" t="s">
        <v>2297</v>
      </c>
      <c r="D474" s="28" t="s">
        <v>124</v>
      </c>
      <c r="E474" s="28" t="str">
        <f>LOOKUP(2,1/([1]中选结果表!$C$2:$C$85=D474),[1]中选结果表!$M$2:$M$85)</f>
        <v>片剂</v>
      </c>
      <c r="F474" s="28" t="s">
        <v>2298</v>
      </c>
      <c r="G474" s="28" t="str">
        <f>LOOKUP(2,1/([1]中选结果表!$D$2:$D$85=$F474),[1]中选结果表!$E$2:$E$85)</f>
        <v>50mg</v>
      </c>
      <c r="H474" s="28" t="str">
        <f>LOOKUP(2,1/([1]中选结果表!$D$2:$D$85=$F474),[1]中选结果表!$F$2:$F$85)</f>
        <v>30片</v>
      </c>
      <c r="I474" s="28" t="s">
        <v>89</v>
      </c>
      <c r="J474" s="28" t="s">
        <v>2299</v>
      </c>
      <c r="K474" s="28">
        <v>2.62</v>
      </c>
      <c r="L474" s="31">
        <v>8.7300000000000003E-2</v>
      </c>
      <c r="M474" s="28">
        <v>7</v>
      </c>
      <c r="N474" s="32">
        <v>0.8</v>
      </c>
      <c r="O474" s="33" t="s">
        <v>2321</v>
      </c>
      <c r="P474" s="3" t="s">
        <v>2296</v>
      </c>
      <c r="Q474" s="3" t="s">
        <v>124</v>
      </c>
      <c r="R474" s="3" t="s">
        <v>835</v>
      </c>
      <c r="S474" s="4" t="str">
        <f>LOOKUP(2,1/('[1] 集采未中选药品规格'!$A$2:$A$596=$R474),'[1] 集采未中选药品规格'!C$2:C$596)</f>
        <v>50mg</v>
      </c>
      <c r="T474" s="4" t="str">
        <f>LOOKUP(2,1/('[1] 集采未中选药品规格'!$A$2:$A$596=$R474),'[1] 集采未中选药品规格'!D$2:D$596)</f>
        <v>20片</v>
      </c>
      <c r="U474" s="3" t="s">
        <v>89</v>
      </c>
      <c r="V474" s="38" t="s">
        <v>2322</v>
      </c>
      <c r="W474" s="3" t="s">
        <v>2323</v>
      </c>
      <c r="X474" s="38" t="s">
        <v>2322</v>
      </c>
      <c r="Y474" s="3" t="s">
        <v>2323</v>
      </c>
      <c r="Z474" s="3">
        <v>20</v>
      </c>
      <c r="AA474" s="3">
        <v>1</v>
      </c>
      <c r="AB474" s="3" t="s">
        <v>66</v>
      </c>
      <c r="AC474" s="38" t="s">
        <v>140</v>
      </c>
      <c r="AD474" s="42"/>
      <c r="AE474" s="42" t="s">
        <v>2324</v>
      </c>
      <c r="AF474" s="42" t="s">
        <v>2321</v>
      </c>
      <c r="AG474" s="42" t="s">
        <v>2325</v>
      </c>
      <c r="AH474" s="54"/>
      <c r="AI474" s="50" t="str">
        <f t="shared" si="177"/>
        <v>规格√</v>
      </c>
      <c r="AJ474" s="50" t="str">
        <f t="shared" si="178"/>
        <v>按中选价</v>
      </c>
      <c r="AK474" s="51">
        <f t="shared" si="179"/>
        <v>0.09</v>
      </c>
      <c r="AL474" s="50">
        <f t="shared" si="180"/>
        <v>11.1</v>
      </c>
      <c r="AM474" s="52" t="str">
        <f t="shared" si="181"/>
        <v>过评药，行梯度降价</v>
      </c>
      <c r="AN474" s="53">
        <f t="shared" si="182"/>
        <v>0.6</v>
      </c>
      <c r="AO474" s="53">
        <f t="shared" si="183"/>
        <v>0.36</v>
      </c>
      <c r="AP474" s="53">
        <f t="shared" si="184"/>
        <v>0.29000000000000004</v>
      </c>
    </row>
    <row r="475" spans="1:42">
      <c r="A475" s="28">
        <v>37</v>
      </c>
      <c r="B475" s="28" t="s">
        <v>2296</v>
      </c>
      <c r="C475" s="28" t="s">
        <v>2297</v>
      </c>
      <c r="D475" s="28" t="s">
        <v>124</v>
      </c>
      <c r="E475" s="28" t="str">
        <f>LOOKUP(2,1/([1]中选结果表!$C$2:$C$85=D475),[1]中选结果表!$M$2:$M$85)</f>
        <v>片剂</v>
      </c>
      <c r="F475" s="28" t="s">
        <v>2298</v>
      </c>
      <c r="G475" s="28" t="str">
        <f>LOOKUP(2,1/([1]中选结果表!$D$2:$D$85=$F475),[1]中选结果表!$E$2:$E$85)</f>
        <v>50mg</v>
      </c>
      <c r="H475" s="28" t="str">
        <f>LOOKUP(2,1/([1]中选结果表!$D$2:$D$85=$F475),[1]中选结果表!$F$2:$F$85)</f>
        <v>30片</v>
      </c>
      <c r="I475" s="28" t="s">
        <v>89</v>
      </c>
      <c r="J475" s="28" t="s">
        <v>2299</v>
      </c>
      <c r="K475" s="28">
        <v>2.62</v>
      </c>
      <c r="L475" s="31">
        <v>8.7300000000000003E-2</v>
      </c>
      <c r="M475" s="28">
        <v>7</v>
      </c>
      <c r="N475" s="32">
        <v>0.8</v>
      </c>
      <c r="O475" s="33" t="s">
        <v>2326</v>
      </c>
      <c r="P475" s="3" t="s">
        <v>2296</v>
      </c>
      <c r="Q475" s="3" t="s">
        <v>124</v>
      </c>
      <c r="R475" s="3" t="s">
        <v>2327</v>
      </c>
      <c r="S475" s="4" t="str">
        <f>LOOKUP(2,1/('[1] 集采未中选药品规格'!$A$2:$A$596=$R475),'[1] 集采未中选药品规格'!C$2:C$596)</f>
        <v>25mg</v>
      </c>
      <c r="T475" s="4" t="str">
        <f>LOOKUP(2,1/('[1] 集采未中选药品规格'!$A$2:$A$596=$R475),'[1] 集采未中选药品规格'!D$2:D$596)</f>
        <v>30片</v>
      </c>
      <c r="U475" s="3" t="s">
        <v>89</v>
      </c>
      <c r="V475" s="38" t="s">
        <v>2322</v>
      </c>
      <c r="W475" s="3" t="s">
        <v>2323</v>
      </c>
      <c r="X475" s="38" t="s">
        <v>2322</v>
      </c>
      <c r="Y475" s="3" t="s">
        <v>2323</v>
      </c>
      <c r="Z475" s="3">
        <v>15</v>
      </c>
      <c r="AA475" s="3">
        <v>0.5</v>
      </c>
      <c r="AB475" s="3" t="s">
        <v>66</v>
      </c>
      <c r="AC475" s="38" t="s">
        <v>140</v>
      </c>
      <c r="AD475" s="42"/>
      <c r="AE475" s="42" t="s">
        <v>2328</v>
      </c>
      <c r="AF475" s="42" t="s">
        <v>2326</v>
      </c>
      <c r="AG475" s="42" t="s">
        <v>2329</v>
      </c>
      <c r="AH475" s="54"/>
      <c r="AI475" s="50" t="str">
        <f t="shared" si="177"/>
        <v>规格×</v>
      </c>
      <c r="AJ475" s="50" t="str">
        <f t="shared" si="178"/>
        <v>装量差比价</v>
      </c>
      <c r="AK475" s="51">
        <f t="shared" si="179"/>
        <v>0.05</v>
      </c>
      <c r="AL475" s="50">
        <f t="shared" si="180"/>
        <v>10</v>
      </c>
      <c r="AM475" s="52" t="str">
        <f t="shared" si="181"/>
        <v>过评药，行梯度降价</v>
      </c>
      <c r="AN475" s="53">
        <f t="shared" si="182"/>
        <v>0.3</v>
      </c>
      <c r="AO475" s="53">
        <f t="shared" si="183"/>
        <v>0.18</v>
      </c>
      <c r="AP475" s="53">
        <f t="shared" si="184"/>
        <v>0.15000000000000002</v>
      </c>
    </row>
    <row r="476" spans="1:42">
      <c r="A476" s="28">
        <v>37</v>
      </c>
      <c r="B476" s="28" t="s">
        <v>2296</v>
      </c>
      <c r="C476" s="28" t="s">
        <v>2297</v>
      </c>
      <c r="D476" s="28" t="s">
        <v>124</v>
      </c>
      <c r="E476" s="28" t="str">
        <f>LOOKUP(2,1/([1]中选结果表!$C$2:$C$85=D476),[1]中选结果表!$M$2:$M$85)</f>
        <v>片剂</v>
      </c>
      <c r="F476" s="28" t="s">
        <v>2298</v>
      </c>
      <c r="G476" s="28" t="str">
        <f>LOOKUP(2,1/([1]中选结果表!$D$2:$D$85=$F476),[1]中选结果表!$E$2:$E$85)</f>
        <v>50mg</v>
      </c>
      <c r="H476" s="28" t="str">
        <f>LOOKUP(2,1/([1]中选结果表!$D$2:$D$85=$F476),[1]中选结果表!$F$2:$F$85)</f>
        <v>30片</v>
      </c>
      <c r="I476" s="28" t="s">
        <v>89</v>
      </c>
      <c r="J476" s="28" t="s">
        <v>2299</v>
      </c>
      <c r="K476" s="28">
        <v>2.62</v>
      </c>
      <c r="L476" s="31">
        <v>8.7300000000000003E-2</v>
      </c>
      <c r="M476" s="28">
        <v>7</v>
      </c>
      <c r="N476" s="32">
        <v>0.8</v>
      </c>
      <c r="O476" s="33" t="s">
        <v>2330</v>
      </c>
      <c r="P476" s="3" t="s">
        <v>2296</v>
      </c>
      <c r="Q476" s="3" t="s">
        <v>124</v>
      </c>
      <c r="R476" s="3" t="s">
        <v>2331</v>
      </c>
      <c r="S476" s="4" t="str">
        <f>LOOKUP(2,1/('[1] 集采未中选药品规格'!$A$2:$A$596=$R476),'[1] 集采未中选药品规格'!C$2:C$596)</f>
        <v>25mg</v>
      </c>
      <c r="T476" s="4" t="str">
        <f>LOOKUP(2,1/('[1] 集采未中选药品规格'!$A$2:$A$596=$R476),'[1] 集采未中选药品规格'!D$2:D$596)</f>
        <v>40片</v>
      </c>
      <c r="U476" s="3" t="s">
        <v>89</v>
      </c>
      <c r="V476" s="38" t="s">
        <v>2322</v>
      </c>
      <c r="W476" s="3" t="s">
        <v>2323</v>
      </c>
      <c r="X476" s="38" t="s">
        <v>2322</v>
      </c>
      <c r="Y476" s="3" t="s">
        <v>2323</v>
      </c>
      <c r="Z476" s="3">
        <v>20</v>
      </c>
      <c r="AA476" s="3">
        <v>0.5</v>
      </c>
      <c r="AB476" s="3" t="s">
        <v>66</v>
      </c>
      <c r="AC476" s="38" t="s">
        <v>140</v>
      </c>
      <c r="AD476" s="42"/>
      <c r="AE476" s="42" t="s">
        <v>2328</v>
      </c>
      <c r="AF476" s="42" t="s">
        <v>2330</v>
      </c>
      <c r="AG476" s="42" t="s">
        <v>2329</v>
      </c>
      <c r="AH476" s="54"/>
      <c r="AI476" s="50" t="str">
        <f t="shared" si="177"/>
        <v>规格×</v>
      </c>
      <c r="AJ476" s="50" t="str">
        <f t="shared" si="178"/>
        <v>装量差比价</v>
      </c>
      <c r="AK476" s="51">
        <f t="shared" si="179"/>
        <v>0.05</v>
      </c>
      <c r="AL476" s="50">
        <f t="shared" si="180"/>
        <v>10</v>
      </c>
      <c r="AM476" s="52" t="str">
        <f t="shared" si="181"/>
        <v>过评药，行梯度降价</v>
      </c>
      <c r="AN476" s="53">
        <f t="shared" si="182"/>
        <v>0.3</v>
      </c>
      <c r="AO476" s="53">
        <f t="shared" si="183"/>
        <v>0.18</v>
      </c>
      <c r="AP476" s="53">
        <f t="shared" si="184"/>
        <v>0.15000000000000002</v>
      </c>
    </row>
    <row r="477" spans="1:42">
      <c r="A477" s="28">
        <v>37</v>
      </c>
      <c r="B477" s="28" t="s">
        <v>2296</v>
      </c>
      <c r="C477" s="28" t="s">
        <v>2297</v>
      </c>
      <c r="D477" s="28" t="s">
        <v>124</v>
      </c>
      <c r="E477" s="28" t="str">
        <f>LOOKUP(2,1/([1]中选结果表!$C$2:$C$85=D477),[1]中选结果表!$M$2:$M$85)</f>
        <v>片剂</v>
      </c>
      <c r="F477" s="28" t="s">
        <v>2298</v>
      </c>
      <c r="G477" s="28" t="str">
        <f>LOOKUP(2,1/([1]中选结果表!$D$2:$D$85=$F477),[1]中选结果表!$E$2:$E$85)</f>
        <v>50mg</v>
      </c>
      <c r="H477" s="28" t="str">
        <f>LOOKUP(2,1/([1]中选结果表!$D$2:$D$85=$F477),[1]中选结果表!$F$2:$F$85)</f>
        <v>30片</v>
      </c>
      <c r="I477" s="28" t="s">
        <v>89</v>
      </c>
      <c r="J477" s="28" t="s">
        <v>2299</v>
      </c>
      <c r="K477" s="28">
        <v>2.62</v>
      </c>
      <c r="L477" s="31">
        <v>8.7300000000000003E-2</v>
      </c>
      <c r="M477" s="28">
        <v>7</v>
      </c>
      <c r="N477" s="32">
        <v>0.8</v>
      </c>
      <c r="O477" s="33" t="s">
        <v>2332</v>
      </c>
      <c r="P477" s="3" t="s">
        <v>2296</v>
      </c>
      <c r="Q477" s="3" t="s">
        <v>124</v>
      </c>
      <c r="R477" s="3" t="s">
        <v>2333</v>
      </c>
      <c r="S477" s="4" t="str">
        <f>LOOKUP(2,1/('[1] 集采未中选药品规格'!$A$2:$A$596=$R477),'[1] 集采未中选药品规格'!C$2:C$596)</f>
        <v>25mg</v>
      </c>
      <c r="T477" s="4" t="str">
        <f>LOOKUP(2,1/('[1] 集采未中选药品规格'!$A$2:$A$596=$R477),'[1] 集采未中选药品规格'!D$2:D$596)</f>
        <v>20片</v>
      </c>
      <c r="U477" s="3" t="s">
        <v>89</v>
      </c>
      <c r="V477" s="38" t="s">
        <v>2311</v>
      </c>
      <c r="W477" s="3" t="s">
        <v>2312</v>
      </c>
      <c r="X477" s="38" t="s">
        <v>2311</v>
      </c>
      <c r="Y477" s="3" t="s">
        <v>2312</v>
      </c>
      <c r="Z477" s="3">
        <v>7.2</v>
      </c>
      <c r="AA477" s="3">
        <v>0.36</v>
      </c>
      <c r="AB477" s="3" t="s">
        <v>57</v>
      </c>
      <c r="AC477" s="38"/>
      <c r="AD477" s="42"/>
      <c r="AE477" s="42" t="s">
        <v>2334</v>
      </c>
      <c r="AF477" s="42" t="s">
        <v>2332</v>
      </c>
      <c r="AG477" s="42" t="s">
        <v>2335</v>
      </c>
      <c r="AH477" s="54"/>
      <c r="AI477" s="50" t="str">
        <f t="shared" si="177"/>
        <v>规格×</v>
      </c>
      <c r="AJ477" s="50" t="str">
        <f t="shared" si="178"/>
        <v>装量差比价</v>
      </c>
      <c r="AK477" s="51">
        <f t="shared" si="179"/>
        <v>0.05</v>
      </c>
      <c r="AL477" s="50">
        <f t="shared" si="180"/>
        <v>7.2</v>
      </c>
      <c r="AM477" s="52" t="str">
        <f t="shared" si="181"/>
        <v>差比价与挂网价取低者</v>
      </c>
      <c r="AN477" s="53">
        <f t="shared" si="182"/>
        <v>0.05</v>
      </c>
      <c r="AO477" s="53">
        <f t="shared" si="183"/>
        <v>0.05</v>
      </c>
      <c r="AP477" s="53">
        <f t="shared" si="184"/>
        <v>0.05</v>
      </c>
    </row>
    <row r="478" spans="1:42">
      <c r="A478" s="28">
        <v>37</v>
      </c>
      <c r="B478" s="28" t="s">
        <v>2296</v>
      </c>
      <c r="C478" s="28" t="s">
        <v>2297</v>
      </c>
      <c r="D478" s="28" t="s">
        <v>124</v>
      </c>
      <c r="E478" s="28" t="str">
        <f>LOOKUP(2,1/([1]中选结果表!$C$2:$C$85=D478),[1]中选结果表!$M$2:$M$85)</f>
        <v>片剂</v>
      </c>
      <c r="F478" s="28" t="s">
        <v>2298</v>
      </c>
      <c r="G478" s="28" t="str">
        <f>LOOKUP(2,1/([1]中选结果表!$D$2:$D$85=$F478),[1]中选结果表!$E$2:$E$85)</f>
        <v>50mg</v>
      </c>
      <c r="H478" s="28" t="str">
        <f>LOOKUP(2,1/([1]中选结果表!$D$2:$D$85=$F478),[1]中选结果表!$F$2:$F$85)</f>
        <v>30片</v>
      </c>
      <c r="I478" s="28" t="s">
        <v>89</v>
      </c>
      <c r="J478" s="28" t="s">
        <v>2299</v>
      </c>
      <c r="K478" s="28">
        <v>2.62</v>
      </c>
      <c r="L478" s="31">
        <v>8.7300000000000003E-2</v>
      </c>
      <c r="M478" s="28">
        <v>7</v>
      </c>
      <c r="N478" s="32">
        <v>0.8</v>
      </c>
      <c r="O478" s="33" t="s">
        <v>2336</v>
      </c>
      <c r="P478" s="3" t="s">
        <v>2296</v>
      </c>
      <c r="Q478" s="3" t="s">
        <v>124</v>
      </c>
      <c r="R478" s="3" t="s">
        <v>2337</v>
      </c>
      <c r="S478" s="4" t="str">
        <f>LOOKUP(2,1/('[1] 集采未中选药品规格'!$A$2:$A$596=$R478),'[1] 集采未中选药品规格'!C$2:C$596)</f>
        <v>25mg</v>
      </c>
      <c r="T478" s="4" t="str">
        <f>LOOKUP(2,1/('[1] 集采未中选药品规格'!$A$2:$A$596=$R478),'[1] 集采未中选药品规格'!D$2:D$596)</f>
        <v>24片</v>
      </c>
      <c r="U478" s="3" t="s">
        <v>89</v>
      </c>
      <c r="V478" s="38" t="s">
        <v>2311</v>
      </c>
      <c r="W478" s="3" t="s">
        <v>2312</v>
      </c>
      <c r="X478" s="38" t="s">
        <v>2311</v>
      </c>
      <c r="Y478" s="3" t="s">
        <v>2312</v>
      </c>
      <c r="Z478" s="3">
        <v>8.64</v>
      </c>
      <c r="AA478" s="3">
        <v>0.36</v>
      </c>
      <c r="AB478" s="3" t="s">
        <v>57</v>
      </c>
      <c r="AC478" s="38"/>
      <c r="AD478" s="42"/>
      <c r="AE478" s="42" t="s">
        <v>2334</v>
      </c>
      <c r="AF478" s="42" t="s">
        <v>2336</v>
      </c>
      <c r="AG478" s="42" t="s">
        <v>2335</v>
      </c>
      <c r="AH478" s="54"/>
      <c r="AI478" s="50" t="str">
        <f t="shared" si="177"/>
        <v>规格×</v>
      </c>
      <c r="AJ478" s="50" t="str">
        <f t="shared" si="178"/>
        <v>装量差比价</v>
      </c>
      <c r="AK478" s="51">
        <f t="shared" si="179"/>
        <v>0.05</v>
      </c>
      <c r="AL478" s="50">
        <f t="shared" si="180"/>
        <v>7.2</v>
      </c>
      <c r="AM478" s="52" t="str">
        <f t="shared" si="181"/>
        <v>差比价与挂网价取低者</v>
      </c>
      <c r="AN478" s="53">
        <f t="shared" si="182"/>
        <v>0.05</v>
      </c>
      <c r="AO478" s="53">
        <f t="shared" si="183"/>
        <v>0.05</v>
      </c>
      <c r="AP478" s="53">
        <f t="shared" si="184"/>
        <v>0.05</v>
      </c>
    </row>
    <row r="479" spans="1:42">
      <c r="A479" s="28">
        <v>37</v>
      </c>
      <c r="B479" s="28" t="s">
        <v>2296</v>
      </c>
      <c r="C479" s="28" t="s">
        <v>2297</v>
      </c>
      <c r="D479" s="28" t="s">
        <v>124</v>
      </c>
      <c r="E479" s="28" t="str">
        <f>LOOKUP(2,1/([1]中选结果表!$C$2:$C$85=D479),[1]中选结果表!$M$2:$M$85)</f>
        <v>片剂</v>
      </c>
      <c r="F479" s="28" t="s">
        <v>2298</v>
      </c>
      <c r="G479" s="28" t="str">
        <f>LOOKUP(2,1/([1]中选结果表!$D$2:$D$85=$F479),[1]中选结果表!$E$2:$E$85)</f>
        <v>50mg</v>
      </c>
      <c r="H479" s="28" t="str">
        <f>LOOKUP(2,1/([1]中选结果表!$D$2:$D$85=$F479),[1]中选结果表!$F$2:$F$85)</f>
        <v>30片</v>
      </c>
      <c r="I479" s="28" t="s">
        <v>89</v>
      </c>
      <c r="J479" s="28" t="s">
        <v>2299</v>
      </c>
      <c r="K479" s="28">
        <v>2.62</v>
      </c>
      <c r="L479" s="31">
        <v>8.7300000000000003E-2</v>
      </c>
      <c r="M479" s="28">
        <v>7</v>
      </c>
      <c r="N479" s="32">
        <v>0.8</v>
      </c>
      <c r="O479" s="33" t="s">
        <v>2338</v>
      </c>
      <c r="P479" s="3" t="s">
        <v>2296</v>
      </c>
      <c r="Q479" s="3" t="s">
        <v>124</v>
      </c>
      <c r="R479" s="3" t="s">
        <v>2327</v>
      </c>
      <c r="S479" s="4" t="str">
        <f>LOOKUP(2,1/('[1] 集采未中选药品规格'!$A$2:$A$596=$R479),'[1] 集采未中选药品规格'!C$2:C$596)</f>
        <v>25mg</v>
      </c>
      <c r="T479" s="4" t="str">
        <f>LOOKUP(2,1/('[1] 集采未中选药品规格'!$A$2:$A$596=$R479),'[1] 集采未中选药品规格'!D$2:D$596)</f>
        <v>30片</v>
      </c>
      <c r="U479" s="3" t="s">
        <v>89</v>
      </c>
      <c r="V479" s="38" t="s">
        <v>2339</v>
      </c>
      <c r="W479" s="3" t="s">
        <v>2340</v>
      </c>
      <c r="X479" s="38" t="s">
        <v>2339</v>
      </c>
      <c r="Y479" s="3" t="s">
        <v>2340</v>
      </c>
      <c r="Z479" s="3">
        <v>12.8</v>
      </c>
      <c r="AA479" s="3">
        <v>0.42666700000000002</v>
      </c>
      <c r="AB479" s="3" t="s">
        <v>57</v>
      </c>
      <c r="AC479" s="38"/>
      <c r="AD479" s="42"/>
      <c r="AE479" s="42" t="s">
        <v>2341</v>
      </c>
      <c r="AF479" s="42" t="s">
        <v>2338</v>
      </c>
      <c r="AG479" s="42" t="s">
        <v>2342</v>
      </c>
      <c r="AH479" s="54"/>
      <c r="AI479" s="50" t="str">
        <f t="shared" si="177"/>
        <v>规格×</v>
      </c>
      <c r="AJ479" s="50" t="str">
        <f t="shared" si="178"/>
        <v>装量差比价</v>
      </c>
      <c r="AK479" s="51">
        <f t="shared" si="179"/>
        <v>0.05</v>
      </c>
      <c r="AL479" s="50">
        <f t="shared" si="180"/>
        <v>8.5</v>
      </c>
      <c r="AM479" s="52" t="str">
        <f t="shared" si="181"/>
        <v>差比价与挂网价取低者</v>
      </c>
      <c r="AN479" s="53">
        <f t="shared" si="182"/>
        <v>0.05</v>
      </c>
      <c r="AO479" s="53">
        <f t="shared" si="183"/>
        <v>0.05</v>
      </c>
      <c r="AP479" s="53">
        <f t="shared" si="184"/>
        <v>0.05</v>
      </c>
    </row>
    <row r="480" spans="1:42">
      <c r="A480" s="28">
        <v>37</v>
      </c>
      <c r="B480" s="28" t="s">
        <v>2296</v>
      </c>
      <c r="C480" s="28" t="s">
        <v>2297</v>
      </c>
      <c r="D480" s="28" t="s">
        <v>124</v>
      </c>
      <c r="E480" s="28" t="str">
        <f>LOOKUP(2,1/([1]中选结果表!$C$2:$C$85=D480),[1]中选结果表!$M$2:$M$85)</f>
        <v>片剂</v>
      </c>
      <c r="F480" s="28" t="s">
        <v>2298</v>
      </c>
      <c r="G480" s="28" t="str">
        <f>LOOKUP(2,1/([1]中选结果表!$D$2:$D$85=$F480),[1]中选结果表!$E$2:$E$85)</f>
        <v>50mg</v>
      </c>
      <c r="H480" s="28" t="str">
        <f>LOOKUP(2,1/([1]中选结果表!$D$2:$D$85=$F480),[1]中选结果表!$F$2:$F$85)</f>
        <v>30片</v>
      </c>
      <c r="I480" s="28" t="s">
        <v>89</v>
      </c>
      <c r="J480" s="28" t="s">
        <v>2299</v>
      </c>
      <c r="K480" s="28">
        <v>2.62</v>
      </c>
      <c r="L480" s="31">
        <v>8.7300000000000003E-2</v>
      </c>
      <c r="M480" s="28">
        <v>7</v>
      </c>
      <c r="N480" s="32">
        <v>0.8</v>
      </c>
      <c r="O480" s="33" t="s">
        <v>2343</v>
      </c>
      <c r="P480" s="3" t="s">
        <v>2296</v>
      </c>
      <c r="Q480" s="3" t="s">
        <v>124</v>
      </c>
      <c r="R480" s="3" t="s">
        <v>2344</v>
      </c>
      <c r="S480" s="4" t="str">
        <f>LOOKUP(2,1/('[1] 集采未中选药品规格'!$A$2:$A$596=$R480),'[1] 集采未中选药品规格'!C$2:C$596)</f>
        <v>25mg</v>
      </c>
      <c r="T480" s="4" t="str">
        <f>LOOKUP(2,1/('[1] 集采未中选药品规格'!$A$2:$A$596=$R480),'[1] 集采未中选药品规格'!D$2:D$596)</f>
        <v>60片</v>
      </c>
      <c r="U480" s="3" t="s">
        <v>89</v>
      </c>
      <c r="V480" s="38" t="s">
        <v>2339</v>
      </c>
      <c r="W480" s="3" t="s">
        <v>2340</v>
      </c>
      <c r="X480" s="38" t="s">
        <v>2339</v>
      </c>
      <c r="Y480" s="3" t="s">
        <v>2340</v>
      </c>
      <c r="Z480" s="3">
        <v>24.96</v>
      </c>
      <c r="AA480" s="3">
        <v>0.41599999999999998</v>
      </c>
      <c r="AB480" s="3" t="s">
        <v>57</v>
      </c>
      <c r="AC480" s="38"/>
      <c r="AD480" s="42"/>
      <c r="AE480" s="42" t="s">
        <v>2341</v>
      </c>
      <c r="AF480" s="42" t="s">
        <v>2343</v>
      </c>
      <c r="AG480" s="42" t="s">
        <v>2342</v>
      </c>
      <c r="AH480" s="54"/>
      <c r="AI480" s="50" t="str">
        <f t="shared" si="177"/>
        <v>规格×</v>
      </c>
      <c r="AJ480" s="50" t="str">
        <f t="shared" si="178"/>
        <v>装量差比价</v>
      </c>
      <c r="AK480" s="51">
        <f t="shared" si="179"/>
        <v>0.05</v>
      </c>
      <c r="AL480" s="50">
        <f t="shared" si="180"/>
        <v>8.3000000000000007</v>
      </c>
      <c r="AM480" s="52" t="str">
        <f t="shared" si="181"/>
        <v>差比价与挂网价取低者</v>
      </c>
      <c r="AN480" s="53">
        <f t="shared" si="182"/>
        <v>0.05</v>
      </c>
      <c r="AO480" s="53">
        <f t="shared" si="183"/>
        <v>0.05</v>
      </c>
      <c r="AP480" s="53">
        <f t="shared" si="184"/>
        <v>0.05</v>
      </c>
    </row>
    <row r="481" spans="1:42">
      <c r="A481" s="28">
        <v>37</v>
      </c>
      <c r="B481" s="28" t="s">
        <v>2296</v>
      </c>
      <c r="C481" s="28" t="s">
        <v>2297</v>
      </c>
      <c r="D481" s="28" t="s">
        <v>124</v>
      </c>
      <c r="E481" s="28" t="str">
        <f>LOOKUP(2,1/([1]中选结果表!$C$2:$C$85=D481),[1]中选结果表!$M$2:$M$85)</f>
        <v>片剂</v>
      </c>
      <c r="F481" s="28" t="s">
        <v>2298</v>
      </c>
      <c r="G481" s="28" t="str">
        <f>LOOKUP(2,1/([1]中选结果表!$D$2:$D$85=$F481),[1]中选结果表!$E$2:$E$85)</f>
        <v>50mg</v>
      </c>
      <c r="H481" s="28" t="str">
        <f>LOOKUP(2,1/([1]中选结果表!$D$2:$D$85=$F481),[1]中选结果表!$F$2:$F$85)</f>
        <v>30片</v>
      </c>
      <c r="I481" s="28" t="s">
        <v>89</v>
      </c>
      <c r="J481" s="28" t="s">
        <v>2299</v>
      </c>
      <c r="K481" s="28">
        <v>2.62</v>
      </c>
      <c r="L481" s="31">
        <v>8.7300000000000003E-2</v>
      </c>
      <c r="M481" s="28">
        <v>7</v>
      </c>
      <c r="N481" s="32">
        <v>0.8</v>
      </c>
      <c r="O481" s="33" t="s">
        <v>2345</v>
      </c>
      <c r="P481" s="3" t="s">
        <v>2296</v>
      </c>
      <c r="Q481" s="3" t="s">
        <v>124</v>
      </c>
      <c r="R481" s="3" t="s">
        <v>2317</v>
      </c>
      <c r="S481" s="4" t="str">
        <f>LOOKUP(2,1/('[1] 集采未中选药品规格'!$A$2:$A$596=$R481),'[1] 集采未中选药品规格'!C$2:C$596)</f>
        <v>50mg</v>
      </c>
      <c r="T481" s="4" t="str">
        <f>LOOKUP(2,1/('[1] 集采未中选药品规格'!$A$2:$A$596=$R481),'[1] 集采未中选药品规格'!D$2:D$596)</f>
        <v>30片</v>
      </c>
      <c r="U481" s="3" t="s">
        <v>89</v>
      </c>
      <c r="V481" s="38" t="s">
        <v>2322</v>
      </c>
      <c r="W481" s="3" t="s">
        <v>2323</v>
      </c>
      <c r="X481" s="38" t="s">
        <v>2322</v>
      </c>
      <c r="Y481" s="3" t="s">
        <v>2323</v>
      </c>
      <c r="Z481" s="3">
        <v>30</v>
      </c>
      <c r="AA481" s="3">
        <v>1</v>
      </c>
      <c r="AB481" s="3" t="s">
        <v>66</v>
      </c>
      <c r="AC481" s="38" t="s">
        <v>140</v>
      </c>
      <c r="AD481" s="42"/>
      <c r="AE481" s="42" t="s">
        <v>2324</v>
      </c>
      <c r="AF481" s="42" t="s">
        <v>2345</v>
      </c>
      <c r="AG481" s="42" t="s">
        <v>2325</v>
      </c>
      <c r="AH481" s="54"/>
      <c r="AI481" s="50" t="str">
        <f t="shared" si="177"/>
        <v>规格√</v>
      </c>
      <c r="AJ481" s="50" t="str">
        <f t="shared" si="178"/>
        <v>按中选价</v>
      </c>
      <c r="AK481" s="51">
        <f t="shared" si="179"/>
        <v>0.09</v>
      </c>
      <c r="AL481" s="50">
        <f t="shared" si="180"/>
        <v>11.1</v>
      </c>
      <c r="AM481" s="52" t="str">
        <f t="shared" si="181"/>
        <v>过评药，行梯度降价</v>
      </c>
      <c r="AN481" s="53">
        <f t="shared" si="182"/>
        <v>0.6</v>
      </c>
      <c r="AO481" s="53">
        <f t="shared" si="183"/>
        <v>0.36</v>
      </c>
      <c r="AP481" s="53">
        <f t="shared" si="184"/>
        <v>0.29000000000000004</v>
      </c>
    </row>
    <row r="482" spans="1:42">
      <c r="A482" s="28">
        <v>37</v>
      </c>
      <c r="B482" s="28" t="s">
        <v>2296</v>
      </c>
      <c r="C482" s="28" t="s">
        <v>2297</v>
      </c>
      <c r="D482" s="28" t="s">
        <v>124</v>
      </c>
      <c r="E482" s="28" t="str">
        <f>LOOKUP(2,1/([1]中选结果表!$C$2:$C$85=D482),[1]中选结果表!$M$2:$M$85)</f>
        <v>片剂</v>
      </c>
      <c r="F482" s="28" t="s">
        <v>2298</v>
      </c>
      <c r="G482" s="28" t="str">
        <f>LOOKUP(2,1/([1]中选结果表!$D$2:$D$85=$F482),[1]中选结果表!$E$2:$E$85)</f>
        <v>50mg</v>
      </c>
      <c r="H482" s="28" t="str">
        <f>LOOKUP(2,1/([1]中选结果表!$D$2:$D$85=$F482),[1]中选结果表!$F$2:$F$85)</f>
        <v>30片</v>
      </c>
      <c r="I482" s="28" t="s">
        <v>89</v>
      </c>
      <c r="J482" s="28" t="s">
        <v>2299</v>
      </c>
      <c r="K482" s="28">
        <v>2.62</v>
      </c>
      <c r="L482" s="31">
        <v>8.7300000000000003E-2</v>
      </c>
      <c r="M482" s="28">
        <v>7</v>
      </c>
      <c r="N482" s="32">
        <v>0.8</v>
      </c>
      <c r="O482" s="33" t="s">
        <v>2346</v>
      </c>
      <c r="P482" s="3" t="s">
        <v>2296</v>
      </c>
      <c r="Q482" s="3" t="s">
        <v>124</v>
      </c>
      <c r="R482" s="3" t="s">
        <v>2333</v>
      </c>
      <c r="S482" s="4" t="str">
        <f>LOOKUP(2,1/('[1] 集采未中选药品规格'!$A$2:$A$596=$R482),'[1] 集采未中选药品规格'!C$2:C$596)</f>
        <v>25mg</v>
      </c>
      <c r="T482" s="4" t="str">
        <f>LOOKUP(2,1/('[1] 集采未中选药品规格'!$A$2:$A$596=$R482),'[1] 集采未中选药品规格'!D$2:D$596)</f>
        <v>20片</v>
      </c>
      <c r="U482" s="3" t="s">
        <v>89</v>
      </c>
      <c r="V482" s="38" t="s">
        <v>2347</v>
      </c>
      <c r="W482" s="3" t="s">
        <v>2348</v>
      </c>
      <c r="X482" s="38" t="s">
        <v>2347</v>
      </c>
      <c r="Y482" s="3" t="s">
        <v>2348</v>
      </c>
      <c r="Z482" s="3">
        <v>9.8699999999999992</v>
      </c>
      <c r="AA482" s="3">
        <v>0.49349999999999999</v>
      </c>
      <c r="AB482" s="3" t="s">
        <v>57</v>
      </c>
      <c r="AC482" s="38"/>
      <c r="AD482" s="42"/>
      <c r="AE482" s="42" t="s">
        <v>2349</v>
      </c>
      <c r="AF482" s="42" t="s">
        <v>2346</v>
      </c>
      <c r="AG482" s="42" t="s">
        <v>2350</v>
      </c>
      <c r="AH482" s="54"/>
      <c r="AI482" s="50" t="str">
        <f t="shared" si="177"/>
        <v>规格×</v>
      </c>
      <c r="AJ482" s="50" t="str">
        <f t="shared" si="178"/>
        <v>装量差比价</v>
      </c>
      <c r="AK482" s="51">
        <f t="shared" si="179"/>
        <v>0.05</v>
      </c>
      <c r="AL482" s="50">
        <f t="shared" si="180"/>
        <v>9.9</v>
      </c>
      <c r="AM482" s="52" t="str">
        <f t="shared" si="181"/>
        <v>差比价与挂网价取低者</v>
      </c>
      <c r="AN482" s="53">
        <f t="shared" si="182"/>
        <v>0.05</v>
      </c>
      <c r="AO482" s="53">
        <f t="shared" si="183"/>
        <v>0.05</v>
      </c>
      <c r="AP482" s="53">
        <f t="shared" si="184"/>
        <v>0.05</v>
      </c>
    </row>
    <row r="483" spans="1:42">
      <c r="A483" s="28">
        <v>37</v>
      </c>
      <c r="B483" s="28" t="s">
        <v>2296</v>
      </c>
      <c r="C483" s="28" t="s">
        <v>2297</v>
      </c>
      <c r="D483" s="28" t="s">
        <v>124</v>
      </c>
      <c r="E483" s="28" t="str">
        <f>LOOKUP(2,1/([1]中选结果表!$C$2:$C$85=D483),[1]中选结果表!$M$2:$M$85)</f>
        <v>片剂</v>
      </c>
      <c r="F483" s="28" t="s">
        <v>2298</v>
      </c>
      <c r="G483" s="28" t="str">
        <f>LOOKUP(2,1/([1]中选结果表!$D$2:$D$85=$F483),[1]中选结果表!$E$2:$E$85)</f>
        <v>50mg</v>
      </c>
      <c r="H483" s="28" t="str">
        <f>LOOKUP(2,1/([1]中选结果表!$D$2:$D$85=$F483),[1]中选结果表!$F$2:$F$85)</f>
        <v>30片</v>
      </c>
      <c r="I483" s="28" t="s">
        <v>89</v>
      </c>
      <c r="J483" s="28" t="s">
        <v>2299</v>
      </c>
      <c r="K483" s="28">
        <v>2.62</v>
      </c>
      <c r="L483" s="31">
        <v>8.7300000000000003E-2</v>
      </c>
      <c r="M483" s="28">
        <v>7</v>
      </c>
      <c r="N483" s="32">
        <v>0.8</v>
      </c>
      <c r="O483" s="33" t="s">
        <v>2351</v>
      </c>
      <c r="P483" s="3" t="s">
        <v>2296</v>
      </c>
      <c r="Q483" s="3" t="s">
        <v>124</v>
      </c>
      <c r="R483" s="3" t="s">
        <v>2352</v>
      </c>
      <c r="S483" s="4" t="str">
        <f>LOOKUP(2,1/('[1] 集采未中选药品规格'!$A$2:$A$596=$R483),'[1] 集采未中选药品规格'!C$2:C$596)</f>
        <v>25mg</v>
      </c>
      <c r="T483" s="4" t="str">
        <f>LOOKUP(2,1/('[1] 集采未中选药品规格'!$A$2:$A$596=$R483),'[1] 集采未中选药品规格'!D$2:D$596)</f>
        <v>40片</v>
      </c>
      <c r="U483" s="3" t="s">
        <v>47</v>
      </c>
      <c r="V483" s="38" t="s">
        <v>2353</v>
      </c>
      <c r="W483" s="3" t="s">
        <v>2354</v>
      </c>
      <c r="X483" s="38" t="s">
        <v>2353</v>
      </c>
      <c r="Y483" s="3" t="s">
        <v>2354</v>
      </c>
      <c r="Z483" s="3">
        <v>8.3000000000000007</v>
      </c>
      <c r="AA483" s="3">
        <v>0.20749999999999999</v>
      </c>
      <c r="AB483" s="3" t="s">
        <v>57</v>
      </c>
      <c r="AC483" s="38"/>
      <c r="AD483" s="42"/>
      <c r="AE483" s="42" t="s">
        <v>2355</v>
      </c>
      <c r="AF483" s="42" t="s">
        <v>2351</v>
      </c>
      <c r="AG483" s="42" t="s">
        <v>2356</v>
      </c>
      <c r="AH483" s="54"/>
      <c r="AI483" s="50" t="str">
        <f t="shared" si="177"/>
        <v>规格×</v>
      </c>
      <c r="AJ483" s="50" t="str">
        <f t="shared" si="178"/>
        <v>装量差比价</v>
      </c>
      <c r="AK483" s="51">
        <f t="shared" si="179"/>
        <v>0.05</v>
      </c>
      <c r="AL483" s="50">
        <f t="shared" si="180"/>
        <v>4.2</v>
      </c>
      <c r="AM483" s="52" t="str">
        <f t="shared" si="181"/>
        <v>差比价与挂网价取低者</v>
      </c>
      <c r="AN483" s="53">
        <f t="shared" si="182"/>
        <v>0.05</v>
      </c>
      <c r="AO483" s="53">
        <f t="shared" si="183"/>
        <v>0.05</v>
      </c>
      <c r="AP483" s="53">
        <f t="shared" si="184"/>
        <v>0.05</v>
      </c>
    </row>
    <row r="484" spans="1:42">
      <c r="A484" s="29">
        <v>37</v>
      </c>
      <c r="B484" s="29" t="s">
        <v>2296</v>
      </c>
      <c r="C484" s="29" t="s">
        <v>2297</v>
      </c>
      <c r="D484" s="29" t="s">
        <v>124</v>
      </c>
      <c r="E484" s="29" t="str">
        <f>LOOKUP(2,1/([1]中选结果表!$C$2:$C$85=D484),[1]中选结果表!$M$2:$M$85)</f>
        <v>片剂</v>
      </c>
      <c r="F484" s="29" t="s">
        <v>2298</v>
      </c>
      <c r="G484" s="29" t="str">
        <f>LOOKUP(2,1/([1]中选结果表!$D$2:$D$85=$F484),[1]中选结果表!$E$2:$E$85)</f>
        <v>50mg</v>
      </c>
      <c r="H484" s="29" t="str">
        <f>LOOKUP(2,1/([1]中选结果表!$D$2:$D$85=$F484),[1]中选结果表!$F$2:$F$85)</f>
        <v>30片</v>
      </c>
      <c r="I484" s="29" t="s">
        <v>89</v>
      </c>
      <c r="J484" s="29" t="s">
        <v>2299</v>
      </c>
      <c r="K484" s="29">
        <v>2.62</v>
      </c>
      <c r="L484" s="34">
        <v>8.7300000000000003E-2</v>
      </c>
      <c r="M484" s="29">
        <v>7</v>
      </c>
      <c r="N484" s="35">
        <v>0.8</v>
      </c>
      <c r="O484" s="36" t="s">
        <v>2357</v>
      </c>
      <c r="P484" s="29" t="s">
        <v>2296</v>
      </c>
      <c r="Q484" s="29" t="s">
        <v>124</v>
      </c>
      <c r="R484" s="29" t="s">
        <v>2333</v>
      </c>
      <c r="S484" s="39" t="str">
        <f>LOOKUP(2,1/('[1] 集采未中选药品规格'!$A$2:$A$596=$R484),'[1] 集采未中选药品规格'!C$2:C$596)</f>
        <v>25mg</v>
      </c>
      <c r="T484" s="39" t="str">
        <f>LOOKUP(2,1/('[1] 集采未中选药品规格'!$A$2:$A$596=$R484),'[1] 集采未中选药品规格'!D$2:D$596)</f>
        <v>20片</v>
      </c>
      <c r="U484" s="29" t="s">
        <v>89</v>
      </c>
      <c r="V484" s="40" t="s">
        <v>381</v>
      </c>
      <c r="W484" s="29" t="s">
        <v>382</v>
      </c>
      <c r="X484" s="40" t="s">
        <v>381</v>
      </c>
      <c r="Y484" s="29" t="s">
        <v>382</v>
      </c>
      <c r="Z484" s="29">
        <v>7.61</v>
      </c>
      <c r="AA484" s="29">
        <v>0.3805</v>
      </c>
      <c r="AB484" s="29" t="s">
        <v>57</v>
      </c>
      <c r="AC484" s="43" t="s">
        <v>66</v>
      </c>
      <c r="AD484" s="44"/>
      <c r="AE484" s="44" t="s">
        <v>2358</v>
      </c>
      <c r="AF484" s="44" t="s">
        <v>2357</v>
      </c>
      <c r="AG484" s="44" t="s">
        <v>2359</v>
      </c>
      <c r="AH484" s="55"/>
      <c r="AI484" s="50" t="str">
        <f t="shared" si="177"/>
        <v>规格×</v>
      </c>
      <c r="AJ484" s="50" t="str">
        <f t="shared" si="178"/>
        <v>装量差比价</v>
      </c>
      <c r="AK484" s="51">
        <f t="shared" si="179"/>
        <v>0.05</v>
      </c>
      <c r="AL484" s="50">
        <f t="shared" si="180"/>
        <v>7.6</v>
      </c>
      <c r="AM484" s="52" t="str">
        <f t="shared" si="181"/>
        <v>原研药，行梯度降价</v>
      </c>
      <c r="AN484" s="53">
        <f t="shared" si="182"/>
        <v>0.23</v>
      </c>
      <c r="AO484" s="53">
        <f t="shared" si="183"/>
        <v>0.14000000000000001</v>
      </c>
      <c r="AP484" s="53">
        <f t="shared" si="184"/>
        <v>0.11</v>
      </c>
    </row>
    <row r="485" spans="1:42">
      <c r="A485" s="28">
        <v>37</v>
      </c>
      <c r="B485" s="28" t="s">
        <v>2296</v>
      </c>
      <c r="C485" s="28" t="s">
        <v>2297</v>
      </c>
      <c r="D485" s="28" t="s">
        <v>124</v>
      </c>
      <c r="E485" s="28" t="str">
        <f>LOOKUP(2,1/([1]中选结果表!$C$2:$C$85=D485),[1]中选结果表!$M$2:$M$85)</f>
        <v>片剂</v>
      </c>
      <c r="F485" s="28" t="s">
        <v>2298</v>
      </c>
      <c r="G485" s="28" t="str">
        <f>LOOKUP(2,1/([1]中选结果表!$D$2:$D$85=$F485),[1]中选结果表!$E$2:$E$85)</f>
        <v>50mg</v>
      </c>
      <c r="H485" s="28" t="str">
        <f>LOOKUP(2,1/([1]中选结果表!$D$2:$D$85=$F485),[1]中选结果表!$F$2:$F$85)</f>
        <v>30片</v>
      </c>
      <c r="I485" s="28" t="s">
        <v>89</v>
      </c>
      <c r="J485" s="28" t="s">
        <v>2299</v>
      </c>
      <c r="K485" s="28">
        <v>2.62</v>
      </c>
      <c r="L485" s="31">
        <v>8.7300000000000003E-2</v>
      </c>
      <c r="M485" s="28">
        <v>7</v>
      </c>
      <c r="N485" s="32">
        <v>0.8</v>
      </c>
      <c r="O485" s="33" t="s">
        <v>2360</v>
      </c>
      <c r="P485" s="3" t="s">
        <v>2296</v>
      </c>
      <c r="Q485" s="3" t="s">
        <v>124</v>
      </c>
      <c r="R485" s="3" t="s">
        <v>2333</v>
      </c>
      <c r="S485" s="4" t="str">
        <f>LOOKUP(2,1/('[1] 集采未中选药品规格'!$A$2:$A$596=$R485),'[1] 集采未中选药品规格'!C$2:C$596)</f>
        <v>25mg</v>
      </c>
      <c r="T485" s="4" t="str">
        <f>LOOKUP(2,1/('[1] 集采未中选药品规格'!$A$2:$A$596=$R485),'[1] 集采未中选药品规格'!D$2:D$596)</f>
        <v>20片</v>
      </c>
      <c r="U485" s="3" t="s">
        <v>89</v>
      </c>
      <c r="V485" s="38" t="s">
        <v>2322</v>
      </c>
      <c r="W485" s="3" t="s">
        <v>2323</v>
      </c>
      <c r="X485" s="38" t="s">
        <v>2322</v>
      </c>
      <c r="Y485" s="3" t="s">
        <v>2323</v>
      </c>
      <c r="Z485" s="3">
        <v>10</v>
      </c>
      <c r="AA485" s="3">
        <v>0.5</v>
      </c>
      <c r="AB485" s="3" t="s">
        <v>66</v>
      </c>
      <c r="AC485" s="38" t="s">
        <v>140</v>
      </c>
      <c r="AD485" s="42"/>
      <c r="AE485" s="42" t="s">
        <v>2328</v>
      </c>
      <c r="AF485" s="42" t="s">
        <v>2360</v>
      </c>
      <c r="AG485" s="42" t="s">
        <v>2329</v>
      </c>
      <c r="AH485" s="54"/>
      <c r="AI485" s="50" t="str">
        <f t="shared" si="177"/>
        <v>规格×</v>
      </c>
      <c r="AJ485" s="50" t="str">
        <f t="shared" si="178"/>
        <v>装量差比价</v>
      </c>
      <c r="AK485" s="51">
        <f t="shared" si="179"/>
        <v>0.05</v>
      </c>
      <c r="AL485" s="50">
        <f t="shared" si="180"/>
        <v>10</v>
      </c>
      <c r="AM485" s="52" t="str">
        <f t="shared" si="181"/>
        <v>过评药，行梯度降价</v>
      </c>
      <c r="AN485" s="53">
        <f t="shared" si="182"/>
        <v>0.3</v>
      </c>
      <c r="AO485" s="53">
        <f t="shared" si="183"/>
        <v>0.18</v>
      </c>
      <c r="AP485" s="53">
        <f t="shared" si="184"/>
        <v>0.15000000000000002</v>
      </c>
    </row>
    <row r="486" spans="1:42">
      <c r="A486" s="28">
        <v>37</v>
      </c>
      <c r="B486" s="28" t="s">
        <v>2296</v>
      </c>
      <c r="C486" s="28" t="s">
        <v>2297</v>
      </c>
      <c r="D486" s="28" t="s">
        <v>124</v>
      </c>
      <c r="E486" s="28" t="str">
        <f>LOOKUP(2,1/([1]中选结果表!$C$2:$C$85=D486),[1]中选结果表!$M$2:$M$85)</f>
        <v>片剂</v>
      </c>
      <c r="F486" s="28" t="s">
        <v>2298</v>
      </c>
      <c r="G486" s="28" t="str">
        <f>LOOKUP(2,1/([1]中选结果表!$D$2:$D$85=$F486),[1]中选结果表!$E$2:$E$85)</f>
        <v>50mg</v>
      </c>
      <c r="H486" s="28" t="str">
        <f>LOOKUP(2,1/([1]中选结果表!$D$2:$D$85=$F486),[1]中选结果表!$F$2:$F$85)</f>
        <v>30片</v>
      </c>
      <c r="I486" s="28" t="s">
        <v>89</v>
      </c>
      <c r="J486" s="28" t="s">
        <v>2299</v>
      </c>
      <c r="K486" s="28">
        <v>2.62</v>
      </c>
      <c r="L486" s="31">
        <v>8.7300000000000003E-2</v>
      </c>
      <c r="M486" s="28">
        <v>7</v>
      </c>
      <c r="N486" s="32">
        <v>0.8</v>
      </c>
      <c r="O486" s="33" t="s">
        <v>2361</v>
      </c>
      <c r="P486" s="3" t="s">
        <v>2296</v>
      </c>
      <c r="Q486" s="3" t="s">
        <v>124</v>
      </c>
      <c r="R486" s="3" t="s">
        <v>2327</v>
      </c>
      <c r="S486" s="4" t="str">
        <f>LOOKUP(2,1/('[1] 集采未中选药品规格'!$A$2:$A$596=$R486),'[1] 集采未中选药品规格'!C$2:C$596)</f>
        <v>25mg</v>
      </c>
      <c r="T486" s="4" t="str">
        <f>LOOKUP(2,1/('[1] 集采未中选药品规格'!$A$2:$A$596=$R486),'[1] 集采未中选药品规格'!D$2:D$596)</f>
        <v>30片</v>
      </c>
      <c r="U486" s="3" t="s">
        <v>89</v>
      </c>
      <c r="V486" s="38" t="s">
        <v>2311</v>
      </c>
      <c r="W486" s="3" t="s">
        <v>2312</v>
      </c>
      <c r="X486" s="38" t="s">
        <v>2311</v>
      </c>
      <c r="Y486" s="3" t="s">
        <v>2312</v>
      </c>
      <c r="Z486" s="3">
        <v>10.8</v>
      </c>
      <c r="AA486" s="3">
        <v>0.36</v>
      </c>
      <c r="AB486" s="3" t="s">
        <v>57</v>
      </c>
      <c r="AC486" s="38"/>
      <c r="AD486" s="42"/>
      <c r="AE486" s="42" t="s">
        <v>2334</v>
      </c>
      <c r="AF486" s="42" t="s">
        <v>2361</v>
      </c>
      <c r="AG486" s="42" t="s">
        <v>2335</v>
      </c>
      <c r="AH486" s="54"/>
      <c r="AI486" s="50" t="str">
        <f t="shared" ref="AI486:AI516" si="185">IF(G486=S486,"规格√","规格×")</f>
        <v>规格×</v>
      </c>
      <c r="AJ486" s="50" t="str">
        <f t="shared" ref="AJ486:AJ516" si="186">CHOOSE(IF($AI486="规格√",1,2),"按中选价",IF($E486="注射剂","含量差比价","装量差比价"))</f>
        <v>装量差比价</v>
      </c>
      <c r="AK486" s="51">
        <f t="shared" ref="AK486:AK516" si="187">ROUND(CHOOSE(IF($AI486="规格√",1,2),$L486,IF($E486="注射剂",$L486*POWER(1.7,LOG(LEFT($S486,LEN($S486)-2)/LEFT($G486,LEN($G486)-2),2)),$L486*POWER(1.9,LOG(LEFT($S486,LEN($S486)-2)/LEFT($G486,LEN($G486)-2),2)))),2)</f>
        <v>0.05</v>
      </c>
      <c r="AL486" s="50">
        <f t="shared" ref="AL486:AL516" si="188">ROUND($AA486/$AK486,1)</f>
        <v>7.2</v>
      </c>
      <c r="AM486" s="52" t="str">
        <f t="shared" ref="AM486:AM516" si="189">IF(OR($AC486="是",$AB486="是",$AD486="是"),CONCATENATE(IF($AC486="是","原研药",""),IF(COUNTA(AC486:AC486)&gt;=2,"、",""),IF($AB486="是","过评药",""),IF(AND(COUNTA(AC486:AD486)&gt;=2,AD486&lt;&gt;""),"、",""),IF($AD486="是","参比制剂",""),"，")&amp;IF($AL486&gt;=2,"行梯度降价","差比价与挂网价取低者"),"差比价与挂网价取低者")</f>
        <v>差比价与挂网价取低者</v>
      </c>
      <c r="AN486" s="53">
        <f t="shared" ref="AN486:AN516" si="190">IF(Z486=0,"海南无挂网价（差比价为"&amp;AK486&amp;"）",ROUNDUP(IF(OR($AC486="是",$AB486="是",$AD486="是"),IF($AL486&gt;2,MAX($AA486*0.6,$AK486),MIN($AA486,$AK486)),MIN($AA486,$AK486)),2))</f>
        <v>0.05</v>
      </c>
      <c r="AO486" s="53">
        <f t="shared" ref="AO486:AO516" si="191">IF(Z486=0,"海南无挂网价（差比价为"&amp;AK486&amp;"）",ROUNDUP(IF(OR($AC486="是",$AB486="是",$AD486="是"),IF($AL486&gt;2,MAX($AA486*0.6*0.6,$AK486),MIN($AA486,$AK486)),MIN($AA486,$AK486)),2))</f>
        <v>0.05</v>
      </c>
      <c r="AP486" s="53">
        <f t="shared" ref="AP486:AP516" si="192">IF(Z486=0,"海南无挂网价（差比价为"&amp;AK486&amp;"）",ROUNDUP(IF(OR($AC486="是",$AB486="是",$AD486="是"),IF($AL486&gt;2,MAX($AA486*0.6*0.6*0.8,$AK486),MIN($AA486,$AK486)),MIN($AA486,$AK486)),2))</f>
        <v>0.05</v>
      </c>
    </row>
    <row r="487" spans="1:42">
      <c r="A487" s="28">
        <v>37</v>
      </c>
      <c r="B487" s="28" t="s">
        <v>2296</v>
      </c>
      <c r="C487" s="28" t="s">
        <v>2297</v>
      </c>
      <c r="D487" s="28" t="s">
        <v>124</v>
      </c>
      <c r="E487" s="28" t="str">
        <f>LOOKUP(2,1/([1]中选结果表!$C$2:$C$85=D487),[1]中选结果表!$M$2:$M$85)</f>
        <v>片剂</v>
      </c>
      <c r="F487" s="28" t="s">
        <v>2298</v>
      </c>
      <c r="G487" s="28" t="str">
        <f>LOOKUP(2,1/([1]中选结果表!$D$2:$D$85=$F487),[1]中选结果表!$E$2:$E$85)</f>
        <v>50mg</v>
      </c>
      <c r="H487" s="28" t="str">
        <f>LOOKUP(2,1/([1]中选结果表!$D$2:$D$85=$F487),[1]中选结果表!$F$2:$F$85)</f>
        <v>30片</v>
      </c>
      <c r="I487" s="28" t="s">
        <v>89</v>
      </c>
      <c r="J487" s="28" t="s">
        <v>2299</v>
      </c>
      <c r="K487" s="28">
        <v>2.62</v>
      </c>
      <c r="L487" s="31">
        <v>8.7300000000000003E-2</v>
      </c>
      <c r="M487" s="28">
        <v>7</v>
      </c>
      <c r="N487" s="32">
        <v>0.8</v>
      </c>
      <c r="O487" s="33" t="s">
        <v>2362</v>
      </c>
      <c r="P487" s="3" t="s">
        <v>2304</v>
      </c>
      <c r="Q487" s="3" t="s">
        <v>116</v>
      </c>
      <c r="R487" s="3" t="s">
        <v>2363</v>
      </c>
      <c r="S487" s="4" t="str">
        <f>LOOKUP(2,1/('[1] 集采未中选药品规格'!$A$2:$A$596=$R487),'[1] 集采未中选药品规格'!C$2:C$596)</f>
        <v>25mg</v>
      </c>
      <c r="T487" s="4" t="str">
        <f>LOOKUP(2,1/('[1] 集采未中选药品规格'!$A$2:$A$596=$R487),'[1] 集采未中选药品规格'!D$2:D$596)</f>
        <v>12粒</v>
      </c>
      <c r="U487" s="3" t="s">
        <v>89</v>
      </c>
      <c r="V487" s="38" t="s">
        <v>2306</v>
      </c>
      <c r="W487" s="3" t="s">
        <v>2307</v>
      </c>
      <c r="X487" s="38" t="s">
        <v>2306</v>
      </c>
      <c r="Y487" s="3" t="s">
        <v>2307</v>
      </c>
      <c r="Z487" s="3">
        <v>6</v>
      </c>
      <c r="AA487" s="3">
        <v>0.5</v>
      </c>
      <c r="AB487" s="3" t="s">
        <v>57</v>
      </c>
      <c r="AC487" s="38"/>
      <c r="AD487" s="42"/>
      <c r="AE487" s="42" t="s">
        <v>2364</v>
      </c>
      <c r="AF487" s="42" t="s">
        <v>2362</v>
      </c>
      <c r="AG487" s="42" t="s">
        <v>2365</v>
      </c>
      <c r="AH487" s="54"/>
      <c r="AI487" s="50" t="str">
        <f t="shared" si="185"/>
        <v>规格×</v>
      </c>
      <c r="AJ487" s="50" t="str">
        <f t="shared" si="186"/>
        <v>装量差比价</v>
      </c>
      <c r="AK487" s="51">
        <f t="shared" si="187"/>
        <v>0.05</v>
      </c>
      <c r="AL487" s="50">
        <f t="shared" si="188"/>
        <v>10</v>
      </c>
      <c r="AM487" s="52" t="str">
        <f t="shared" si="189"/>
        <v>差比价与挂网价取低者</v>
      </c>
      <c r="AN487" s="53">
        <f t="shared" si="190"/>
        <v>0.05</v>
      </c>
      <c r="AO487" s="53">
        <f t="shared" si="191"/>
        <v>0.05</v>
      </c>
      <c r="AP487" s="53">
        <f t="shared" si="192"/>
        <v>0.05</v>
      </c>
    </row>
    <row r="488" spans="1:42">
      <c r="A488" s="28">
        <v>37</v>
      </c>
      <c r="B488" s="28" t="s">
        <v>2296</v>
      </c>
      <c r="C488" s="28" t="s">
        <v>2297</v>
      </c>
      <c r="D488" s="28" t="s">
        <v>124</v>
      </c>
      <c r="E488" s="28" t="str">
        <f>LOOKUP(2,1/([1]中选结果表!$C$2:$C$85=D488),[1]中选结果表!$M$2:$M$85)</f>
        <v>片剂</v>
      </c>
      <c r="F488" s="28" t="s">
        <v>2298</v>
      </c>
      <c r="G488" s="28" t="str">
        <f>LOOKUP(2,1/([1]中选结果表!$D$2:$D$85=$F488),[1]中选结果表!$E$2:$E$85)</f>
        <v>50mg</v>
      </c>
      <c r="H488" s="28" t="str">
        <f>LOOKUP(2,1/([1]中选结果表!$D$2:$D$85=$F488),[1]中选结果表!$F$2:$F$85)</f>
        <v>30片</v>
      </c>
      <c r="I488" s="28" t="s">
        <v>89</v>
      </c>
      <c r="J488" s="28" t="s">
        <v>2299</v>
      </c>
      <c r="K488" s="28">
        <v>2.62</v>
      </c>
      <c r="L488" s="31">
        <v>8.7300000000000003E-2</v>
      </c>
      <c r="M488" s="28">
        <v>7</v>
      </c>
      <c r="N488" s="32">
        <v>0.8</v>
      </c>
      <c r="O488" s="33" t="s">
        <v>2366</v>
      </c>
      <c r="P488" s="3" t="s">
        <v>2296</v>
      </c>
      <c r="Q488" s="3" t="s">
        <v>153</v>
      </c>
      <c r="R488" s="3" t="s">
        <v>2333</v>
      </c>
      <c r="S488" s="4" t="str">
        <f>LOOKUP(2,1/('[1] 集采未中选药品规格'!$A$2:$A$596=$R488),'[1] 集采未中选药品规格'!C$2:C$596)</f>
        <v>25mg</v>
      </c>
      <c r="T488" s="4" t="str">
        <f>LOOKUP(2,1/('[1] 集采未中选药品规格'!$A$2:$A$596=$R488),'[1] 集采未中选药品规格'!D$2:D$596)</f>
        <v>20片</v>
      </c>
      <c r="U488" s="3" t="s">
        <v>89</v>
      </c>
      <c r="V488" s="38" t="s">
        <v>2367</v>
      </c>
      <c r="W488" s="3" t="s">
        <v>2368</v>
      </c>
      <c r="X488" s="38" t="s">
        <v>2367</v>
      </c>
      <c r="Y488" s="3" t="s">
        <v>2368</v>
      </c>
      <c r="Z488" s="3">
        <v>10</v>
      </c>
      <c r="AA488" s="3">
        <v>0.5</v>
      </c>
      <c r="AB488" s="3" t="s">
        <v>57</v>
      </c>
      <c r="AC488" s="38"/>
      <c r="AD488" s="42"/>
      <c r="AE488" s="42" t="s">
        <v>2369</v>
      </c>
      <c r="AF488" s="42" t="s">
        <v>2366</v>
      </c>
      <c r="AG488" s="42" t="s">
        <v>2370</v>
      </c>
      <c r="AH488" s="54"/>
      <c r="AI488" s="50" t="str">
        <f t="shared" si="185"/>
        <v>规格×</v>
      </c>
      <c r="AJ488" s="50" t="str">
        <f t="shared" si="186"/>
        <v>装量差比价</v>
      </c>
      <c r="AK488" s="51">
        <f t="shared" si="187"/>
        <v>0.05</v>
      </c>
      <c r="AL488" s="50">
        <f t="shared" si="188"/>
        <v>10</v>
      </c>
      <c r="AM488" s="52" t="str">
        <f t="shared" si="189"/>
        <v>差比价与挂网价取低者</v>
      </c>
      <c r="AN488" s="53">
        <f t="shared" si="190"/>
        <v>0.05</v>
      </c>
      <c r="AO488" s="53">
        <f t="shared" si="191"/>
        <v>0.05</v>
      </c>
      <c r="AP488" s="53">
        <f t="shared" si="192"/>
        <v>0.05</v>
      </c>
    </row>
    <row r="489" spans="1:42">
      <c r="A489" s="28">
        <v>37</v>
      </c>
      <c r="B489" s="28" t="s">
        <v>2296</v>
      </c>
      <c r="C489" s="28" t="s">
        <v>2297</v>
      </c>
      <c r="D489" s="28" t="s">
        <v>124</v>
      </c>
      <c r="E489" s="28" t="str">
        <f>LOOKUP(2,1/([1]中选结果表!$C$2:$C$85=D489),[1]中选结果表!$M$2:$M$85)</f>
        <v>片剂</v>
      </c>
      <c r="F489" s="28" t="s">
        <v>2298</v>
      </c>
      <c r="G489" s="28" t="str">
        <f>LOOKUP(2,1/([1]中选结果表!$D$2:$D$85=$F489),[1]中选结果表!$E$2:$E$85)</f>
        <v>50mg</v>
      </c>
      <c r="H489" s="28" t="str">
        <f>LOOKUP(2,1/([1]中选结果表!$D$2:$D$85=$F489),[1]中选结果表!$F$2:$F$85)</f>
        <v>30片</v>
      </c>
      <c r="I489" s="28" t="s">
        <v>89</v>
      </c>
      <c r="J489" s="28" t="s">
        <v>2299</v>
      </c>
      <c r="K489" s="28">
        <v>2.62</v>
      </c>
      <c r="L489" s="31">
        <v>8.7300000000000003E-2</v>
      </c>
      <c r="M489" s="28">
        <v>7</v>
      </c>
      <c r="N489" s="32">
        <v>0.8</v>
      </c>
      <c r="O489" s="33" t="s">
        <v>2371</v>
      </c>
      <c r="P489" s="3" t="s">
        <v>2296</v>
      </c>
      <c r="Q489" s="3" t="s">
        <v>153</v>
      </c>
      <c r="R489" s="3" t="s">
        <v>2317</v>
      </c>
      <c r="S489" s="4" t="str">
        <f>LOOKUP(2,1/('[1] 集采未中选药品规格'!$A$2:$A$596=$R489),'[1] 集采未中选药品规格'!C$2:C$596)</f>
        <v>50mg</v>
      </c>
      <c r="T489" s="4" t="str">
        <f>LOOKUP(2,1/('[1] 集采未中选药品规格'!$A$2:$A$596=$R489),'[1] 集采未中选药品规格'!D$2:D$596)</f>
        <v>30片</v>
      </c>
      <c r="U489" s="3" t="s">
        <v>89</v>
      </c>
      <c r="V489" s="38" t="s">
        <v>2367</v>
      </c>
      <c r="W489" s="3" t="s">
        <v>2368</v>
      </c>
      <c r="X489" s="38" t="s">
        <v>2367</v>
      </c>
      <c r="Y489" s="3" t="s">
        <v>2368</v>
      </c>
      <c r="Z489" s="3">
        <v>30</v>
      </c>
      <c r="AA489" s="3">
        <v>1</v>
      </c>
      <c r="AB489" s="3" t="s">
        <v>57</v>
      </c>
      <c r="AC489" s="38"/>
      <c r="AD489" s="42"/>
      <c r="AE489" s="42" t="s">
        <v>2372</v>
      </c>
      <c r="AF489" s="42" t="s">
        <v>2371</v>
      </c>
      <c r="AG489" s="42" t="s">
        <v>2373</v>
      </c>
      <c r="AH489" s="54"/>
      <c r="AI489" s="50" t="str">
        <f t="shared" si="185"/>
        <v>规格√</v>
      </c>
      <c r="AJ489" s="50" t="str">
        <f t="shared" si="186"/>
        <v>按中选价</v>
      </c>
      <c r="AK489" s="51">
        <f t="shared" si="187"/>
        <v>0.09</v>
      </c>
      <c r="AL489" s="50">
        <f t="shared" si="188"/>
        <v>11.1</v>
      </c>
      <c r="AM489" s="52" t="str">
        <f t="shared" si="189"/>
        <v>差比价与挂网价取低者</v>
      </c>
      <c r="AN489" s="53">
        <f t="shared" si="190"/>
        <v>0.09</v>
      </c>
      <c r="AO489" s="53">
        <f t="shared" si="191"/>
        <v>0.09</v>
      </c>
      <c r="AP489" s="53">
        <f t="shared" si="192"/>
        <v>0.09</v>
      </c>
    </row>
    <row r="490" spans="1:42">
      <c r="A490" s="28">
        <v>37</v>
      </c>
      <c r="B490" s="28" t="s">
        <v>2296</v>
      </c>
      <c r="C490" s="28" t="s">
        <v>2297</v>
      </c>
      <c r="D490" s="28" t="s">
        <v>124</v>
      </c>
      <c r="E490" s="28" t="str">
        <f>LOOKUP(2,1/([1]中选结果表!$C$2:$C$85=D490),[1]中选结果表!$M$2:$M$85)</f>
        <v>片剂</v>
      </c>
      <c r="F490" s="28" t="s">
        <v>2298</v>
      </c>
      <c r="G490" s="28" t="str">
        <f>LOOKUP(2,1/([1]中选结果表!$D$2:$D$85=$F490),[1]中选结果表!$E$2:$E$85)</f>
        <v>50mg</v>
      </c>
      <c r="H490" s="28" t="str">
        <f>LOOKUP(2,1/([1]中选结果表!$D$2:$D$85=$F490),[1]中选结果表!$F$2:$F$85)</f>
        <v>30片</v>
      </c>
      <c r="I490" s="28" t="s">
        <v>89</v>
      </c>
      <c r="J490" s="28" t="s">
        <v>2299</v>
      </c>
      <c r="K490" s="28">
        <v>2.62</v>
      </c>
      <c r="L490" s="31">
        <v>8.7300000000000003E-2</v>
      </c>
      <c r="M490" s="28">
        <v>7</v>
      </c>
      <c r="N490" s="32">
        <v>0.8</v>
      </c>
      <c r="O490" s="33" t="s">
        <v>2374</v>
      </c>
      <c r="P490" s="3" t="s">
        <v>2296</v>
      </c>
      <c r="Q490" s="3" t="s">
        <v>153</v>
      </c>
      <c r="R490" s="3" t="s">
        <v>2327</v>
      </c>
      <c r="S490" s="4" t="str">
        <f>LOOKUP(2,1/('[1] 集采未中选药品规格'!$A$2:$A$596=$R490),'[1] 集采未中选药品规格'!C$2:C$596)</f>
        <v>25mg</v>
      </c>
      <c r="T490" s="4" t="str">
        <f>LOOKUP(2,1/('[1] 集采未中选药品规格'!$A$2:$A$596=$R490),'[1] 集采未中选药品规格'!D$2:D$596)</f>
        <v>30片</v>
      </c>
      <c r="U490" s="3" t="s">
        <v>89</v>
      </c>
      <c r="V490" s="38" t="s">
        <v>2367</v>
      </c>
      <c r="W490" s="3" t="s">
        <v>2368</v>
      </c>
      <c r="X490" s="38" t="s">
        <v>2367</v>
      </c>
      <c r="Y490" s="3" t="s">
        <v>2368</v>
      </c>
      <c r="Z490" s="3">
        <v>15</v>
      </c>
      <c r="AA490" s="3">
        <v>0.5</v>
      </c>
      <c r="AB490" s="3" t="s">
        <v>57</v>
      </c>
      <c r="AC490" s="38"/>
      <c r="AD490" s="42"/>
      <c r="AE490" s="42" t="s">
        <v>2369</v>
      </c>
      <c r="AF490" s="42" t="s">
        <v>2374</v>
      </c>
      <c r="AG490" s="42" t="s">
        <v>2370</v>
      </c>
      <c r="AH490" s="54"/>
      <c r="AI490" s="50" t="str">
        <f t="shared" si="185"/>
        <v>规格×</v>
      </c>
      <c r="AJ490" s="50" t="str">
        <f t="shared" si="186"/>
        <v>装量差比价</v>
      </c>
      <c r="AK490" s="51">
        <f t="shared" si="187"/>
        <v>0.05</v>
      </c>
      <c r="AL490" s="50">
        <f t="shared" si="188"/>
        <v>10</v>
      </c>
      <c r="AM490" s="52" t="str">
        <f t="shared" si="189"/>
        <v>差比价与挂网价取低者</v>
      </c>
      <c r="AN490" s="53">
        <f t="shared" si="190"/>
        <v>0.05</v>
      </c>
      <c r="AO490" s="53">
        <f t="shared" si="191"/>
        <v>0.05</v>
      </c>
      <c r="AP490" s="53">
        <f t="shared" si="192"/>
        <v>0.05</v>
      </c>
    </row>
    <row r="491" spans="1:42">
      <c r="A491" s="28">
        <v>37</v>
      </c>
      <c r="B491" s="28" t="s">
        <v>2296</v>
      </c>
      <c r="C491" s="28" t="s">
        <v>2297</v>
      </c>
      <c r="D491" s="28" t="s">
        <v>124</v>
      </c>
      <c r="E491" s="28" t="str">
        <f>LOOKUP(2,1/([1]中选结果表!$C$2:$C$85=D491),[1]中选结果表!$M$2:$M$85)</f>
        <v>片剂</v>
      </c>
      <c r="F491" s="28" t="s">
        <v>2298</v>
      </c>
      <c r="G491" s="28" t="str">
        <f>LOOKUP(2,1/([1]中选结果表!$D$2:$D$85=$F491),[1]中选结果表!$E$2:$E$85)</f>
        <v>50mg</v>
      </c>
      <c r="H491" s="28" t="str">
        <f>LOOKUP(2,1/([1]中选结果表!$D$2:$D$85=$F491),[1]中选结果表!$F$2:$F$85)</f>
        <v>30片</v>
      </c>
      <c r="I491" s="28" t="s">
        <v>89</v>
      </c>
      <c r="J491" s="28" t="s">
        <v>2299</v>
      </c>
      <c r="K491" s="28">
        <v>2.62</v>
      </c>
      <c r="L491" s="31">
        <v>8.7300000000000003E-2</v>
      </c>
      <c r="M491" s="28">
        <v>7</v>
      </c>
      <c r="N491" s="32">
        <v>0.8</v>
      </c>
      <c r="O491" s="33" t="s">
        <v>2375</v>
      </c>
      <c r="P491" s="3" t="s">
        <v>2296</v>
      </c>
      <c r="Q491" s="3" t="s">
        <v>153</v>
      </c>
      <c r="R491" s="3" t="s">
        <v>835</v>
      </c>
      <c r="S491" s="4" t="str">
        <f>LOOKUP(2,1/('[1] 集采未中选药品规格'!$A$2:$A$596=$R491),'[1] 集采未中选药品规格'!C$2:C$596)</f>
        <v>50mg</v>
      </c>
      <c r="T491" s="4" t="str">
        <f>LOOKUP(2,1/('[1] 集采未中选药品规格'!$A$2:$A$596=$R491),'[1] 集采未中选药品规格'!D$2:D$596)</f>
        <v>20片</v>
      </c>
      <c r="U491" s="3" t="s">
        <v>89</v>
      </c>
      <c r="V491" s="38" t="s">
        <v>2367</v>
      </c>
      <c r="W491" s="3" t="s">
        <v>2368</v>
      </c>
      <c r="X491" s="38" t="s">
        <v>2367</v>
      </c>
      <c r="Y491" s="3" t="s">
        <v>2368</v>
      </c>
      <c r="Z491" s="3">
        <v>20</v>
      </c>
      <c r="AA491" s="3">
        <v>1</v>
      </c>
      <c r="AB491" s="3" t="s">
        <v>57</v>
      </c>
      <c r="AC491" s="38"/>
      <c r="AD491" s="42"/>
      <c r="AE491" s="42" t="s">
        <v>2372</v>
      </c>
      <c r="AF491" s="42" t="s">
        <v>2375</v>
      </c>
      <c r="AG491" s="42" t="s">
        <v>2373</v>
      </c>
      <c r="AH491" s="54"/>
      <c r="AI491" s="50" t="str">
        <f t="shared" si="185"/>
        <v>规格√</v>
      </c>
      <c r="AJ491" s="50" t="str">
        <f t="shared" si="186"/>
        <v>按中选价</v>
      </c>
      <c r="AK491" s="51">
        <f t="shared" si="187"/>
        <v>0.09</v>
      </c>
      <c r="AL491" s="50">
        <f t="shared" si="188"/>
        <v>11.1</v>
      </c>
      <c r="AM491" s="52" t="str">
        <f t="shared" si="189"/>
        <v>差比价与挂网价取低者</v>
      </c>
      <c r="AN491" s="53">
        <f t="shared" si="190"/>
        <v>0.09</v>
      </c>
      <c r="AO491" s="53">
        <f t="shared" si="191"/>
        <v>0.09</v>
      </c>
      <c r="AP491" s="53">
        <f t="shared" si="192"/>
        <v>0.09</v>
      </c>
    </row>
    <row r="492" spans="1:42">
      <c r="A492" s="28">
        <v>38</v>
      </c>
      <c r="B492" s="28" t="s">
        <v>2376</v>
      </c>
      <c r="C492" s="28" t="s">
        <v>2377</v>
      </c>
      <c r="D492" s="28" t="s">
        <v>124</v>
      </c>
      <c r="E492" s="28" t="str">
        <f>LOOKUP(2,1/([1]中选结果表!$C$2:$C$85=D492),[1]中选结果表!$M$2:$M$85)</f>
        <v>片剂</v>
      </c>
      <c r="F492" s="28" t="s">
        <v>2298</v>
      </c>
      <c r="G492" s="28" t="str">
        <f>LOOKUP(2,1/([1]中选结果表!$D$2:$D$85=$F492),[1]中选结果表!$E$2:$E$85)</f>
        <v>50mg</v>
      </c>
      <c r="H492" s="28" t="str">
        <f>LOOKUP(2,1/([1]中选结果表!$D$2:$D$85=$F492),[1]中选结果表!$F$2:$F$85)</f>
        <v>30片</v>
      </c>
      <c r="I492" s="28" t="s">
        <v>89</v>
      </c>
      <c r="J492" s="28" t="s">
        <v>2378</v>
      </c>
      <c r="K492" s="28">
        <v>43.51</v>
      </c>
      <c r="L492" s="31">
        <v>1.4502999999999999</v>
      </c>
      <c r="M492" s="28">
        <v>2</v>
      </c>
      <c r="N492" s="32">
        <v>0.6</v>
      </c>
      <c r="O492" s="33" t="s">
        <v>2379</v>
      </c>
      <c r="P492" s="3" t="s">
        <v>2376</v>
      </c>
      <c r="Q492" s="3" t="s">
        <v>124</v>
      </c>
      <c r="R492" s="3" t="s">
        <v>2317</v>
      </c>
      <c r="S492" s="4" t="str">
        <f>LOOKUP(2,1/('[1] 集采未中选药品规格'!$A$2:$A$596=$R492),'[1] 集采未中选药品规格'!C$2:C$596)</f>
        <v>50mg</v>
      </c>
      <c r="T492" s="4" t="str">
        <f>LOOKUP(2,1/('[1] 集采未中选药品规格'!$A$2:$A$596=$R492),'[1] 集采未中选药品规格'!D$2:D$596)</f>
        <v>30片</v>
      </c>
      <c r="U492" s="3" t="s">
        <v>89</v>
      </c>
      <c r="V492" s="38" t="s">
        <v>2380</v>
      </c>
      <c r="W492" s="3" t="s">
        <v>2381</v>
      </c>
      <c r="X492" s="38" t="s">
        <v>2380</v>
      </c>
      <c r="Y492" s="3" t="s">
        <v>2381</v>
      </c>
      <c r="Z492" s="3">
        <v>53.6</v>
      </c>
      <c r="AA492" s="3">
        <v>1.786667</v>
      </c>
      <c r="AB492" s="3" t="s">
        <v>57</v>
      </c>
      <c r="AC492" s="38"/>
      <c r="AD492" s="42"/>
      <c r="AE492" s="42" t="s">
        <v>2382</v>
      </c>
      <c r="AF492" s="42" t="s">
        <v>2379</v>
      </c>
      <c r="AG492" s="42" t="s">
        <v>2383</v>
      </c>
      <c r="AH492" s="54" t="s">
        <v>60</v>
      </c>
      <c r="AI492" s="50" t="str">
        <f t="shared" si="185"/>
        <v>规格√</v>
      </c>
      <c r="AJ492" s="50" t="str">
        <f t="shared" si="186"/>
        <v>按中选价</v>
      </c>
      <c r="AK492" s="51">
        <f t="shared" si="187"/>
        <v>1.45</v>
      </c>
      <c r="AL492" s="50">
        <f t="shared" si="188"/>
        <v>1.2</v>
      </c>
      <c r="AM492" s="52" t="str">
        <f t="shared" si="189"/>
        <v>差比价与挂网价取低者</v>
      </c>
      <c r="AN492" s="53">
        <f t="shared" si="190"/>
        <v>1.45</v>
      </c>
      <c r="AO492" s="53">
        <f t="shared" si="191"/>
        <v>1.45</v>
      </c>
      <c r="AP492" s="53">
        <f t="shared" si="192"/>
        <v>1.45</v>
      </c>
    </row>
    <row r="493" spans="1:42">
      <c r="A493" s="28">
        <v>38</v>
      </c>
      <c r="B493" s="28" t="s">
        <v>2376</v>
      </c>
      <c r="C493" s="28" t="s">
        <v>2377</v>
      </c>
      <c r="D493" s="28" t="s">
        <v>124</v>
      </c>
      <c r="E493" s="28" t="str">
        <f>LOOKUP(2,1/([1]中选结果表!$C$2:$C$85=D493),[1]中选结果表!$M$2:$M$85)</f>
        <v>片剂</v>
      </c>
      <c r="F493" s="28" t="s">
        <v>2298</v>
      </c>
      <c r="G493" s="28" t="str">
        <f>LOOKUP(2,1/([1]中选结果表!$D$2:$D$85=$F493),[1]中选结果表!$E$2:$E$85)</f>
        <v>50mg</v>
      </c>
      <c r="H493" s="28" t="str">
        <f>LOOKUP(2,1/([1]中选结果表!$D$2:$D$85=$F493),[1]中选结果表!$F$2:$F$85)</f>
        <v>30片</v>
      </c>
      <c r="I493" s="28" t="s">
        <v>89</v>
      </c>
      <c r="J493" s="28" t="s">
        <v>2378</v>
      </c>
      <c r="K493" s="28">
        <v>43.51</v>
      </c>
      <c r="L493" s="31">
        <v>1.4502999999999999</v>
      </c>
      <c r="M493" s="28">
        <v>2</v>
      </c>
      <c r="N493" s="32">
        <v>0.6</v>
      </c>
      <c r="O493" s="33" t="s">
        <v>2384</v>
      </c>
      <c r="P493" s="3" t="s">
        <v>2376</v>
      </c>
      <c r="Q493" s="3" t="s">
        <v>124</v>
      </c>
      <c r="R493" s="3" t="s">
        <v>835</v>
      </c>
      <c r="S493" s="4" t="str">
        <f>LOOKUP(2,1/('[1] 集采未中选药品规格'!$A$2:$A$596=$R493),'[1] 集采未中选药品规格'!C$2:C$596)</f>
        <v>50mg</v>
      </c>
      <c r="T493" s="4" t="str">
        <f>LOOKUP(2,1/('[1] 集采未中选药品规格'!$A$2:$A$596=$R493),'[1] 集采未中选药品规格'!D$2:D$596)</f>
        <v>20片</v>
      </c>
      <c r="U493" s="3" t="s">
        <v>89</v>
      </c>
      <c r="V493" s="38" t="s">
        <v>2385</v>
      </c>
      <c r="W493" s="3" t="s">
        <v>2386</v>
      </c>
      <c r="X493" s="38" t="s">
        <v>2385</v>
      </c>
      <c r="Y493" s="3" t="s">
        <v>2386</v>
      </c>
      <c r="Z493" s="3">
        <v>36.799999999999997</v>
      </c>
      <c r="AA493" s="3">
        <v>1.84</v>
      </c>
      <c r="AB493" s="3" t="s">
        <v>66</v>
      </c>
      <c r="AC493" s="38"/>
      <c r="AD493" s="42"/>
      <c r="AE493" s="42" t="s">
        <v>2387</v>
      </c>
      <c r="AF493" s="42" t="s">
        <v>2384</v>
      </c>
      <c r="AG493" s="42" t="s">
        <v>2388</v>
      </c>
      <c r="AH493" s="54"/>
      <c r="AI493" s="50" t="str">
        <f t="shared" si="185"/>
        <v>规格√</v>
      </c>
      <c r="AJ493" s="50" t="str">
        <f t="shared" si="186"/>
        <v>按中选价</v>
      </c>
      <c r="AK493" s="51">
        <f t="shared" si="187"/>
        <v>1.45</v>
      </c>
      <c r="AL493" s="50">
        <f t="shared" si="188"/>
        <v>1.3</v>
      </c>
      <c r="AM493" s="52" t="str">
        <f t="shared" si="189"/>
        <v>过评药，差比价与挂网价取低者</v>
      </c>
      <c r="AN493" s="53">
        <f t="shared" si="190"/>
        <v>1.45</v>
      </c>
      <c r="AO493" s="53">
        <f t="shared" si="191"/>
        <v>1.45</v>
      </c>
      <c r="AP493" s="53">
        <f t="shared" si="192"/>
        <v>1.45</v>
      </c>
    </row>
    <row r="494" spans="1:42">
      <c r="A494" s="28">
        <v>38</v>
      </c>
      <c r="B494" s="28" t="s">
        <v>2376</v>
      </c>
      <c r="C494" s="28" t="s">
        <v>2377</v>
      </c>
      <c r="D494" s="28" t="s">
        <v>124</v>
      </c>
      <c r="E494" s="28" t="str">
        <f>LOOKUP(2,1/([1]中选结果表!$C$2:$C$85=D494),[1]中选结果表!$M$2:$M$85)</f>
        <v>片剂</v>
      </c>
      <c r="F494" s="28" t="s">
        <v>2298</v>
      </c>
      <c r="G494" s="28" t="str">
        <f>LOOKUP(2,1/([1]中选结果表!$D$2:$D$85=$F494),[1]中选结果表!$E$2:$E$85)</f>
        <v>50mg</v>
      </c>
      <c r="H494" s="28" t="str">
        <f>LOOKUP(2,1/([1]中选结果表!$D$2:$D$85=$F494),[1]中选结果表!$F$2:$F$85)</f>
        <v>30片</v>
      </c>
      <c r="I494" s="28" t="s">
        <v>89</v>
      </c>
      <c r="J494" s="28" t="s">
        <v>2378</v>
      </c>
      <c r="K494" s="28">
        <v>43.51</v>
      </c>
      <c r="L494" s="31">
        <v>1.4502999999999999</v>
      </c>
      <c r="M494" s="28">
        <v>2</v>
      </c>
      <c r="N494" s="32">
        <v>0.6</v>
      </c>
      <c r="O494" s="33" t="s">
        <v>2389</v>
      </c>
      <c r="P494" s="3" t="s">
        <v>2376</v>
      </c>
      <c r="Q494" s="3" t="s">
        <v>124</v>
      </c>
      <c r="R494" s="3" t="s">
        <v>2317</v>
      </c>
      <c r="S494" s="4" t="str">
        <f>LOOKUP(2,1/('[1] 集采未中选药品规格'!$A$2:$A$596=$R494),'[1] 集采未中选药品规格'!C$2:C$596)</f>
        <v>50mg</v>
      </c>
      <c r="T494" s="4" t="str">
        <f>LOOKUP(2,1/('[1] 集采未中选药品规格'!$A$2:$A$596=$R494),'[1] 集采未中选药品规格'!D$2:D$596)</f>
        <v>30片</v>
      </c>
      <c r="U494" s="3" t="s">
        <v>89</v>
      </c>
      <c r="V494" s="38" t="s">
        <v>2385</v>
      </c>
      <c r="W494" s="3" t="s">
        <v>2386</v>
      </c>
      <c r="X494" s="38" t="s">
        <v>2385</v>
      </c>
      <c r="Y494" s="3" t="s">
        <v>2386</v>
      </c>
      <c r="Z494" s="3">
        <v>55.2</v>
      </c>
      <c r="AA494" s="3">
        <v>1.84</v>
      </c>
      <c r="AB494" s="3" t="s">
        <v>66</v>
      </c>
      <c r="AC494" s="38"/>
      <c r="AD494" s="42"/>
      <c r="AE494" s="42" t="s">
        <v>2387</v>
      </c>
      <c r="AF494" s="42" t="s">
        <v>2389</v>
      </c>
      <c r="AG494" s="42" t="s">
        <v>2388</v>
      </c>
      <c r="AH494" s="54"/>
      <c r="AI494" s="50" t="str">
        <f t="shared" si="185"/>
        <v>规格√</v>
      </c>
      <c r="AJ494" s="50" t="str">
        <f t="shared" si="186"/>
        <v>按中选价</v>
      </c>
      <c r="AK494" s="51">
        <f t="shared" si="187"/>
        <v>1.45</v>
      </c>
      <c r="AL494" s="50">
        <f t="shared" si="188"/>
        <v>1.3</v>
      </c>
      <c r="AM494" s="52" t="str">
        <f t="shared" si="189"/>
        <v>过评药，差比价与挂网价取低者</v>
      </c>
      <c r="AN494" s="53">
        <f t="shared" si="190"/>
        <v>1.45</v>
      </c>
      <c r="AO494" s="53">
        <f t="shared" si="191"/>
        <v>1.45</v>
      </c>
      <c r="AP494" s="53">
        <f t="shared" si="192"/>
        <v>1.45</v>
      </c>
    </row>
    <row r="495" spans="1:42">
      <c r="A495" s="28">
        <v>38</v>
      </c>
      <c r="B495" s="28" t="s">
        <v>2376</v>
      </c>
      <c r="C495" s="28" t="s">
        <v>2377</v>
      </c>
      <c r="D495" s="28" t="s">
        <v>124</v>
      </c>
      <c r="E495" s="28" t="str">
        <f>LOOKUP(2,1/([1]中选结果表!$C$2:$C$85=D495),[1]中选结果表!$M$2:$M$85)</f>
        <v>片剂</v>
      </c>
      <c r="F495" s="28" t="s">
        <v>2298</v>
      </c>
      <c r="G495" s="28" t="str">
        <f>LOOKUP(2,1/([1]中选结果表!$D$2:$D$85=$F495),[1]中选结果表!$E$2:$E$85)</f>
        <v>50mg</v>
      </c>
      <c r="H495" s="28" t="str">
        <f>LOOKUP(2,1/([1]中选结果表!$D$2:$D$85=$F495),[1]中选结果表!$F$2:$F$85)</f>
        <v>30片</v>
      </c>
      <c r="I495" s="28" t="s">
        <v>89</v>
      </c>
      <c r="J495" s="28" t="s">
        <v>2378</v>
      </c>
      <c r="K495" s="28">
        <v>43.51</v>
      </c>
      <c r="L495" s="31">
        <v>1.4502999999999999</v>
      </c>
      <c r="M495" s="28">
        <v>2</v>
      </c>
      <c r="N495" s="32">
        <v>0.6</v>
      </c>
      <c r="O495" s="33" t="s">
        <v>2390</v>
      </c>
      <c r="P495" s="3" t="s">
        <v>2376</v>
      </c>
      <c r="Q495" s="3" t="s">
        <v>2391</v>
      </c>
      <c r="R495" s="3" t="s">
        <v>965</v>
      </c>
      <c r="S495" s="4" t="str">
        <f>LOOKUP(2,1/('[1] 集采未中选药品规格'!$A$2:$A$596=$R495),'[1] 集采未中选药品规格'!C$2:C$596)</f>
        <v>50mg</v>
      </c>
      <c r="T495" s="4" t="str">
        <f>LOOKUP(2,1/('[1] 集采未中选药品规格'!$A$2:$A$596=$R495),'[1] 集采未中选药品规格'!D$2:D$596)</f>
        <v>24片</v>
      </c>
      <c r="U495" s="3" t="s">
        <v>89</v>
      </c>
      <c r="V495" s="38" t="s">
        <v>552</v>
      </c>
      <c r="W495" s="3" t="s">
        <v>553</v>
      </c>
      <c r="X495" s="38" t="s">
        <v>552</v>
      </c>
      <c r="Y495" s="3" t="s">
        <v>553</v>
      </c>
      <c r="Z495" s="3">
        <v>43.05</v>
      </c>
      <c r="AA495" s="3">
        <v>1.79375</v>
      </c>
      <c r="AB495" s="3" t="s">
        <v>66</v>
      </c>
      <c r="AC495" s="38"/>
      <c r="AD495" s="42"/>
      <c r="AE495" s="42" t="s">
        <v>2392</v>
      </c>
      <c r="AF495" s="42" t="s">
        <v>2390</v>
      </c>
      <c r="AG495" s="42" t="s">
        <v>2393</v>
      </c>
      <c r="AH495" s="54"/>
      <c r="AI495" s="50" t="str">
        <f t="shared" si="185"/>
        <v>规格√</v>
      </c>
      <c r="AJ495" s="50" t="str">
        <f t="shared" si="186"/>
        <v>按中选价</v>
      </c>
      <c r="AK495" s="51">
        <f t="shared" si="187"/>
        <v>1.45</v>
      </c>
      <c r="AL495" s="50">
        <f t="shared" si="188"/>
        <v>1.2</v>
      </c>
      <c r="AM495" s="52" t="str">
        <f t="shared" si="189"/>
        <v>过评药，差比价与挂网价取低者</v>
      </c>
      <c r="AN495" s="53">
        <f t="shared" si="190"/>
        <v>1.45</v>
      </c>
      <c r="AO495" s="53">
        <f t="shared" si="191"/>
        <v>1.45</v>
      </c>
      <c r="AP495" s="53">
        <f t="shared" si="192"/>
        <v>1.45</v>
      </c>
    </row>
    <row r="496" spans="1:42">
      <c r="A496" s="28">
        <v>39</v>
      </c>
      <c r="B496" s="28" t="s">
        <v>2394</v>
      </c>
      <c r="C496" s="28" t="s">
        <v>2395</v>
      </c>
      <c r="D496" s="28" t="s">
        <v>124</v>
      </c>
      <c r="E496" s="28" t="str">
        <f>LOOKUP(2,1/([1]中选结果表!$C$2:$C$85=D496),[1]中选结果表!$M$2:$M$85)</f>
        <v>片剂</v>
      </c>
      <c r="F496" s="28" t="s">
        <v>2396</v>
      </c>
      <c r="G496" s="28" t="str">
        <f>LOOKUP(2,1/([1]中选结果表!$D$2:$D$85=$F496),[1]中选结果表!$E$2:$E$85)</f>
        <v>0.2mg</v>
      </c>
      <c r="H496" s="28" t="str">
        <f>LOOKUP(2,1/([1]中选结果表!$D$2:$D$85=$F496),[1]中选结果表!$F$2:$F$85)</f>
        <v>3片</v>
      </c>
      <c r="I496" s="28" t="s">
        <v>89</v>
      </c>
      <c r="J496" s="28" t="s">
        <v>253</v>
      </c>
      <c r="K496" s="28">
        <v>4.05</v>
      </c>
      <c r="L496" s="31">
        <v>1.35</v>
      </c>
      <c r="M496" s="28">
        <v>3</v>
      </c>
      <c r="N496" s="32">
        <v>0.7</v>
      </c>
      <c r="O496" s="33" t="s">
        <v>2397</v>
      </c>
      <c r="P496" s="3" t="s">
        <v>2394</v>
      </c>
      <c r="Q496" s="3" t="s">
        <v>124</v>
      </c>
      <c r="R496" s="3" t="s">
        <v>2398</v>
      </c>
      <c r="S496" s="4" t="str">
        <f>LOOKUP(2,1/('[1] 集采未中选药品规格'!$A$2:$A$596=$R496),'[1] 集采未中选药品规格'!C$2:C$596)</f>
        <v>0.2mg</v>
      </c>
      <c r="T496" s="4" t="str">
        <f>LOOKUP(2,1/('[1] 集采未中选药品规格'!$A$2:$A$596=$R496),'[1] 集采未中选药品规格'!D$2:D$596)</f>
        <v>3片</v>
      </c>
      <c r="U496" s="3" t="s">
        <v>89</v>
      </c>
      <c r="V496" s="38" t="s">
        <v>2399</v>
      </c>
      <c r="W496" s="3" t="s">
        <v>2400</v>
      </c>
      <c r="X496" s="38" t="s">
        <v>2399</v>
      </c>
      <c r="Y496" s="3" t="s">
        <v>2400</v>
      </c>
      <c r="Z496" s="3">
        <v>5.94</v>
      </c>
      <c r="AA496" s="3">
        <v>1.98</v>
      </c>
      <c r="AB496" s="3" t="s">
        <v>57</v>
      </c>
      <c r="AC496" s="38"/>
      <c r="AD496" s="42"/>
      <c r="AE496" s="42" t="s">
        <v>2401</v>
      </c>
      <c r="AF496" s="42" t="s">
        <v>2397</v>
      </c>
      <c r="AG496" s="42" t="s">
        <v>2402</v>
      </c>
      <c r="AH496" s="54"/>
      <c r="AI496" s="50" t="str">
        <f t="shared" si="185"/>
        <v>规格√</v>
      </c>
      <c r="AJ496" s="50" t="str">
        <f t="shared" si="186"/>
        <v>按中选价</v>
      </c>
      <c r="AK496" s="51">
        <f t="shared" si="187"/>
        <v>1.35</v>
      </c>
      <c r="AL496" s="50">
        <f t="shared" si="188"/>
        <v>1.5</v>
      </c>
      <c r="AM496" s="52" t="str">
        <f t="shared" si="189"/>
        <v>差比价与挂网价取低者</v>
      </c>
      <c r="AN496" s="53">
        <f t="shared" si="190"/>
        <v>1.35</v>
      </c>
      <c r="AO496" s="53">
        <f t="shared" si="191"/>
        <v>1.35</v>
      </c>
      <c r="AP496" s="53">
        <f t="shared" si="192"/>
        <v>1.35</v>
      </c>
    </row>
    <row r="497" spans="1:42">
      <c r="A497" s="28">
        <v>39</v>
      </c>
      <c r="B497" s="28" t="s">
        <v>2394</v>
      </c>
      <c r="C497" s="28" t="s">
        <v>2395</v>
      </c>
      <c r="D497" s="28" t="s">
        <v>124</v>
      </c>
      <c r="E497" s="28" t="str">
        <f>LOOKUP(2,1/([1]中选结果表!$C$2:$C$85=D497),[1]中选结果表!$M$2:$M$85)</f>
        <v>片剂</v>
      </c>
      <c r="F497" s="28" t="s">
        <v>2396</v>
      </c>
      <c r="G497" s="28" t="str">
        <f>LOOKUP(2,1/([1]中选结果表!$D$2:$D$85=$F497),[1]中选结果表!$E$2:$E$85)</f>
        <v>0.2mg</v>
      </c>
      <c r="H497" s="28" t="str">
        <f>LOOKUP(2,1/([1]中选结果表!$D$2:$D$85=$F497),[1]中选结果表!$F$2:$F$85)</f>
        <v>3片</v>
      </c>
      <c r="I497" s="28" t="s">
        <v>89</v>
      </c>
      <c r="J497" s="28" t="s">
        <v>253</v>
      </c>
      <c r="K497" s="28">
        <v>4.05</v>
      </c>
      <c r="L497" s="31">
        <v>1.35</v>
      </c>
      <c r="M497" s="28">
        <v>3</v>
      </c>
      <c r="N497" s="32">
        <v>0.7</v>
      </c>
      <c r="O497" s="33" t="s">
        <v>2403</v>
      </c>
      <c r="P497" s="3" t="s">
        <v>2404</v>
      </c>
      <c r="Q497" s="3" t="s">
        <v>124</v>
      </c>
      <c r="R497" s="3" t="s">
        <v>2405</v>
      </c>
      <c r="S497" s="4" t="str">
        <f>LOOKUP(2,1/('[1] 集采未中选药品规格'!$A$2:$A$596=$R497),'[1] 集采未中选药品规格'!C$2:C$596)</f>
        <v>25mg+0.2mg</v>
      </c>
      <c r="T497" s="4" t="str">
        <f>LOOKUP(2,1/('[1] 集采未中选药品规格'!$A$2:$A$596=$R497),'[1] 集采未中选药品规格'!D$2:D$596)</f>
        <v>9片</v>
      </c>
      <c r="U497" s="3" t="s">
        <v>89</v>
      </c>
      <c r="V497" s="38" t="s">
        <v>2406</v>
      </c>
      <c r="W497" s="3" t="s">
        <v>2407</v>
      </c>
      <c r="X497" s="38" t="s">
        <v>2406</v>
      </c>
      <c r="Y497" s="3" t="s">
        <v>2407</v>
      </c>
      <c r="Z497" s="3">
        <v>47.82</v>
      </c>
      <c r="AA497" s="3">
        <v>5.3133330000000001</v>
      </c>
      <c r="AB497" s="3" t="s">
        <v>57</v>
      </c>
      <c r="AC497" s="38"/>
      <c r="AD497" s="42"/>
      <c r="AE497" s="42" t="s">
        <v>2408</v>
      </c>
      <c r="AF497" s="42" t="s">
        <v>2403</v>
      </c>
      <c r="AG497" s="42" t="s">
        <v>2409</v>
      </c>
      <c r="AH497" s="54"/>
      <c r="AI497" s="50" t="str">
        <f t="shared" si="185"/>
        <v>规格×</v>
      </c>
      <c r="AJ497" s="50" t="str">
        <f t="shared" si="186"/>
        <v>装量差比价</v>
      </c>
      <c r="AK497" s="51" t="e">
        <f t="shared" si="187"/>
        <v>#VALUE!</v>
      </c>
      <c r="AL497" s="50" t="e">
        <f t="shared" si="188"/>
        <v>#VALUE!</v>
      </c>
      <c r="AM497" s="52" t="str">
        <f t="shared" si="189"/>
        <v>差比价与挂网价取低者</v>
      </c>
      <c r="AN497" s="53" t="e">
        <f t="shared" si="190"/>
        <v>#VALUE!</v>
      </c>
      <c r="AO497" s="53" t="e">
        <f t="shared" si="191"/>
        <v>#VALUE!</v>
      </c>
      <c r="AP497" s="53" t="e">
        <f t="shared" si="192"/>
        <v>#VALUE!</v>
      </c>
    </row>
    <row r="498" spans="1:42">
      <c r="A498" s="28">
        <v>39</v>
      </c>
      <c r="B498" s="28" t="s">
        <v>2394</v>
      </c>
      <c r="C498" s="28" t="s">
        <v>2395</v>
      </c>
      <c r="D498" s="28" t="s">
        <v>124</v>
      </c>
      <c r="E498" s="28" t="str">
        <f>LOOKUP(2,1/([1]中选结果表!$C$2:$C$85=D498),[1]中选结果表!$M$2:$M$85)</f>
        <v>片剂</v>
      </c>
      <c r="F498" s="28" t="s">
        <v>2396</v>
      </c>
      <c r="G498" s="28" t="str">
        <f>LOOKUP(2,1/([1]中选结果表!$D$2:$D$85=$F498),[1]中选结果表!$E$2:$E$85)</f>
        <v>0.2mg</v>
      </c>
      <c r="H498" s="28" t="str">
        <f>LOOKUP(2,1/([1]中选结果表!$D$2:$D$85=$F498),[1]中选结果表!$F$2:$F$85)</f>
        <v>3片</v>
      </c>
      <c r="I498" s="28" t="s">
        <v>89</v>
      </c>
      <c r="J498" s="28" t="s">
        <v>253</v>
      </c>
      <c r="K498" s="28">
        <v>4.05</v>
      </c>
      <c r="L498" s="31">
        <v>1.35</v>
      </c>
      <c r="M498" s="28">
        <v>3</v>
      </c>
      <c r="N498" s="32">
        <v>0.7</v>
      </c>
      <c r="O498" s="33" t="s">
        <v>2410</v>
      </c>
      <c r="P498" s="3" t="s">
        <v>2394</v>
      </c>
      <c r="Q498" s="3" t="s">
        <v>124</v>
      </c>
      <c r="R498" s="3" t="s">
        <v>2398</v>
      </c>
      <c r="S498" s="4" t="str">
        <f>LOOKUP(2,1/('[1] 集采未中选药品规格'!$A$2:$A$596=$R498),'[1] 集采未中选药品规格'!C$2:C$596)</f>
        <v>0.2mg</v>
      </c>
      <c r="T498" s="4" t="str">
        <f>LOOKUP(2,1/('[1] 集采未中选药品规格'!$A$2:$A$596=$R498),'[1] 集采未中选药品规格'!D$2:D$596)</f>
        <v>3片</v>
      </c>
      <c r="U498" s="3" t="s">
        <v>89</v>
      </c>
      <c r="V498" s="38" t="s">
        <v>2406</v>
      </c>
      <c r="W498" s="3" t="s">
        <v>2407</v>
      </c>
      <c r="X498" s="38" t="s">
        <v>2406</v>
      </c>
      <c r="Y498" s="3" t="s">
        <v>2407</v>
      </c>
      <c r="Z498" s="3">
        <v>6.35</v>
      </c>
      <c r="AA498" s="3">
        <v>2.1166670000000001</v>
      </c>
      <c r="AB498" s="3" t="s">
        <v>57</v>
      </c>
      <c r="AC498" s="38"/>
      <c r="AD498" s="42"/>
      <c r="AE498" s="42" t="s">
        <v>2411</v>
      </c>
      <c r="AF498" s="42" t="s">
        <v>2410</v>
      </c>
      <c r="AG498" s="42" t="s">
        <v>2412</v>
      </c>
      <c r="AH498" s="54"/>
      <c r="AI498" s="50" t="str">
        <f t="shared" si="185"/>
        <v>规格√</v>
      </c>
      <c r="AJ498" s="50" t="str">
        <f t="shared" si="186"/>
        <v>按中选价</v>
      </c>
      <c r="AK498" s="51">
        <f t="shared" si="187"/>
        <v>1.35</v>
      </c>
      <c r="AL498" s="50">
        <f t="shared" si="188"/>
        <v>1.6</v>
      </c>
      <c r="AM498" s="52" t="str">
        <f t="shared" si="189"/>
        <v>差比价与挂网价取低者</v>
      </c>
      <c r="AN498" s="53">
        <f t="shared" si="190"/>
        <v>1.35</v>
      </c>
      <c r="AO498" s="53">
        <f t="shared" si="191"/>
        <v>1.35</v>
      </c>
      <c r="AP498" s="53">
        <f t="shared" si="192"/>
        <v>1.35</v>
      </c>
    </row>
    <row r="499" spans="1:42">
      <c r="A499" s="28">
        <v>39</v>
      </c>
      <c r="B499" s="28" t="s">
        <v>2394</v>
      </c>
      <c r="C499" s="28" t="s">
        <v>2395</v>
      </c>
      <c r="D499" s="28" t="s">
        <v>124</v>
      </c>
      <c r="E499" s="28" t="str">
        <f>LOOKUP(2,1/([1]中选结果表!$C$2:$C$85=D499),[1]中选结果表!$M$2:$M$85)</f>
        <v>片剂</v>
      </c>
      <c r="F499" s="28" t="s">
        <v>2396</v>
      </c>
      <c r="G499" s="28" t="str">
        <f>LOOKUP(2,1/([1]中选结果表!$D$2:$D$85=$F499),[1]中选结果表!$E$2:$E$85)</f>
        <v>0.2mg</v>
      </c>
      <c r="H499" s="28" t="str">
        <f>LOOKUP(2,1/([1]中选结果表!$D$2:$D$85=$F499),[1]中选结果表!$F$2:$F$85)</f>
        <v>3片</v>
      </c>
      <c r="I499" s="28" t="s">
        <v>89</v>
      </c>
      <c r="J499" s="28" t="s">
        <v>253</v>
      </c>
      <c r="K499" s="28">
        <v>4.05</v>
      </c>
      <c r="L499" s="31">
        <v>1.35</v>
      </c>
      <c r="M499" s="28">
        <v>3</v>
      </c>
      <c r="N499" s="32">
        <v>0.7</v>
      </c>
      <c r="O499" s="33" t="s">
        <v>2413</v>
      </c>
      <c r="P499" s="3" t="s">
        <v>2394</v>
      </c>
      <c r="Q499" s="3" t="s">
        <v>124</v>
      </c>
      <c r="R499" s="3" t="s">
        <v>2414</v>
      </c>
      <c r="S499" s="4" t="str">
        <f>LOOKUP(2,1/('[1] 集采未中选药品规格'!$A$2:$A$596=$R499),'[1] 集采未中选药品规格'!C$2:C$596)</f>
        <v>0.2mg</v>
      </c>
      <c r="T499" s="4" t="str">
        <f>LOOKUP(2,1/('[1] 集采未中选药品规格'!$A$2:$A$596=$R499),'[1] 集采未中选药品规格'!D$2:D$596)</f>
        <v>3片</v>
      </c>
      <c r="U499" s="3" t="s">
        <v>89</v>
      </c>
      <c r="V499" s="38" t="s">
        <v>252</v>
      </c>
      <c r="W499" s="3" t="s">
        <v>253</v>
      </c>
      <c r="X499" s="38" t="s">
        <v>252</v>
      </c>
      <c r="Y499" s="3" t="s">
        <v>253</v>
      </c>
      <c r="Z499" s="3">
        <v>9.8000000000000007</v>
      </c>
      <c r="AA499" s="3">
        <v>3.266667</v>
      </c>
      <c r="AB499" s="3" t="s">
        <v>57</v>
      </c>
      <c r="AC499" s="38"/>
      <c r="AD499" s="42"/>
      <c r="AE499" s="42" t="s">
        <v>2415</v>
      </c>
      <c r="AF499" s="42" t="s">
        <v>2413</v>
      </c>
      <c r="AG499" s="42" t="s">
        <v>2416</v>
      </c>
      <c r="AH499" s="54" t="s">
        <v>60</v>
      </c>
      <c r="AI499" s="50" t="str">
        <f t="shared" si="185"/>
        <v>规格√</v>
      </c>
      <c r="AJ499" s="50" t="str">
        <f t="shared" si="186"/>
        <v>按中选价</v>
      </c>
      <c r="AK499" s="51">
        <f t="shared" si="187"/>
        <v>1.35</v>
      </c>
      <c r="AL499" s="50">
        <f t="shared" si="188"/>
        <v>2.4</v>
      </c>
      <c r="AM499" s="52" t="str">
        <f t="shared" si="189"/>
        <v>差比价与挂网价取低者</v>
      </c>
      <c r="AN499" s="53">
        <f t="shared" si="190"/>
        <v>1.35</v>
      </c>
      <c r="AO499" s="53">
        <f t="shared" si="191"/>
        <v>1.35</v>
      </c>
      <c r="AP499" s="53">
        <f t="shared" si="192"/>
        <v>1.35</v>
      </c>
    </row>
    <row r="500" spans="1:42">
      <c r="A500" s="28">
        <v>39</v>
      </c>
      <c r="B500" s="28" t="s">
        <v>2394</v>
      </c>
      <c r="C500" s="28" t="s">
        <v>2395</v>
      </c>
      <c r="D500" s="28" t="s">
        <v>124</v>
      </c>
      <c r="E500" s="28" t="str">
        <f>LOOKUP(2,1/([1]中选结果表!$C$2:$C$85=D500),[1]中选结果表!$M$2:$M$85)</f>
        <v>片剂</v>
      </c>
      <c r="F500" s="28" t="s">
        <v>2396</v>
      </c>
      <c r="G500" s="28" t="str">
        <f>LOOKUP(2,1/([1]中选结果表!$D$2:$D$85=$F500),[1]中选结果表!$E$2:$E$85)</f>
        <v>0.2mg</v>
      </c>
      <c r="H500" s="28" t="str">
        <f>LOOKUP(2,1/([1]中选结果表!$D$2:$D$85=$F500),[1]中选结果表!$F$2:$F$85)</f>
        <v>3片</v>
      </c>
      <c r="I500" s="28" t="s">
        <v>89</v>
      </c>
      <c r="J500" s="28" t="s">
        <v>253</v>
      </c>
      <c r="K500" s="28">
        <v>4.05</v>
      </c>
      <c r="L500" s="31">
        <v>1.35</v>
      </c>
      <c r="M500" s="28">
        <v>3</v>
      </c>
      <c r="N500" s="32">
        <v>0.7</v>
      </c>
      <c r="O500" s="33" t="s">
        <v>2417</v>
      </c>
      <c r="P500" s="3" t="s">
        <v>2394</v>
      </c>
      <c r="Q500" s="3" t="s">
        <v>124</v>
      </c>
      <c r="R500" s="3" t="s">
        <v>2414</v>
      </c>
      <c r="S500" s="4" t="str">
        <f>LOOKUP(2,1/('[1] 集采未中选药品规格'!$A$2:$A$596=$R500),'[1] 集采未中选药品规格'!C$2:C$596)</f>
        <v>0.2mg</v>
      </c>
      <c r="T500" s="4" t="str">
        <f>LOOKUP(2,1/('[1] 集采未中选药品规格'!$A$2:$A$596=$R500),'[1] 集采未中选药品规格'!D$2:D$596)</f>
        <v>3片</v>
      </c>
      <c r="U500" s="3" t="s">
        <v>89</v>
      </c>
      <c r="V500" s="38" t="s">
        <v>2418</v>
      </c>
      <c r="W500" s="3" t="s">
        <v>2419</v>
      </c>
      <c r="X500" s="38" t="s">
        <v>2418</v>
      </c>
      <c r="Y500" s="3" t="s">
        <v>2419</v>
      </c>
      <c r="Z500" s="3">
        <v>5.81</v>
      </c>
      <c r="AA500" s="3">
        <v>1.9366669999999999</v>
      </c>
      <c r="AB500" s="3" t="s">
        <v>57</v>
      </c>
      <c r="AC500" s="38"/>
      <c r="AD500" s="42"/>
      <c r="AE500" s="42" t="s">
        <v>2420</v>
      </c>
      <c r="AF500" s="42" t="s">
        <v>2417</v>
      </c>
      <c r="AG500" s="42" t="s">
        <v>2421</v>
      </c>
      <c r="AH500" s="54"/>
      <c r="AI500" s="50" t="str">
        <f t="shared" si="185"/>
        <v>规格√</v>
      </c>
      <c r="AJ500" s="50" t="str">
        <f t="shared" si="186"/>
        <v>按中选价</v>
      </c>
      <c r="AK500" s="51">
        <f t="shared" si="187"/>
        <v>1.35</v>
      </c>
      <c r="AL500" s="50">
        <f t="shared" si="188"/>
        <v>1.4</v>
      </c>
      <c r="AM500" s="52" t="str">
        <f t="shared" si="189"/>
        <v>差比价与挂网价取低者</v>
      </c>
      <c r="AN500" s="53">
        <f t="shared" si="190"/>
        <v>1.35</v>
      </c>
      <c r="AO500" s="53">
        <f t="shared" si="191"/>
        <v>1.35</v>
      </c>
      <c r="AP500" s="53">
        <f t="shared" si="192"/>
        <v>1.35</v>
      </c>
    </row>
    <row r="501" spans="1:42">
      <c r="A501" s="28">
        <v>39</v>
      </c>
      <c r="B501" s="28" t="s">
        <v>2394</v>
      </c>
      <c r="C501" s="28" t="s">
        <v>2395</v>
      </c>
      <c r="D501" s="28" t="s">
        <v>124</v>
      </c>
      <c r="E501" s="28" t="str">
        <f>LOOKUP(2,1/([1]中选结果表!$C$2:$C$85=D501),[1]中选结果表!$M$2:$M$85)</f>
        <v>片剂</v>
      </c>
      <c r="F501" s="28" t="s">
        <v>2396</v>
      </c>
      <c r="G501" s="28" t="str">
        <f>LOOKUP(2,1/([1]中选结果表!$D$2:$D$85=$F501),[1]中选结果表!$E$2:$E$85)</f>
        <v>0.2mg</v>
      </c>
      <c r="H501" s="28" t="str">
        <f>LOOKUP(2,1/([1]中选结果表!$D$2:$D$85=$F501),[1]中选结果表!$F$2:$F$85)</f>
        <v>3片</v>
      </c>
      <c r="I501" s="28" t="s">
        <v>89</v>
      </c>
      <c r="J501" s="28" t="s">
        <v>253</v>
      </c>
      <c r="K501" s="28">
        <v>4.05</v>
      </c>
      <c r="L501" s="31">
        <v>1.35</v>
      </c>
      <c r="M501" s="28">
        <v>3</v>
      </c>
      <c r="N501" s="32">
        <v>0.7</v>
      </c>
      <c r="O501" s="33" t="s">
        <v>2422</v>
      </c>
      <c r="P501" s="3" t="s">
        <v>2394</v>
      </c>
      <c r="Q501" s="3" t="s">
        <v>124</v>
      </c>
      <c r="R501" s="3" t="s">
        <v>2423</v>
      </c>
      <c r="S501" s="4" t="str">
        <f>LOOKUP(2,1/('[1] 集采未中选药品规格'!$A$2:$A$596=$R501),'[1] 集采未中选药品规格'!C$2:C$596)</f>
        <v>0.2mg</v>
      </c>
      <c r="T501" s="4" t="str">
        <f>LOOKUP(2,1/('[1] 集采未中选药品规格'!$A$2:$A$596=$R501),'[1] 集采未中选药品规格'!D$2:D$596)</f>
        <v>30片</v>
      </c>
      <c r="U501" s="3" t="s">
        <v>89</v>
      </c>
      <c r="V501" s="38" t="s">
        <v>2418</v>
      </c>
      <c r="W501" s="3" t="s">
        <v>2419</v>
      </c>
      <c r="X501" s="38" t="s">
        <v>2418</v>
      </c>
      <c r="Y501" s="3" t="s">
        <v>2419</v>
      </c>
      <c r="Z501" s="3">
        <v>89.6</v>
      </c>
      <c r="AA501" s="3">
        <v>2.9866670000000002</v>
      </c>
      <c r="AB501" s="3" t="s">
        <v>57</v>
      </c>
      <c r="AC501" s="38"/>
      <c r="AD501" s="42"/>
      <c r="AE501" s="42" t="s">
        <v>2420</v>
      </c>
      <c r="AF501" s="42" t="s">
        <v>2422</v>
      </c>
      <c r="AG501" s="42" t="s">
        <v>2421</v>
      </c>
      <c r="AH501" s="54"/>
      <c r="AI501" s="50" t="str">
        <f t="shared" si="185"/>
        <v>规格√</v>
      </c>
      <c r="AJ501" s="50" t="str">
        <f t="shared" si="186"/>
        <v>按中选价</v>
      </c>
      <c r="AK501" s="51">
        <f t="shared" si="187"/>
        <v>1.35</v>
      </c>
      <c r="AL501" s="50">
        <f t="shared" si="188"/>
        <v>2.2000000000000002</v>
      </c>
      <c r="AM501" s="52" t="str">
        <f t="shared" si="189"/>
        <v>差比价与挂网价取低者</v>
      </c>
      <c r="AN501" s="53">
        <f t="shared" si="190"/>
        <v>1.35</v>
      </c>
      <c r="AO501" s="53">
        <f t="shared" si="191"/>
        <v>1.35</v>
      </c>
      <c r="AP501" s="53">
        <f t="shared" si="192"/>
        <v>1.35</v>
      </c>
    </row>
    <row r="502" spans="1:42">
      <c r="A502" s="28">
        <v>39</v>
      </c>
      <c r="B502" s="28" t="s">
        <v>2394</v>
      </c>
      <c r="C502" s="28" t="s">
        <v>2395</v>
      </c>
      <c r="D502" s="28" t="s">
        <v>124</v>
      </c>
      <c r="E502" s="28" t="str">
        <f>LOOKUP(2,1/([1]中选结果表!$C$2:$C$85=D502),[1]中选结果表!$M$2:$M$85)</f>
        <v>片剂</v>
      </c>
      <c r="F502" s="28" t="s">
        <v>2396</v>
      </c>
      <c r="G502" s="28" t="str">
        <f>LOOKUP(2,1/([1]中选结果表!$D$2:$D$85=$F502),[1]中选结果表!$E$2:$E$85)</f>
        <v>0.2mg</v>
      </c>
      <c r="H502" s="28" t="str">
        <f>LOOKUP(2,1/([1]中选结果表!$D$2:$D$85=$F502),[1]中选结果表!$F$2:$F$85)</f>
        <v>3片</v>
      </c>
      <c r="I502" s="28" t="s">
        <v>89</v>
      </c>
      <c r="J502" s="28" t="s">
        <v>253</v>
      </c>
      <c r="K502" s="28">
        <v>4.05</v>
      </c>
      <c r="L502" s="31">
        <v>1.35</v>
      </c>
      <c r="M502" s="28">
        <v>3</v>
      </c>
      <c r="N502" s="32">
        <v>0.7</v>
      </c>
      <c r="O502" s="33" t="s">
        <v>2424</v>
      </c>
      <c r="P502" s="3" t="s">
        <v>2425</v>
      </c>
      <c r="Q502" s="3" t="s">
        <v>352</v>
      </c>
      <c r="R502" s="3" t="s">
        <v>2405</v>
      </c>
      <c r="S502" s="4" t="str">
        <f>LOOKUP(2,1/('[1] 集采未中选药品规格'!$A$2:$A$596=$R502),'[1] 集采未中选药品规格'!C$2:C$596)</f>
        <v>25mg+0.2mg</v>
      </c>
      <c r="T502" s="4" t="str">
        <f>LOOKUP(2,1/('[1] 集采未中选药品规格'!$A$2:$A$596=$R502),'[1] 集采未中选药品规格'!D$2:D$596)</f>
        <v>9片</v>
      </c>
      <c r="U502" s="3" t="s">
        <v>89</v>
      </c>
      <c r="V502" s="38" t="s">
        <v>2399</v>
      </c>
      <c r="W502" s="3" t="s">
        <v>2400</v>
      </c>
      <c r="X502" s="38" t="s">
        <v>2399</v>
      </c>
      <c r="Y502" s="3" t="s">
        <v>2400</v>
      </c>
      <c r="Z502" s="3">
        <v>47.8</v>
      </c>
      <c r="AA502" s="3">
        <v>5.3111110000000004</v>
      </c>
      <c r="AB502" s="3" t="s">
        <v>57</v>
      </c>
      <c r="AC502" s="38"/>
      <c r="AD502" s="42"/>
      <c r="AE502" s="42" t="s">
        <v>2426</v>
      </c>
      <c r="AF502" s="42" t="s">
        <v>2424</v>
      </c>
      <c r="AG502" s="42"/>
      <c r="AH502" s="54"/>
      <c r="AI502" s="50" t="str">
        <f t="shared" si="185"/>
        <v>规格×</v>
      </c>
      <c r="AJ502" s="50" t="str">
        <f t="shared" si="186"/>
        <v>装量差比价</v>
      </c>
      <c r="AK502" s="51" t="e">
        <f t="shared" si="187"/>
        <v>#VALUE!</v>
      </c>
      <c r="AL502" s="50" t="e">
        <f t="shared" si="188"/>
        <v>#VALUE!</v>
      </c>
      <c r="AM502" s="52" t="str">
        <f t="shared" si="189"/>
        <v>差比价与挂网价取低者</v>
      </c>
      <c r="AN502" s="53" t="e">
        <f t="shared" si="190"/>
        <v>#VALUE!</v>
      </c>
      <c r="AO502" s="53" t="e">
        <f t="shared" si="191"/>
        <v>#VALUE!</v>
      </c>
      <c r="AP502" s="53" t="e">
        <f t="shared" si="192"/>
        <v>#VALUE!</v>
      </c>
    </row>
    <row r="503" spans="1:42">
      <c r="A503" s="28">
        <v>39</v>
      </c>
      <c r="B503" s="28" t="s">
        <v>2394</v>
      </c>
      <c r="C503" s="28" t="s">
        <v>2395</v>
      </c>
      <c r="D503" s="28" t="s">
        <v>124</v>
      </c>
      <c r="E503" s="28" t="str">
        <f>LOOKUP(2,1/([1]中选结果表!$C$2:$C$85=D503),[1]中选结果表!$M$2:$M$85)</f>
        <v>片剂</v>
      </c>
      <c r="F503" s="28" t="s">
        <v>2396</v>
      </c>
      <c r="G503" s="28" t="str">
        <f>LOOKUP(2,1/([1]中选结果表!$D$2:$D$85=$F503),[1]中选结果表!$E$2:$E$85)</f>
        <v>0.2mg</v>
      </c>
      <c r="H503" s="28" t="str">
        <f>LOOKUP(2,1/([1]中选结果表!$D$2:$D$85=$F503),[1]中选结果表!$F$2:$F$85)</f>
        <v>3片</v>
      </c>
      <c r="I503" s="28" t="s">
        <v>89</v>
      </c>
      <c r="J503" s="28" t="s">
        <v>253</v>
      </c>
      <c r="K503" s="28">
        <v>4.05</v>
      </c>
      <c r="L503" s="31">
        <v>1.35</v>
      </c>
      <c r="M503" s="28">
        <v>3</v>
      </c>
      <c r="N503" s="32">
        <v>0.7</v>
      </c>
      <c r="O503" s="33" t="s">
        <v>2427</v>
      </c>
      <c r="P503" s="3" t="s">
        <v>2425</v>
      </c>
      <c r="Q503" s="3" t="s">
        <v>124</v>
      </c>
      <c r="R503" s="3" t="s">
        <v>2428</v>
      </c>
      <c r="S503" s="4" t="str">
        <f>LOOKUP(2,1/('[1] 集采未中选药品规格'!$A$2:$A$596=$R503),'[1] 集采未中选药品规格'!C$2:C$596)</f>
        <v>25mg+0.2mg</v>
      </c>
      <c r="T503" s="4" t="str">
        <f>LOOKUP(2,1/('[1] 集采未中选药品规格'!$A$2:$A$596=$R503),'[1] 集采未中选药品规格'!D$2:D$596)</f>
        <v>9片</v>
      </c>
      <c r="U503" s="3" t="s">
        <v>89</v>
      </c>
      <c r="V503" s="38" t="s">
        <v>2418</v>
      </c>
      <c r="W503" s="58" t="s">
        <v>2419</v>
      </c>
      <c r="X503" s="38" t="s">
        <v>2418</v>
      </c>
      <c r="Y503" s="3" t="s">
        <v>2419</v>
      </c>
      <c r="Z503" s="3">
        <v>46.5</v>
      </c>
      <c r="AA503" s="3">
        <v>5.1666670000000003</v>
      </c>
      <c r="AB503" s="3" t="s">
        <v>57</v>
      </c>
      <c r="AC503" s="38" t="s">
        <v>1376</v>
      </c>
      <c r="AD503" s="42" t="s">
        <v>57</v>
      </c>
      <c r="AE503" s="42" t="s">
        <v>2429</v>
      </c>
      <c r="AF503" s="42" t="s">
        <v>2427</v>
      </c>
      <c r="AG503" s="42" t="s">
        <v>2430</v>
      </c>
      <c r="AH503" s="54"/>
      <c r="AI503" s="50" t="str">
        <f t="shared" si="185"/>
        <v>规格×</v>
      </c>
      <c r="AJ503" s="50" t="str">
        <f t="shared" si="186"/>
        <v>装量差比价</v>
      </c>
      <c r="AK503" s="51" t="e">
        <f t="shared" si="187"/>
        <v>#VALUE!</v>
      </c>
      <c r="AL503" s="50" t="e">
        <f t="shared" si="188"/>
        <v>#VALUE!</v>
      </c>
      <c r="AM503" s="52" t="str">
        <f t="shared" si="189"/>
        <v>差比价与挂网价取低者</v>
      </c>
      <c r="AN503" s="53" t="e">
        <f t="shared" si="190"/>
        <v>#VALUE!</v>
      </c>
      <c r="AO503" s="53" t="e">
        <f t="shared" si="191"/>
        <v>#VALUE!</v>
      </c>
      <c r="AP503" s="53" t="e">
        <f t="shared" si="192"/>
        <v>#VALUE!</v>
      </c>
    </row>
    <row r="504" spans="1:42">
      <c r="A504" s="28">
        <v>39</v>
      </c>
      <c r="B504" s="28" t="s">
        <v>2394</v>
      </c>
      <c r="C504" s="28" t="s">
        <v>2395</v>
      </c>
      <c r="D504" s="28" t="s">
        <v>124</v>
      </c>
      <c r="E504" s="28" t="str">
        <f>LOOKUP(2,1/([1]中选结果表!$C$2:$C$85=D504),[1]中选结果表!$M$2:$M$85)</f>
        <v>片剂</v>
      </c>
      <c r="F504" s="28" t="s">
        <v>2431</v>
      </c>
      <c r="G504" s="28" t="str">
        <f>LOOKUP(2,1/([1]中选结果表!$D$2:$D$85=$F504),[1]中选结果表!$E$2:$E$85)</f>
        <v>0.2mg</v>
      </c>
      <c r="H504" s="28" t="str">
        <f>LOOKUP(2,1/([1]中选结果表!$D$2:$D$85=$F504),[1]中选结果表!$F$2:$F$85)</f>
        <v>30片</v>
      </c>
      <c r="I504" s="28" t="s">
        <v>89</v>
      </c>
      <c r="J504" s="28" t="s">
        <v>253</v>
      </c>
      <c r="K504" s="28">
        <v>37.229999999999997</v>
      </c>
      <c r="L504" s="31">
        <v>1.2410000000000001</v>
      </c>
      <c r="M504" s="28">
        <v>3</v>
      </c>
      <c r="N504" s="32">
        <v>0.7</v>
      </c>
      <c r="O504" s="60" t="s">
        <v>2397</v>
      </c>
      <c r="P504" s="7" t="s">
        <v>2394</v>
      </c>
      <c r="Q504" s="7" t="s">
        <v>124</v>
      </c>
      <c r="R504" s="7" t="s">
        <v>2398</v>
      </c>
      <c r="S504" s="4" t="str">
        <f>LOOKUP(2,1/('[1] 集采未中选药品规格'!$A$2:$A$596=$R504),'[1] 集采未中选药品规格'!C$2:C$596)</f>
        <v>0.2mg</v>
      </c>
      <c r="T504" s="4" t="str">
        <f>LOOKUP(2,1/('[1] 集采未中选药品规格'!$A$2:$A$596=$R504),'[1] 集采未中选药品规格'!D$2:D$596)</f>
        <v>3片</v>
      </c>
      <c r="U504" s="7" t="s">
        <v>89</v>
      </c>
      <c r="V504" s="61" t="s">
        <v>2399</v>
      </c>
      <c r="W504" s="7" t="s">
        <v>2400</v>
      </c>
      <c r="X504" s="61" t="s">
        <v>2399</v>
      </c>
      <c r="Y504" s="7" t="s">
        <v>2400</v>
      </c>
      <c r="Z504" s="7">
        <v>5.94</v>
      </c>
      <c r="AA504" s="7">
        <v>1.98</v>
      </c>
      <c r="AB504" s="54" t="s">
        <v>57</v>
      </c>
      <c r="AC504" s="42"/>
      <c r="AD504" s="42"/>
      <c r="AE504" s="42" t="s">
        <v>2401</v>
      </c>
      <c r="AF504" s="42" t="s">
        <v>2397</v>
      </c>
      <c r="AG504" s="42" t="s">
        <v>2402</v>
      </c>
      <c r="AH504" s="54"/>
      <c r="AI504" s="50" t="str">
        <f t="shared" si="185"/>
        <v>规格√</v>
      </c>
      <c r="AJ504" s="50" t="str">
        <f t="shared" si="186"/>
        <v>按中选价</v>
      </c>
      <c r="AK504" s="51">
        <f t="shared" si="187"/>
        <v>1.24</v>
      </c>
      <c r="AL504" s="50">
        <f t="shared" si="188"/>
        <v>1.6</v>
      </c>
      <c r="AM504" s="52" t="str">
        <f t="shared" si="189"/>
        <v>差比价与挂网价取低者</v>
      </c>
      <c r="AN504" s="53">
        <f t="shared" si="190"/>
        <v>1.24</v>
      </c>
      <c r="AO504" s="53">
        <f t="shared" si="191"/>
        <v>1.24</v>
      </c>
      <c r="AP504" s="53">
        <f t="shared" si="192"/>
        <v>1.24</v>
      </c>
    </row>
    <row r="505" spans="1:42">
      <c r="A505" s="28">
        <v>39</v>
      </c>
      <c r="B505" s="28" t="s">
        <v>2394</v>
      </c>
      <c r="C505" s="28" t="s">
        <v>2395</v>
      </c>
      <c r="D505" s="28" t="s">
        <v>124</v>
      </c>
      <c r="E505" s="28" t="str">
        <f>LOOKUP(2,1/([1]中选结果表!$C$2:$C$85=D505),[1]中选结果表!$M$2:$M$85)</f>
        <v>片剂</v>
      </c>
      <c r="F505" s="28" t="s">
        <v>2431</v>
      </c>
      <c r="G505" s="28" t="str">
        <f>LOOKUP(2,1/([1]中选结果表!$D$2:$D$85=$F505),[1]中选结果表!$E$2:$E$85)</f>
        <v>0.2mg</v>
      </c>
      <c r="H505" s="28" t="str">
        <f>LOOKUP(2,1/([1]中选结果表!$D$2:$D$85=$F505),[1]中选结果表!$F$2:$F$85)</f>
        <v>30片</v>
      </c>
      <c r="I505" s="28" t="s">
        <v>89</v>
      </c>
      <c r="J505" s="28" t="s">
        <v>253</v>
      </c>
      <c r="K505" s="28">
        <v>37.229999999999997</v>
      </c>
      <c r="L505" s="31">
        <v>1.2410000000000001</v>
      </c>
      <c r="M505" s="28">
        <v>3</v>
      </c>
      <c r="N505" s="32">
        <v>0.7</v>
      </c>
      <c r="O505" s="60" t="s">
        <v>2403</v>
      </c>
      <c r="P505" s="7" t="s">
        <v>2404</v>
      </c>
      <c r="Q505" s="7" t="s">
        <v>124</v>
      </c>
      <c r="R505" s="7" t="s">
        <v>2405</v>
      </c>
      <c r="S505" s="4" t="str">
        <f>LOOKUP(2,1/('[1] 集采未中选药品规格'!$A$2:$A$596=$R505),'[1] 集采未中选药品规格'!C$2:C$596)</f>
        <v>25mg+0.2mg</v>
      </c>
      <c r="T505" s="4" t="str">
        <f>LOOKUP(2,1/('[1] 集采未中选药品规格'!$A$2:$A$596=$R505),'[1] 集采未中选药品规格'!D$2:D$596)</f>
        <v>9片</v>
      </c>
      <c r="U505" s="7" t="s">
        <v>89</v>
      </c>
      <c r="V505" s="61" t="s">
        <v>2406</v>
      </c>
      <c r="W505" s="7" t="s">
        <v>2407</v>
      </c>
      <c r="X505" s="61" t="s">
        <v>2406</v>
      </c>
      <c r="Y505" s="7" t="s">
        <v>2407</v>
      </c>
      <c r="Z505" s="7">
        <v>47.82</v>
      </c>
      <c r="AA505" s="7">
        <v>5.3133330000000001</v>
      </c>
      <c r="AB505" s="54" t="s">
        <v>57</v>
      </c>
      <c r="AC505" s="42"/>
      <c r="AD505" s="42"/>
      <c r="AE505" s="42" t="s">
        <v>2408</v>
      </c>
      <c r="AF505" s="42" t="s">
        <v>2403</v>
      </c>
      <c r="AG505" s="42" t="s">
        <v>2409</v>
      </c>
      <c r="AH505" s="54"/>
      <c r="AI505" s="50" t="str">
        <f t="shared" si="185"/>
        <v>规格×</v>
      </c>
      <c r="AJ505" s="50" t="str">
        <f t="shared" si="186"/>
        <v>装量差比价</v>
      </c>
      <c r="AK505" s="51" t="e">
        <f t="shared" si="187"/>
        <v>#VALUE!</v>
      </c>
      <c r="AL505" s="50" t="e">
        <f t="shared" si="188"/>
        <v>#VALUE!</v>
      </c>
      <c r="AM505" s="52" t="str">
        <f t="shared" si="189"/>
        <v>差比价与挂网价取低者</v>
      </c>
      <c r="AN505" s="53" t="e">
        <f t="shared" si="190"/>
        <v>#VALUE!</v>
      </c>
      <c r="AO505" s="53" t="e">
        <f t="shared" si="191"/>
        <v>#VALUE!</v>
      </c>
      <c r="AP505" s="53" t="e">
        <f t="shared" si="192"/>
        <v>#VALUE!</v>
      </c>
    </row>
    <row r="506" spans="1:42">
      <c r="A506" s="28">
        <v>39</v>
      </c>
      <c r="B506" s="28" t="s">
        <v>2394</v>
      </c>
      <c r="C506" s="28" t="s">
        <v>2395</v>
      </c>
      <c r="D506" s="28" t="s">
        <v>124</v>
      </c>
      <c r="E506" s="28" t="str">
        <f>LOOKUP(2,1/([1]中选结果表!$C$2:$C$85=D506),[1]中选结果表!$M$2:$M$85)</f>
        <v>片剂</v>
      </c>
      <c r="F506" s="28" t="s">
        <v>2431</v>
      </c>
      <c r="G506" s="28" t="str">
        <f>LOOKUP(2,1/([1]中选结果表!$D$2:$D$85=$F506),[1]中选结果表!$E$2:$E$85)</f>
        <v>0.2mg</v>
      </c>
      <c r="H506" s="28" t="str">
        <f>LOOKUP(2,1/([1]中选结果表!$D$2:$D$85=$F506),[1]中选结果表!$F$2:$F$85)</f>
        <v>30片</v>
      </c>
      <c r="I506" s="28" t="s">
        <v>89</v>
      </c>
      <c r="J506" s="28" t="s">
        <v>253</v>
      </c>
      <c r="K506" s="28">
        <v>37.229999999999997</v>
      </c>
      <c r="L506" s="31">
        <v>1.2410000000000001</v>
      </c>
      <c r="M506" s="28">
        <v>3</v>
      </c>
      <c r="N506" s="32">
        <v>0.7</v>
      </c>
      <c r="O506" s="60" t="s">
        <v>2410</v>
      </c>
      <c r="P506" s="7" t="s">
        <v>2394</v>
      </c>
      <c r="Q506" s="7" t="s">
        <v>124</v>
      </c>
      <c r="R506" s="7" t="s">
        <v>2398</v>
      </c>
      <c r="S506" s="4" t="str">
        <f>LOOKUP(2,1/('[1] 集采未中选药品规格'!$A$2:$A$596=$R506),'[1] 集采未中选药品规格'!C$2:C$596)</f>
        <v>0.2mg</v>
      </c>
      <c r="T506" s="4" t="str">
        <f>LOOKUP(2,1/('[1] 集采未中选药品规格'!$A$2:$A$596=$R506),'[1] 集采未中选药品规格'!D$2:D$596)</f>
        <v>3片</v>
      </c>
      <c r="U506" s="7" t="s">
        <v>89</v>
      </c>
      <c r="V506" s="61" t="s">
        <v>2406</v>
      </c>
      <c r="W506" s="7" t="s">
        <v>2407</v>
      </c>
      <c r="X506" s="61" t="s">
        <v>2406</v>
      </c>
      <c r="Y506" s="7" t="s">
        <v>2407</v>
      </c>
      <c r="Z506" s="7">
        <v>6.35</v>
      </c>
      <c r="AA506" s="7">
        <v>2.1166670000000001</v>
      </c>
      <c r="AB506" s="54" t="s">
        <v>57</v>
      </c>
      <c r="AC506" s="42"/>
      <c r="AD506" s="42"/>
      <c r="AE506" s="42" t="s">
        <v>2411</v>
      </c>
      <c r="AF506" s="42" t="s">
        <v>2410</v>
      </c>
      <c r="AG506" s="42" t="s">
        <v>2412</v>
      </c>
      <c r="AH506" s="54"/>
      <c r="AI506" s="50" t="str">
        <f t="shared" si="185"/>
        <v>规格√</v>
      </c>
      <c r="AJ506" s="50" t="str">
        <f t="shared" si="186"/>
        <v>按中选价</v>
      </c>
      <c r="AK506" s="51">
        <f t="shared" si="187"/>
        <v>1.24</v>
      </c>
      <c r="AL506" s="50">
        <f t="shared" si="188"/>
        <v>1.7</v>
      </c>
      <c r="AM506" s="52" t="str">
        <f t="shared" si="189"/>
        <v>差比价与挂网价取低者</v>
      </c>
      <c r="AN506" s="53">
        <f t="shared" si="190"/>
        <v>1.24</v>
      </c>
      <c r="AO506" s="53">
        <f t="shared" si="191"/>
        <v>1.24</v>
      </c>
      <c r="AP506" s="53">
        <f t="shared" si="192"/>
        <v>1.24</v>
      </c>
    </row>
    <row r="507" spans="1:42">
      <c r="A507" s="28">
        <v>39</v>
      </c>
      <c r="B507" s="28" t="s">
        <v>2394</v>
      </c>
      <c r="C507" s="28" t="s">
        <v>2395</v>
      </c>
      <c r="D507" s="28" t="s">
        <v>124</v>
      </c>
      <c r="E507" s="28" t="str">
        <f>LOOKUP(2,1/([1]中选结果表!$C$2:$C$85=D507),[1]中选结果表!$M$2:$M$85)</f>
        <v>片剂</v>
      </c>
      <c r="F507" s="28" t="s">
        <v>2431</v>
      </c>
      <c r="G507" s="28" t="str">
        <f>LOOKUP(2,1/([1]中选结果表!$D$2:$D$85=$F507),[1]中选结果表!$E$2:$E$85)</f>
        <v>0.2mg</v>
      </c>
      <c r="H507" s="28" t="str">
        <f>LOOKUP(2,1/([1]中选结果表!$D$2:$D$85=$F507),[1]中选结果表!$F$2:$F$85)</f>
        <v>30片</v>
      </c>
      <c r="I507" s="28" t="s">
        <v>89</v>
      </c>
      <c r="J507" s="28" t="s">
        <v>253</v>
      </c>
      <c r="K507" s="28">
        <v>37.229999999999997</v>
      </c>
      <c r="L507" s="31">
        <v>1.2410000000000001</v>
      </c>
      <c r="M507" s="28">
        <v>3</v>
      </c>
      <c r="N507" s="32">
        <v>0.7</v>
      </c>
      <c r="O507" s="60" t="s">
        <v>2413</v>
      </c>
      <c r="P507" s="7" t="s">
        <v>2394</v>
      </c>
      <c r="Q507" s="7" t="s">
        <v>124</v>
      </c>
      <c r="R507" s="7" t="s">
        <v>2414</v>
      </c>
      <c r="S507" s="4" t="str">
        <f>LOOKUP(2,1/('[1] 集采未中选药品规格'!$A$2:$A$596=$R507),'[1] 集采未中选药品规格'!C$2:C$596)</f>
        <v>0.2mg</v>
      </c>
      <c r="T507" s="4" t="str">
        <f>LOOKUP(2,1/('[1] 集采未中选药品规格'!$A$2:$A$596=$R507),'[1] 集采未中选药品规格'!D$2:D$596)</f>
        <v>3片</v>
      </c>
      <c r="U507" s="7" t="s">
        <v>89</v>
      </c>
      <c r="V507" s="61" t="s">
        <v>252</v>
      </c>
      <c r="W507" s="7" t="s">
        <v>253</v>
      </c>
      <c r="X507" s="61" t="s">
        <v>252</v>
      </c>
      <c r="Y507" s="7" t="s">
        <v>253</v>
      </c>
      <c r="Z507" s="7">
        <v>9.8000000000000007</v>
      </c>
      <c r="AA507" s="7">
        <v>3.266667</v>
      </c>
      <c r="AB507" s="54" t="s">
        <v>57</v>
      </c>
      <c r="AC507" s="42"/>
      <c r="AD507" s="42"/>
      <c r="AE507" s="42" t="s">
        <v>2415</v>
      </c>
      <c r="AF507" s="42" t="s">
        <v>2413</v>
      </c>
      <c r="AG507" s="42" t="s">
        <v>2416</v>
      </c>
      <c r="AH507" s="54" t="s">
        <v>60</v>
      </c>
      <c r="AI507" s="50" t="str">
        <f t="shared" si="185"/>
        <v>规格√</v>
      </c>
      <c r="AJ507" s="50" t="str">
        <f t="shared" si="186"/>
        <v>按中选价</v>
      </c>
      <c r="AK507" s="51">
        <f t="shared" si="187"/>
        <v>1.24</v>
      </c>
      <c r="AL507" s="50">
        <f t="shared" si="188"/>
        <v>2.6</v>
      </c>
      <c r="AM507" s="52" t="str">
        <f t="shared" si="189"/>
        <v>差比价与挂网价取低者</v>
      </c>
      <c r="AN507" s="53">
        <f t="shared" si="190"/>
        <v>1.24</v>
      </c>
      <c r="AO507" s="53">
        <f t="shared" si="191"/>
        <v>1.24</v>
      </c>
      <c r="AP507" s="53">
        <f t="shared" si="192"/>
        <v>1.24</v>
      </c>
    </row>
    <row r="508" spans="1:42">
      <c r="A508" s="28">
        <v>39</v>
      </c>
      <c r="B508" s="28" t="s">
        <v>2394</v>
      </c>
      <c r="C508" s="28" t="s">
        <v>2395</v>
      </c>
      <c r="D508" s="28" t="s">
        <v>124</v>
      </c>
      <c r="E508" s="28" t="str">
        <f>LOOKUP(2,1/([1]中选结果表!$C$2:$C$85=D508),[1]中选结果表!$M$2:$M$85)</f>
        <v>片剂</v>
      </c>
      <c r="F508" s="28" t="s">
        <v>2431</v>
      </c>
      <c r="G508" s="28" t="str">
        <f>LOOKUP(2,1/([1]中选结果表!$D$2:$D$85=$F508),[1]中选结果表!$E$2:$E$85)</f>
        <v>0.2mg</v>
      </c>
      <c r="H508" s="28" t="str">
        <f>LOOKUP(2,1/([1]中选结果表!$D$2:$D$85=$F508),[1]中选结果表!$F$2:$F$85)</f>
        <v>30片</v>
      </c>
      <c r="I508" s="28" t="s">
        <v>89</v>
      </c>
      <c r="J508" s="28" t="s">
        <v>253</v>
      </c>
      <c r="K508" s="28">
        <v>37.229999999999997</v>
      </c>
      <c r="L508" s="31">
        <v>1.2410000000000001</v>
      </c>
      <c r="M508" s="28">
        <v>3</v>
      </c>
      <c r="N508" s="32">
        <v>0.7</v>
      </c>
      <c r="O508" s="60" t="s">
        <v>2417</v>
      </c>
      <c r="P508" s="7" t="s">
        <v>2394</v>
      </c>
      <c r="Q508" s="7" t="s">
        <v>124</v>
      </c>
      <c r="R508" s="7" t="s">
        <v>2414</v>
      </c>
      <c r="S508" s="4" t="str">
        <f>LOOKUP(2,1/('[1] 集采未中选药品规格'!$A$2:$A$596=$R508),'[1] 集采未中选药品规格'!C$2:C$596)</f>
        <v>0.2mg</v>
      </c>
      <c r="T508" s="4" t="str">
        <f>LOOKUP(2,1/('[1] 集采未中选药品规格'!$A$2:$A$596=$R508),'[1] 集采未中选药品规格'!D$2:D$596)</f>
        <v>3片</v>
      </c>
      <c r="U508" s="7" t="s">
        <v>89</v>
      </c>
      <c r="V508" s="61" t="s">
        <v>2418</v>
      </c>
      <c r="W508" s="7" t="s">
        <v>2419</v>
      </c>
      <c r="X508" s="61" t="s">
        <v>2418</v>
      </c>
      <c r="Y508" s="7" t="s">
        <v>2419</v>
      </c>
      <c r="Z508" s="7">
        <v>5.81</v>
      </c>
      <c r="AA508" s="7">
        <v>1.9366669999999999</v>
      </c>
      <c r="AB508" s="54" t="s">
        <v>57</v>
      </c>
      <c r="AC508" s="42"/>
      <c r="AD508" s="42"/>
      <c r="AE508" s="42" t="s">
        <v>2420</v>
      </c>
      <c r="AF508" s="42" t="s">
        <v>2417</v>
      </c>
      <c r="AG508" s="42" t="s">
        <v>2421</v>
      </c>
      <c r="AH508" s="54"/>
      <c r="AI508" s="50" t="str">
        <f t="shared" si="185"/>
        <v>规格√</v>
      </c>
      <c r="AJ508" s="50" t="str">
        <f t="shared" si="186"/>
        <v>按中选价</v>
      </c>
      <c r="AK508" s="51">
        <f t="shared" si="187"/>
        <v>1.24</v>
      </c>
      <c r="AL508" s="50">
        <f t="shared" si="188"/>
        <v>1.6</v>
      </c>
      <c r="AM508" s="52" t="str">
        <f t="shared" si="189"/>
        <v>差比价与挂网价取低者</v>
      </c>
      <c r="AN508" s="53">
        <f t="shared" si="190"/>
        <v>1.24</v>
      </c>
      <c r="AO508" s="53">
        <f t="shared" si="191"/>
        <v>1.24</v>
      </c>
      <c r="AP508" s="53">
        <f t="shared" si="192"/>
        <v>1.24</v>
      </c>
    </row>
    <row r="509" spans="1:42">
      <c r="A509" s="28">
        <v>39</v>
      </c>
      <c r="B509" s="28" t="s">
        <v>2394</v>
      </c>
      <c r="C509" s="28" t="s">
        <v>2395</v>
      </c>
      <c r="D509" s="28" t="s">
        <v>124</v>
      </c>
      <c r="E509" s="28" t="str">
        <f>LOOKUP(2,1/([1]中选结果表!$C$2:$C$85=D509),[1]中选结果表!$M$2:$M$85)</f>
        <v>片剂</v>
      </c>
      <c r="F509" s="28" t="s">
        <v>2431</v>
      </c>
      <c r="G509" s="28" t="str">
        <f>LOOKUP(2,1/([1]中选结果表!$D$2:$D$85=$F509),[1]中选结果表!$E$2:$E$85)</f>
        <v>0.2mg</v>
      </c>
      <c r="H509" s="28" t="str">
        <f>LOOKUP(2,1/([1]中选结果表!$D$2:$D$85=$F509),[1]中选结果表!$F$2:$F$85)</f>
        <v>30片</v>
      </c>
      <c r="I509" s="28" t="s">
        <v>89</v>
      </c>
      <c r="J509" s="28" t="s">
        <v>253</v>
      </c>
      <c r="K509" s="28">
        <v>37.229999999999997</v>
      </c>
      <c r="L509" s="31">
        <v>1.2410000000000001</v>
      </c>
      <c r="M509" s="28">
        <v>3</v>
      </c>
      <c r="N509" s="32">
        <v>0.7</v>
      </c>
      <c r="O509" s="60" t="s">
        <v>2422</v>
      </c>
      <c r="P509" s="7" t="s">
        <v>2394</v>
      </c>
      <c r="Q509" s="7" t="s">
        <v>124</v>
      </c>
      <c r="R509" s="7" t="s">
        <v>2423</v>
      </c>
      <c r="S509" s="4" t="str">
        <f>LOOKUP(2,1/('[1] 集采未中选药品规格'!$A$2:$A$596=$R509),'[1] 集采未中选药品规格'!C$2:C$596)</f>
        <v>0.2mg</v>
      </c>
      <c r="T509" s="4" t="str">
        <f>LOOKUP(2,1/('[1] 集采未中选药品规格'!$A$2:$A$596=$R509),'[1] 集采未中选药品规格'!D$2:D$596)</f>
        <v>30片</v>
      </c>
      <c r="U509" s="7" t="s">
        <v>89</v>
      </c>
      <c r="V509" s="61" t="s">
        <v>2418</v>
      </c>
      <c r="W509" s="7" t="s">
        <v>2419</v>
      </c>
      <c r="X509" s="61" t="s">
        <v>2418</v>
      </c>
      <c r="Y509" s="7" t="s">
        <v>2419</v>
      </c>
      <c r="Z509" s="7">
        <v>89.6</v>
      </c>
      <c r="AA509" s="7">
        <v>2.9866670000000002</v>
      </c>
      <c r="AB509" s="54" t="s">
        <v>57</v>
      </c>
      <c r="AC509" s="42"/>
      <c r="AD509" s="42"/>
      <c r="AE509" s="42" t="s">
        <v>2420</v>
      </c>
      <c r="AF509" s="42" t="s">
        <v>2422</v>
      </c>
      <c r="AG509" s="42" t="s">
        <v>2421</v>
      </c>
      <c r="AH509" s="54"/>
      <c r="AI509" s="50" t="str">
        <f t="shared" si="185"/>
        <v>规格√</v>
      </c>
      <c r="AJ509" s="50" t="str">
        <f t="shared" si="186"/>
        <v>按中选价</v>
      </c>
      <c r="AK509" s="51">
        <f t="shared" si="187"/>
        <v>1.24</v>
      </c>
      <c r="AL509" s="50">
        <f t="shared" si="188"/>
        <v>2.4</v>
      </c>
      <c r="AM509" s="52" t="str">
        <f t="shared" si="189"/>
        <v>差比价与挂网价取低者</v>
      </c>
      <c r="AN509" s="53">
        <f t="shared" si="190"/>
        <v>1.24</v>
      </c>
      <c r="AO509" s="53">
        <f t="shared" si="191"/>
        <v>1.24</v>
      </c>
      <c r="AP509" s="53">
        <f t="shared" si="192"/>
        <v>1.24</v>
      </c>
    </row>
    <row r="510" spans="1:42">
      <c r="A510" s="28">
        <v>39</v>
      </c>
      <c r="B510" s="28" t="s">
        <v>2394</v>
      </c>
      <c r="C510" s="28" t="s">
        <v>2395</v>
      </c>
      <c r="D510" s="28" t="s">
        <v>124</v>
      </c>
      <c r="E510" s="28" t="str">
        <f>LOOKUP(2,1/([1]中选结果表!$C$2:$C$85=D510),[1]中选结果表!$M$2:$M$85)</f>
        <v>片剂</v>
      </c>
      <c r="F510" s="28" t="s">
        <v>2431</v>
      </c>
      <c r="G510" s="28" t="str">
        <f>LOOKUP(2,1/([1]中选结果表!$D$2:$D$85=$F510),[1]中选结果表!$E$2:$E$85)</f>
        <v>0.2mg</v>
      </c>
      <c r="H510" s="28" t="str">
        <f>LOOKUP(2,1/([1]中选结果表!$D$2:$D$85=$F510),[1]中选结果表!$F$2:$F$85)</f>
        <v>30片</v>
      </c>
      <c r="I510" s="28" t="s">
        <v>89</v>
      </c>
      <c r="J510" s="28" t="s">
        <v>253</v>
      </c>
      <c r="K510" s="28">
        <v>37.229999999999997</v>
      </c>
      <c r="L510" s="31">
        <v>1.2410000000000001</v>
      </c>
      <c r="M510" s="28">
        <v>3</v>
      </c>
      <c r="N510" s="32">
        <v>0.7</v>
      </c>
      <c r="O510" s="60" t="s">
        <v>2424</v>
      </c>
      <c r="P510" s="7" t="s">
        <v>2425</v>
      </c>
      <c r="Q510" s="7" t="s">
        <v>352</v>
      </c>
      <c r="R510" s="7" t="s">
        <v>2405</v>
      </c>
      <c r="S510" s="4" t="str">
        <f>LOOKUP(2,1/('[1] 集采未中选药品规格'!$A$2:$A$596=$R510),'[1] 集采未中选药品规格'!C$2:C$596)</f>
        <v>25mg+0.2mg</v>
      </c>
      <c r="T510" s="4" t="str">
        <f>LOOKUP(2,1/('[1] 集采未中选药品规格'!$A$2:$A$596=$R510),'[1] 集采未中选药品规格'!D$2:D$596)</f>
        <v>9片</v>
      </c>
      <c r="U510" s="7" t="s">
        <v>89</v>
      </c>
      <c r="V510" s="61" t="s">
        <v>2399</v>
      </c>
      <c r="W510" s="7" t="s">
        <v>2400</v>
      </c>
      <c r="X510" s="61" t="s">
        <v>2399</v>
      </c>
      <c r="Y510" s="7" t="s">
        <v>2400</v>
      </c>
      <c r="Z510" s="7">
        <v>47.8</v>
      </c>
      <c r="AA510" s="7">
        <v>5.3111110000000004</v>
      </c>
      <c r="AB510" s="54" t="s">
        <v>57</v>
      </c>
      <c r="AC510" s="42"/>
      <c r="AD510" s="42"/>
      <c r="AE510" s="42" t="s">
        <v>2426</v>
      </c>
      <c r="AF510" s="42" t="s">
        <v>2424</v>
      </c>
      <c r="AG510" s="42"/>
      <c r="AH510" s="54"/>
      <c r="AI510" s="50" t="str">
        <f t="shared" si="185"/>
        <v>规格×</v>
      </c>
      <c r="AJ510" s="50" t="str">
        <f t="shared" si="186"/>
        <v>装量差比价</v>
      </c>
      <c r="AK510" s="51" t="e">
        <f t="shared" si="187"/>
        <v>#VALUE!</v>
      </c>
      <c r="AL510" s="50" t="e">
        <f t="shared" si="188"/>
        <v>#VALUE!</v>
      </c>
      <c r="AM510" s="52" t="str">
        <f t="shared" si="189"/>
        <v>差比价与挂网价取低者</v>
      </c>
      <c r="AN510" s="53" t="e">
        <f t="shared" si="190"/>
        <v>#VALUE!</v>
      </c>
      <c r="AO510" s="53" t="e">
        <f t="shared" si="191"/>
        <v>#VALUE!</v>
      </c>
      <c r="AP510" s="53" t="e">
        <f t="shared" si="192"/>
        <v>#VALUE!</v>
      </c>
    </row>
    <row r="511" spans="1:42">
      <c r="A511" s="28">
        <v>39</v>
      </c>
      <c r="B511" s="28" t="s">
        <v>2394</v>
      </c>
      <c r="C511" s="28" t="s">
        <v>2395</v>
      </c>
      <c r="D511" s="28" t="s">
        <v>124</v>
      </c>
      <c r="E511" s="28" t="str">
        <f>LOOKUP(2,1/([1]中选结果表!$C$2:$C$85=D511),[1]中选结果表!$M$2:$M$85)</f>
        <v>片剂</v>
      </c>
      <c r="F511" s="28" t="s">
        <v>2431</v>
      </c>
      <c r="G511" s="28" t="str">
        <f>LOOKUP(2,1/([1]中选结果表!$D$2:$D$85=$F511),[1]中选结果表!$E$2:$E$85)</f>
        <v>0.2mg</v>
      </c>
      <c r="H511" s="28" t="str">
        <f>LOOKUP(2,1/([1]中选结果表!$D$2:$D$85=$F511),[1]中选结果表!$F$2:$F$85)</f>
        <v>30片</v>
      </c>
      <c r="I511" s="28" t="s">
        <v>89</v>
      </c>
      <c r="J511" s="28" t="s">
        <v>253</v>
      </c>
      <c r="K511" s="28">
        <v>37.229999999999997</v>
      </c>
      <c r="L511" s="31">
        <v>1.2410000000000001</v>
      </c>
      <c r="M511" s="28">
        <v>3</v>
      </c>
      <c r="N511" s="32">
        <v>0.7</v>
      </c>
      <c r="O511" s="60" t="s">
        <v>2427</v>
      </c>
      <c r="P511" s="7" t="s">
        <v>2425</v>
      </c>
      <c r="Q511" s="7" t="s">
        <v>124</v>
      </c>
      <c r="R511" s="7" t="s">
        <v>2428</v>
      </c>
      <c r="S511" s="4" t="str">
        <f>LOOKUP(2,1/('[1] 集采未中选药品规格'!$A$2:$A$596=$R511),'[1] 集采未中选药品规格'!C$2:C$596)</f>
        <v>25mg+0.2mg</v>
      </c>
      <c r="T511" s="4" t="str">
        <f>LOOKUP(2,1/('[1] 集采未中选药品规格'!$A$2:$A$596=$R511),'[1] 集采未中选药品规格'!D$2:D$596)</f>
        <v>9片</v>
      </c>
      <c r="U511" s="7" t="s">
        <v>89</v>
      </c>
      <c r="V511" s="61" t="s">
        <v>2418</v>
      </c>
      <c r="W511" s="7" t="s">
        <v>2419</v>
      </c>
      <c r="X511" s="61" t="s">
        <v>2418</v>
      </c>
      <c r="Y511" s="7" t="s">
        <v>2419</v>
      </c>
      <c r="Z511" s="7">
        <v>46.5</v>
      </c>
      <c r="AA511" s="7">
        <v>5.1666670000000003</v>
      </c>
      <c r="AB511" s="54" t="s">
        <v>57</v>
      </c>
      <c r="AC511" s="42" t="s">
        <v>1376</v>
      </c>
      <c r="AD511" s="42" t="s">
        <v>57</v>
      </c>
      <c r="AE511" s="42" t="s">
        <v>2429</v>
      </c>
      <c r="AF511" s="42" t="s">
        <v>2427</v>
      </c>
      <c r="AG511" s="42" t="s">
        <v>2430</v>
      </c>
      <c r="AH511" s="54"/>
      <c r="AI511" s="50" t="str">
        <f t="shared" si="185"/>
        <v>规格×</v>
      </c>
      <c r="AJ511" s="50" t="str">
        <f t="shared" si="186"/>
        <v>装量差比价</v>
      </c>
      <c r="AK511" s="51" t="e">
        <f t="shared" si="187"/>
        <v>#VALUE!</v>
      </c>
      <c r="AL511" s="50" t="e">
        <f t="shared" si="188"/>
        <v>#VALUE!</v>
      </c>
      <c r="AM511" s="52" t="str">
        <f t="shared" si="189"/>
        <v>差比价与挂网价取低者</v>
      </c>
      <c r="AN511" s="53" t="e">
        <f t="shared" si="190"/>
        <v>#VALUE!</v>
      </c>
      <c r="AO511" s="53" t="e">
        <f t="shared" si="191"/>
        <v>#VALUE!</v>
      </c>
      <c r="AP511" s="53" t="e">
        <f t="shared" si="192"/>
        <v>#VALUE!</v>
      </c>
    </row>
    <row r="512" spans="1:42">
      <c r="A512" s="28">
        <v>40</v>
      </c>
      <c r="B512" s="28" t="s">
        <v>2432</v>
      </c>
      <c r="C512" s="28" t="s">
        <v>2433</v>
      </c>
      <c r="D512" s="28" t="s">
        <v>45</v>
      </c>
      <c r="E512" s="28" t="str">
        <f>LOOKUP(2,1/([1]中选结果表!$C$2:$C$85=D512),[1]中选结果表!$M$2:$M$85)</f>
        <v>注射剂</v>
      </c>
      <c r="F512" s="28" t="s">
        <v>2434</v>
      </c>
      <c r="G512" s="28" t="str">
        <f>LOOKUP(2,1/([1]中选结果表!$D$2:$D$85=$F512),[1]中选结果表!$E$2:$E$85)</f>
        <v>0.25mg</v>
      </c>
      <c r="H512" s="28" t="str">
        <f>LOOKUP(2,1/([1]中选结果表!$D$2:$D$85=$F512),[1]中选结果表!$F$2:$F$85)</f>
        <v>5支</v>
      </c>
      <c r="I512" s="28" t="s">
        <v>89</v>
      </c>
      <c r="J512" s="28" t="s">
        <v>637</v>
      </c>
      <c r="K512" s="28">
        <v>27.5</v>
      </c>
      <c r="L512" s="31">
        <v>5.5</v>
      </c>
      <c r="M512" s="28">
        <v>6</v>
      </c>
      <c r="N512" s="32">
        <v>0.8</v>
      </c>
      <c r="O512" s="60" t="s">
        <v>2435</v>
      </c>
      <c r="P512" s="7" t="s">
        <v>2432</v>
      </c>
      <c r="Q512" s="7" t="s">
        <v>45</v>
      </c>
      <c r="R512" s="7" t="s">
        <v>2436</v>
      </c>
      <c r="S512" s="4" t="str">
        <f>LOOKUP(2,1/('[1] 集采未中选药品规格'!$A$2:$A$596=$R512),'[1] 集采未中选药品规格'!C$2:C$596)</f>
        <v>0.25mg</v>
      </c>
      <c r="T512" s="4" t="str">
        <f>LOOKUP(2,1/('[1] 集采未中选药品规格'!$A$2:$A$596=$R512),'[1] 集采未中选药品规格'!D$2:D$596)</f>
        <v>1支</v>
      </c>
      <c r="U512" s="7" t="s">
        <v>89</v>
      </c>
      <c r="V512" s="61" t="s">
        <v>2437</v>
      </c>
      <c r="W512" s="7" t="s">
        <v>2438</v>
      </c>
      <c r="X512" s="61" t="s">
        <v>2437</v>
      </c>
      <c r="Y512" s="7" t="s">
        <v>2438</v>
      </c>
      <c r="Z512" s="7">
        <v>53</v>
      </c>
      <c r="AA512" s="7">
        <v>53</v>
      </c>
      <c r="AB512" s="54" t="s">
        <v>57</v>
      </c>
      <c r="AC512" s="42"/>
      <c r="AD512" s="42"/>
      <c r="AE512" s="42" t="s">
        <v>2439</v>
      </c>
      <c r="AF512" s="42" t="s">
        <v>2435</v>
      </c>
      <c r="AG512" s="42" t="s">
        <v>2440</v>
      </c>
      <c r="AH512" s="54"/>
      <c r="AI512" s="50" t="str">
        <f t="shared" si="185"/>
        <v>规格√</v>
      </c>
      <c r="AJ512" s="50" t="str">
        <f t="shared" si="186"/>
        <v>按中选价</v>
      </c>
      <c r="AK512" s="51">
        <f t="shared" si="187"/>
        <v>5.5</v>
      </c>
      <c r="AL512" s="50">
        <f t="shared" si="188"/>
        <v>9.6</v>
      </c>
      <c r="AM512" s="52" t="str">
        <f t="shared" si="189"/>
        <v>差比价与挂网价取低者</v>
      </c>
      <c r="AN512" s="53">
        <f t="shared" si="190"/>
        <v>5.5</v>
      </c>
      <c r="AO512" s="53">
        <f t="shared" si="191"/>
        <v>5.5</v>
      </c>
      <c r="AP512" s="53">
        <f t="shared" si="192"/>
        <v>5.5</v>
      </c>
    </row>
    <row r="513" spans="1:42">
      <c r="A513" s="28">
        <v>40</v>
      </c>
      <c r="B513" s="28" t="s">
        <v>2432</v>
      </c>
      <c r="C513" s="28" t="s">
        <v>2433</v>
      </c>
      <c r="D513" s="28" t="s">
        <v>45</v>
      </c>
      <c r="E513" s="28" t="str">
        <f>LOOKUP(2,1/([1]中选结果表!$C$2:$C$85=D513),[1]中选结果表!$M$2:$M$85)</f>
        <v>注射剂</v>
      </c>
      <c r="F513" s="28" t="s">
        <v>2434</v>
      </c>
      <c r="G513" s="28" t="str">
        <f>LOOKUP(2,1/([1]中选结果表!$D$2:$D$85=$F513),[1]中选结果表!$E$2:$E$85)</f>
        <v>0.25mg</v>
      </c>
      <c r="H513" s="28" t="str">
        <f>LOOKUP(2,1/([1]中选结果表!$D$2:$D$85=$F513),[1]中选结果表!$F$2:$F$85)</f>
        <v>5支</v>
      </c>
      <c r="I513" s="28" t="s">
        <v>89</v>
      </c>
      <c r="J513" s="28" t="s">
        <v>637</v>
      </c>
      <c r="K513" s="28">
        <v>27.5</v>
      </c>
      <c r="L513" s="31">
        <v>5.5</v>
      </c>
      <c r="M513" s="28">
        <v>6</v>
      </c>
      <c r="N513" s="32">
        <v>0.8</v>
      </c>
      <c r="O513" s="60" t="s">
        <v>2441</v>
      </c>
      <c r="P513" s="7" t="s">
        <v>2432</v>
      </c>
      <c r="Q513" s="7" t="s">
        <v>45</v>
      </c>
      <c r="R513" s="7" t="s">
        <v>2442</v>
      </c>
      <c r="S513" s="4" t="str">
        <f>LOOKUP(2,1/('[1] 集采未中选药品规格'!$A$2:$A$596=$R513),'[1] 集采未中选药品规格'!C$2:C$596)</f>
        <v>0.25mg</v>
      </c>
      <c r="T513" s="4" t="str">
        <f>LOOKUP(2,1/('[1] 集采未中选药品规格'!$A$2:$A$596=$R513),'[1] 集采未中选药品规格'!D$2:D$596)</f>
        <v>1瓶</v>
      </c>
      <c r="U513" s="7" t="s">
        <v>89</v>
      </c>
      <c r="V513" s="61" t="s">
        <v>405</v>
      </c>
      <c r="W513" s="7" t="s">
        <v>406</v>
      </c>
      <c r="X513" s="61" t="s">
        <v>405</v>
      </c>
      <c r="Y513" s="7" t="s">
        <v>406</v>
      </c>
      <c r="Z513" s="7">
        <v>140</v>
      </c>
      <c r="AA513" s="7">
        <v>140</v>
      </c>
      <c r="AB513" s="54" t="s">
        <v>57</v>
      </c>
      <c r="AC513" s="42"/>
      <c r="AD513" s="42"/>
      <c r="AE513" s="42" t="s">
        <v>2443</v>
      </c>
      <c r="AF513" s="42" t="s">
        <v>2441</v>
      </c>
      <c r="AG513" s="42" t="s">
        <v>2444</v>
      </c>
      <c r="AH513" s="54"/>
      <c r="AI513" s="50" t="str">
        <f t="shared" si="185"/>
        <v>规格√</v>
      </c>
      <c r="AJ513" s="50" t="str">
        <f t="shared" si="186"/>
        <v>按中选价</v>
      </c>
      <c r="AK513" s="51">
        <f t="shared" si="187"/>
        <v>5.5</v>
      </c>
      <c r="AL513" s="50">
        <f t="shared" si="188"/>
        <v>25.5</v>
      </c>
      <c r="AM513" s="52" t="str">
        <f t="shared" si="189"/>
        <v>差比价与挂网价取低者</v>
      </c>
      <c r="AN513" s="53">
        <f t="shared" si="190"/>
        <v>5.5</v>
      </c>
      <c r="AO513" s="53">
        <f t="shared" si="191"/>
        <v>5.5</v>
      </c>
      <c r="AP513" s="53">
        <f t="shared" si="192"/>
        <v>5.5</v>
      </c>
    </row>
    <row r="514" spans="1:42">
      <c r="A514" s="28">
        <v>40</v>
      </c>
      <c r="B514" s="28" t="s">
        <v>2432</v>
      </c>
      <c r="C514" s="28" t="s">
        <v>2433</v>
      </c>
      <c r="D514" s="28" t="s">
        <v>45</v>
      </c>
      <c r="E514" s="28" t="str">
        <f>LOOKUP(2,1/([1]中选结果表!$C$2:$C$85=D514),[1]中选结果表!$M$2:$M$85)</f>
        <v>注射剂</v>
      </c>
      <c r="F514" s="28" t="s">
        <v>2434</v>
      </c>
      <c r="G514" s="28" t="str">
        <f>LOOKUP(2,1/([1]中选结果表!$D$2:$D$85=$F514),[1]中选结果表!$E$2:$E$85)</f>
        <v>0.25mg</v>
      </c>
      <c r="H514" s="28" t="str">
        <f>LOOKUP(2,1/([1]中选结果表!$D$2:$D$85=$F514),[1]中选结果表!$F$2:$F$85)</f>
        <v>5支</v>
      </c>
      <c r="I514" s="28" t="s">
        <v>89</v>
      </c>
      <c r="J514" s="28" t="s">
        <v>637</v>
      </c>
      <c r="K514" s="28">
        <v>27.5</v>
      </c>
      <c r="L514" s="31">
        <v>5.5</v>
      </c>
      <c r="M514" s="28">
        <v>6</v>
      </c>
      <c r="N514" s="32">
        <v>0.8</v>
      </c>
      <c r="O514" s="60" t="s">
        <v>2445</v>
      </c>
      <c r="P514" s="7" t="s">
        <v>2432</v>
      </c>
      <c r="Q514" s="7" t="s">
        <v>45</v>
      </c>
      <c r="R514" s="7" t="s">
        <v>2446</v>
      </c>
      <c r="S514" s="4" t="str">
        <f>LOOKUP(2,1/('[1] 集采未中选药品规格'!$A$2:$A$596=$R514),'[1] 集采未中选药品规格'!C$2:C$596)</f>
        <v>0.075mg</v>
      </c>
      <c r="T514" s="4" t="str">
        <f>LOOKUP(2,1/('[1] 集采未中选药品规格'!$A$2:$A$596=$R514),'[1] 集采未中选药品规格'!D$2:D$596)</f>
        <v>10支</v>
      </c>
      <c r="U514" s="7" t="s">
        <v>89</v>
      </c>
      <c r="V514" s="61" t="s">
        <v>2447</v>
      </c>
      <c r="W514" s="7" t="s">
        <v>2448</v>
      </c>
      <c r="X514" s="61" t="s">
        <v>2447</v>
      </c>
      <c r="Y514" s="7" t="s">
        <v>2448</v>
      </c>
      <c r="Z514" s="7">
        <v>1082.5999999999999</v>
      </c>
      <c r="AA514" s="7">
        <v>108.26</v>
      </c>
      <c r="AB514" s="54" t="s">
        <v>66</v>
      </c>
      <c r="AC514" s="42"/>
      <c r="AD514" s="42"/>
      <c r="AE514" s="42" t="s">
        <v>2449</v>
      </c>
      <c r="AF514" s="42" t="s">
        <v>2445</v>
      </c>
      <c r="AG514" s="42" t="s">
        <v>2450</v>
      </c>
      <c r="AH514" s="54"/>
      <c r="AI514" s="50" t="str">
        <f t="shared" si="185"/>
        <v>规格×</v>
      </c>
      <c r="AJ514" s="50" t="str">
        <f t="shared" si="186"/>
        <v>含量差比价</v>
      </c>
      <c r="AK514" s="51">
        <f t="shared" si="187"/>
        <v>2.19</v>
      </c>
      <c r="AL514" s="50">
        <f t="shared" si="188"/>
        <v>49.4</v>
      </c>
      <c r="AM514" s="52" t="str">
        <f t="shared" si="189"/>
        <v>过评药，行梯度降价</v>
      </c>
      <c r="AN514" s="53">
        <f t="shared" si="190"/>
        <v>64.960000000000008</v>
      </c>
      <c r="AO514" s="53">
        <f t="shared" si="191"/>
        <v>38.979999999999997</v>
      </c>
      <c r="AP514" s="53">
        <f t="shared" si="192"/>
        <v>31.180000000000003</v>
      </c>
    </row>
    <row r="515" spans="1:42">
      <c r="A515" s="28">
        <v>40</v>
      </c>
      <c r="B515" s="28" t="s">
        <v>2432</v>
      </c>
      <c r="C515" s="28" t="s">
        <v>2433</v>
      </c>
      <c r="D515" s="28" t="s">
        <v>45</v>
      </c>
      <c r="E515" s="28" t="str">
        <f>LOOKUP(2,1/([1]中选结果表!$C$2:$C$85=D515),[1]中选结果表!$M$2:$M$85)</f>
        <v>注射剂</v>
      </c>
      <c r="F515" s="28" t="s">
        <v>2434</v>
      </c>
      <c r="G515" s="28" t="str">
        <f>LOOKUP(2,1/([1]中选结果表!$D$2:$D$85=$F515),[1]中选结果表!$E$2:$E$85)</f>
        <v>0.25mg</v>
      </c>
      <c r="H515" s="28" t="str">
        <f>LOOKUP(2,1/([1]中选结果表!$D$2:$D$85=$F515),[1]中选结果表!$F$2:$F$85)</f>
        <v>5支</v>
      </c>
      <c r="I515" s="28" t="s">
        <v>89</v>
      </c>
      <c r="J515" s="28" t="s">
        <v>637</v>
      </c>
      <c r="K515" s="28">
        <v>27.5</v>
      </c>
      <c r="L515" s="31">
        <v>5.5</v>
      </c>
      <c r="M515" s="28">
        <v>6</v>
      </c>
      <c r="N515" s="32">
        <v>0.8</v>
      </c>
      <c r="O515" s="60" t="s">
        <v>2451</v>
      </c>
      <c r="P515" s="7" t="s">
        <v>2432</v>
      </c>
      <c r="Q515" s="7" t="s">
        <v>51</v>
      </c>
      <c r="R515" s="7" t="s">
        <v>2436</v>
      </c>
      <c r="S515" s="4" t="str">
        <f>LOOKUP(2,1/('[1] 集采未中选药品规格'!$A$2:$A$596=$R515),'[1] 集采未中选药品规格'!C$2:C$596)</f>
        <v>0.25mg</v>
      </c>
      <c r="T515" s="4" t="str">
        <f>LOOKUP(2,1/('[1] 集采未中选药品规格'!$A$2:$A$596=$R515),'[1] 集采未中选药品规格'!D$2:D$596)</f>
        <v>1支</v>
      </c>
      <c r="U515" s="7" t="s">
        <v>89</v>
      </c>
      <c r="V515" s="61" t="s">
        <v>399</v>
      </c>
      <c r="W515" s="7" t="s">
        <v>400</v>
      </c>
      <c r="X515" s="61" t="s">
        <v>399</v>
      </c>
      <c r="Y515" s="7" t="s">
        <v>400</v>
      </c>
      <c r="Z515" s="7">
        <v>53.9</v>
      </c>
      <c r="AA515" s="7">
        <v>53.9</v>
      </c>
      <c r="AB515" s="54" t="s">
        <v>57</v>
      </c>
      <c r="AC515" s="42"/>
      <c r="AD515" s="42"/>
      <c r="AE515" s="42" t="s">
        <v>2452</v>
      </c>
      <c r="AF515" s="42" t="s">
        <v>2451</v>
      </c>
      <c r="AG515" s="42" t="s">
        <v>2453</v>
      </c>
      <c r="AH515" s="54"/>
      <c r="AI515" s="50" t="str">
        <f t="shared" si="185"/>
        <v>规格√</v>
      </c>
      <c r="AJ515" s="50" t="str">
        <f t="shared" si="186"/>
        <v>按中选价</v>
      </c>
      <c r="AK515" s="51">
        <f t="shared" si="187"/>
        <v>5.5</v>
      </c>
      <c r="AL515" s="50">
        <f t="shared" si="188"/>
        <v>9.8000000000000007</v>
      </c>
      <c r="AM515" s="52" t="str">
        <f t="shared" si="189"/>
        <v>差比价与挂网价取低者</v>
      </c>
      <c r="AN515" s="53">
        <f t="shared" si="190"/>
        <v>5.5</v>
      </c>
      <c r="AO515" s="53">
        <f t="shared" si="191"/>
        <v>5.5</v>
      </c>
      <c r="AP515" s="53">
        <f t="shared" si="192"/>
        <v>5.5</v>
      </c>
    </row>
    <row r="516" spans="1:42">
      <c r="A516" s="28">
        <v>40</v>
      </c>
      <c r="B516" s="28" t="s">
        <v>2432</v>
      </c>
      <c r="C516" s="28" t="s">
        <v>2433</v>
      </c>
      <c r="D516" s="28" t="s">
        <v>45</v>
      </c>
      <c r="E516" s="28" t="str">
        <f>LOOKUP(2,1/([1]中选结果表!$C$2:$C$85=D516),[1]中选结果表!$M$2:$M$85)</f>
        <v>注射剂</v>
      </c>
      <c r="F516" s="28" t="s">
        <v>2434</v>
      </c>
      <c r="G516" s="28" t="str">
        <f>LOOKUP(2,1/([1]中选结果表!$D$2:$D$85=$F516),[1]中选结果表!$E$2:$E$85)</f>
        <v>0.25mg</v>
      </c>
      <c r="H516" s="28" t="str">
        <f>LOOKUP(2,1/([1]中选结果表!$D$2:$D$85=$F516),[1]中选结果表!$F$2:$F$85)</f>
        <v>5支</v>
      </c>
      <c r="I516" s="28" t="s">
        <v>89</v>
      </c>
      <c r="J516" s="28" t="s">
        <v>637</v>
      </c>
      <c r="K516" s="28">
        <v>27.5</v>
      </c>
      <c r="L516" s="31">
        <v>5.5</v>
      </c>
      <c r="M516" s="28">
        <v>6</v>
      </c>
      <c r="N516" s="32">
        <v>0.8</v>
      </c>
      <c r="O516" s="60" t="s">
        <v>2454</v>
      </c>
      <c r="P516" s="7" t="s">
        <v>2432</v>
      </c>
      <c r="Q516" s="7" t="s">
        <v>51</v>
      </c>
      <c r="R516" s="7" t="s">
        <v>2455</v>
      </c>
      <c r="S516" s="4" t="str">
        <f>LOOKUP(2,1/('[1] 集采未中选药品规格'!$A$2:$A$596=$R516),'[1] 集采未中选药品规格'!C$2:C$596)</f>
        <v>0.25mg</v>
      </c>
      <c r="T516" s="4" t="str">
        <f>LOOKUP(2,1/('[1] 集采未中选药品规格'!$A$2:$A$596=$R516),'[1] 集采未中选药品规格'!D$2:D$596)</f>
        <v>1支</v>
      </c>
      <c r="U516" s="7" t="s">
        <v>89</v>
      </c>
      <c r="V516" s="61" t="s">
        <v>2456</v>
      </c>
      <c r="W516" s="7" t="s">
        <v>2457</v>
      </c>
      <c r="X516" s="61" t="s">
        <v>2456</v>
      </c>
      <c r="Y516" s="7" t="s">
        <v>2458</v>
      </c>
      <c r="Z516" s="7">
        <v>220</v>
      </c>
      <c r="AA516" s="7">
        <v>220</v>
      </c>
      <c r="AB516" s="54" t="s">
        <v>57</v>
      </c>
      <c r="AC516" s="42"/>
      <c r="AD516" s="42"/>
      <c r="AE516" s="42" t="s">
        <v>2459</v>
      </c>
      <c r="AF516" s="42" t="s">
        <v>2454</v>
      </c>
      <c r="AG516" s="42" t="s">
        <v>2460</v>
      </c>
      <c r="AH516" s="54"/>
      <c r="AI516" s="50" t="str">
        <f t="shared" si="185"/>
        <v>规格√</v>
      </c>
      <c r="AJ516" s="50" t="str">
        <f t="shared" si="186"/>
        <v>按中选价</v>
      </c>
      <c r="AK516" s="51">
        <f t="shared" si="187"/>
        <v>5.5</v>
      </c>
      <c r="AL516" s="50">
        <f t="shared" si="188"/>
        <v>40</v>
      </c>
      <c r="AM516" s="52" t="str">
        <f t="shared" si="189"/>
        <v>差比价与挂网价取低者</v>
      </c>
      <c r="AN516" s="53">
        <f t="shared" si="190"/>
        <v>5.5</v>
      </c>
      <c r="AO516" s="53">
        <f t="shared" si="191"/>
        <v>5.5</v>
      </c>
      <c r="AP516" s="53">
        <f t="shared" si="192"/>
        <v>5.5</v>
      </c>
    </row>
    <row r="517" spans="1:42">
      <c r="A517" s="28">
        <v>40</v>
      </c>
      <c r="B517" s="28" t="s">
        <v>2432</v>
      </c>
      <c r="C517" s="28" t="s">
        <v>2433</v>
      </c>
      <c r="D517" s="28" t="s">
        <v>45</v>
      </c>
      <c r="E517" s="28" t="str">
        <f>LOOKUP(2,1/([1]中选结果表!$C$2:$C$85=D517),[1]中选结果表!$M$2:$M$85)</f>
        <v>注射剂</v>
      </c>
      <c r="F517" s="28" t="s">
        <v>2434</v>
      </c>
      <c r="G517" s="28" t="str">
        <f>LOOKUP(2,1/([1]中选结果表!$D$2:$D$85=$F517),[1]中选结果表!$E$2:$E$85)</f>
        <v>0.25mg</v>
      </c>
      <c r="H517" s="28" t="str">
        <f>LOOKUP(2,1/([1]中选结果表!$D$2:$D$85=$F517),[1]中选结果表!$F$2:$F$85)</f>
        <v>5支</v>
      </c>
      <c r="I517" s="28" t="s">
        <v>89</v>
      </c>
      <c r="J517" s="28" t="s">
        <v>637</v>
      </c>
      <c r="K517" s="28">
        <v>27.5</v>
      </c>
      <c r="L517" s="31">
        <v>5.5</v>
      </c>
      <c r="M517" s="28">
        <v>6</v>
      </c>
      <c r="N517" s="32">
        <v>0.8</v>
      </c>
      <c r="O517" s="60" t="s">
        <v>2461</v>
      </c>
      <c r="P517" s="7" t="s">
        <v>2432</v>
      </c>
      <c r="Q517" s="7" t="s">
        <v>51</v>
      </c>
      <c r="R517" s="7" t="s">
        <v>2462</v>
      </c>
      <c r="S517" s="4" t="str">
        <f>LOOKUP(2,1/('[1] 集采未中选药品规格'!$A$2:$A$596=$R517),'[1] 集采未中选药品规格'!C$2:C$596)</f>
        <v>0.25mg</v>
      </c>
      <c r="T517" s="4" t="str">
        <f>LOOKUP(2,1/('[1] 集采未中选药品规格'!$A$2:$A$596=$R517),'[1] 集采未中选药品规格'!D$2:D$596)</f>
        <v>1支</v>
      </c>
      <c r="U517" s="7" t="s">
        <v>512</v>
      </c>
      <c r="V517" s="61" t="s">
        <v>648</v>
      </c>
      <c r="W517" s="7" t="s">
        <v>649</v>
      </c>
      <c r="X517" s="61" t="s">
        <v>648</v>
      </c>
      <c r="Y517" s="7" t="s">
        <v>649</v>
      </c>
      <c r="Z517" s="7">
        <v>220.5</v>
      </c>
      <c r="AA517" s="7">
        <v>220.5</v>
      </c>
      <c r="AB517" s="54" t="s">
        <v>66</v>
      </c>
      <c r="AC517" s="42"/>
      <c r="AD517" s="42"/>
      <c r="AE517" s="42" t="s">
        <v>2463</v>
      </c>
      <c r="AF517" s="42" t="s">
        <v>2461</v>
      </c>
      <c r="AG517" s="42" t="s">
        <v>2464</v>
      </c>
      <c r="AH517" s="54"/>
      <c r="AI517" s="50" t="str">
        <f t="shared" ref="AI517" si="193">IF(G517=S517,"规格√","规格×")</f>
        <v>规格√</v>
      </c>
      <c r="AJ517" s="50" t="str">
        <f t="shared" ref="AJ517" si="194">CHOOSE(IF($AI517="规格√",1,2),"按中选价",IF($E517="注射剂","含量差比价","装量差比价"))</f>
        <v>按中选价</v>
      </c>
      <c r="AK517" s="51">
        <f t="shared" ref="AK517" si="195">ROUND(CHOOSE(IF($AI517="规格√",1,2),$L517,IF($E517="注射剂",$L517*POWER(1.7,LOG(LEFT($S517,LEN($S517)-2)/LEFT($G517,LEN($G517)-2),2)),$L517*POWER(1.9,LOG(LEFT($S517,LEN($S517)-2)/LEFT($G517,LEN($G517)-2),2)))),2)</f>
        <v>5.5</v>
      </c>
      <c r="AL517" s="50">
        <f t="shared" ref="AL517" si="196">ROUND($AA517/$AK517,1)</f>
        <v>40.1</v>
      </c>
      <c r="AM517" s="52" t="str">
        <f t="shared" ref="AM517" si="197">IF(OR($AC517="是",$AB517="是",$AD517="是"),CONCATENATE(IF($AC517="是","原研药",""),IF(COUNTA(AC517:AC517)&gt;=2,"、",""),IF($AB517="是","过评药",""),IF(AND(COUNTA(AC517:AD517)&gt;=2,AD517&lt;&gt;""),"、",""),IF($AD517="是","参比制剂",""),"，")&amp;IF($AL517&gt;=2,"行梯度降价","差比价与挂网价取低者"),"差比价与挂网价取低者")</f>
        <v>过评药，行梯度降价</v>
      </c>
      <c r="AN517" s="53">
        <f t="shared" ref="AN517" si="198">IF(Z517=0,"海南无挂网价（差比价为"&amp;AK517&amp;"）",ROUNDUP(IF(OR($AC517="是",$AB517="是",$AD517="是"),IF($AL517&gt;2,MAX($AA517*0.6,$AK517),MIN($AA517,$AK517)),MIN($AA517,$AK517)),2))</f>
        <v>132.30000000000001</v>
      </c>
      <c r="AO517" s="53">
        <f t="shared" ref="AO517" si="199">IF(Z517=0,"海南无挂网价（差比价为"&amp;AK517&amp;"）",ROUNDUP(IF(OR($AC517="是",$AB517="是",$AD517="是"),IF($AL517&gt;2,MAX($AA517*0.6*0.6,$AK517),MIN($AA517,$AK517)),MIN($AA517,$AK517)),2))</f>
        <v>79.38</v>
      </c>
      <c r="AP517" s="53">
        <f t="shared" ref="AP517" si="200">IF(Z517=0,"海南无挂网价（差比价为"&amp;AK517&amp;"）",ROUNDUP(IF(OR($AC517="是",$AB517="是",$AD517="是"),IF($AL517&gt;2,MAX($AA517*0.6*0.6*0.8,$AK517),MIN($AA517,$AK517)),MIN($AA517,$AK517)),2))</f>
        <v>63.51</v>
      </c>
    </row>
    <row r="518" spans="1:42">
      <c r="A518" s="28">
        <v>40</v>
      </c>
      <c r="B518" s="28" t="s">
        <v>2432</v>
      </c>
      <c r="C518" s="28" t="s">
        <v>2433</v>
      </c>
      <c r="D518" s="28" t="s">
        <v>45</v>
      </c>
      <c r="E518" s="28" t="str">
        <f>LOOKUP(2,1/([1]中选结果表!$C$2:$C$85=D518),[1]中选结果表!$M$2:$M$85)</f>
        <v>注射剂</v>
      </c>
      <c r="F518" s="28" t="s">
        <v>2434</v>
      </c>
      <c r="G518" s="28" t="str">
        <f>LOOKUP(2,1/([1]中选结果表!$D$2:$D$85=$F518),[1]中选结果表!$E$2:$E$85)</f>
        <v>0.25mg</v>
      </c>
      <c r="H518" s="28" t="str">
        <f>LOOKUP(2,1/([1]中选结果表!$D$2:$D$85=$F518),[1]中选结果表!$F$2:$F$85)</f>
        <v>5支</v>
      </c>
      <c r="I518" s="28" t="s">
        <v>89</v>
      </c>
      <c r="J518" s="28" t="s">
        <v>637</v>
      </c>
      <c r="K518" s="28">
        <v>27.5</v>
      </c>
      <c r="L518" s="31">
        <v>5.5</v>
      </c>
      <c r="M518" s="28">
        <v>6</v>
      </c>
      <c r="N518" s="32">
        <v>0.8</v>
      </c>
      <c r="O518" s="60" t="s">
        <v>2465</v>
      </c>
      <c r="P518" s="7" t="s">
        <v>2432</v>
      </c>
      <c r="Q518" s="7" t="s">
        <v>51</v>
      </c>
      <c r="R518" s="7" t="s">
        <v>2466</v>
      </c>
      <c r="S518" s="4" t="str">
        <f>LOOKUP(2,1/('[1] 集采未中选药品规格'!$A$2:$A$596=$R518),'[1] 集采未中选药品规格'!C$2:C$596)</f>
        <v>0.075mg</v>
      </c>
      <c r="T518" s="4" t="str">
        <f>LOOKUP(2,1/('[1] 集采未中选药品规格'!$A$2:$A$596=$R518),'[1] 集采未中选药品规格'!D$2:D$596)</f>
        <v>1支</v>
      </c>
      <c r="U518" s="7" t="s">
        <v>512</v>
      </c>
      <c r="V518" s="61" t="s">
        <v>648</v>
      </c>
      <c r="W518" s="7" t="s">
        <v>1887</v>
      </c>
      <c r="X518" s="61" t="s">
        <v>648</v>
      </c>
      <c r="Y518" s="7" t="s">
        <v>1887</v>
      </c>
      <c r="Z518" s="7">
        <v>110</v>
      </c>
      <c r="AA518" s="7">
        <v>110</v>
      </c>
      <c r="AB518" s="54" t="s">
        <v>57</v>
      </c>
      <c r="AC518" s="42"/>
      <c r="AD518" s="42"/>
      <c r="AE518" s="42" t="s">
        <v>2467</v>
      </c>
      <c r="AF518" s="42" t="s">
        <v>2465</v>
      </c>
      <c r="AG518" s="42" t="s">
        <v>2468</v>
      </c>
      <c r="AH518" s="54"/>
      <c r="AI518" s="50" t="str">
        <f t="shared" ref="AI518:AI549" si="201">IF(G518=S518,"规格√","规格×")</f>
        <v>规格×</v>
      </c>
      <c r="AJ518" s="50" t="str">
        <f t="shared" ref="AJ518:AJ549" si="202">CHOOSE(IF($AI518="规格√",1,2),"按中选价",IF($E518="注射剂","含量差比价","装量差比价"))</f>
        <v>含量差比价</v>
      </c>
      <c r="AK518" s="51">
        <f t="shared" ref="AK518:AK549" si="203">ROUND(CHOOSE(IF($AI518="规格√",1,2),$L518,IF($E518="注射剂",$L518*POWER(1.7,LOG(LEFT($S518,LEN($S518)-2)/LEFT($G518,LEN($G518)-2),2)),$L518*POWER(1.9,LOG(LEFT($S518,LEN($S518)-2)/LEFT($G518,LEN($G518)-2),2)))),2)</f>
        <v>2.19</v>
      </c>
      <c r="AL518" s="50">
        <f t="shared" ref="AL518:AL549" si="204">ROUND($AA518/$AK518,1)</f>
        <v>50.2</v>
      </c>
      <c r="AM518" s="52" t="str">
        <f t="shared" ref="AM518:AM549" si="205">IF(OR($AC518="是",$AB518="是",$AD518="是"),CONCATENATE(IF($AC518="是","原研药",""),IF(COUNTA(AC518:AC518)&gt;=2,"、",""),IF($AB518="是","过评药",""),IF(AND(COUNTA(AC518:AD518)&gt;=2,AD518&lt;&gt;""),"、",""),IF($AD518="是","参比制剂",""),"，")&amp;IF($AL518&gt;=2,"行梯度降价","差比价与挂网价取低者"),"差比价与挂网价取低者")</f>
        <v>差比价与挂网价取低者</v>
      </c>
      <c r="AN518" s="53">
        <f t="shared" ref="AN518:AN549" si="206">IF(Z518=0,"海南无挂网价（差比价为"&amp;AK518&amp;"）",ROUNDUP(IF(OR($AC518="是",$AB518="是",$AD518="是"),IF($AL518&gt;2,MAX($AA518*0.6,$AK518),MIN($AA518,$AK518)),MIN($AA518,$AK518)),2))</f>
        <v>2.19</v>
      </c>
      <c r="AO518" s="53">
        <f t="shared" ref="AO518:AO549" si="207">IF(Z518=0,"海南无挂网价（差比价为"&amp;AK518&amp;"）",ROUNDUP(IF(OR($AC518="是",$AB518="是",$AD518="是"),IF($AL518&gt;2,MAX($AA518*0.6*0.6,$AK518),MIN($AA518,$AK518)),MIN($AA518,$AK518)),2))</f>
        <v>2.19</v>
      </c>
      <c r="AP518" s="53">
        <f t="shared" ref="AP518:AP549" si="208">IF(Z518=0,"海南无挂网价（差比价为"&amp;AK518&amp;"）",ROUNDUP(IF(OR($AC518="是",$AB518="是",$AD518="是"),IF($AL518&gt;2,MAX($AA518*0.6*0.6*0.8,$AK518),MIN($AA518,$AK518)),MIN($AA518,$AK518)),2))</f>
        <v>2.19</v>
      </c>
    </row>
    <row r="519" spans="1:42">
      <c r="A519" s="28">
        <v>40</v>
      </c>
      <c r="B519" s="28" t="s">
        <v>2432</v>
      </c>
      <c r="C519" s="28" t="s">
        <v>2433</v>
      </c>
      <c r="D519" s="28" t="s">
        <v>45</v>
      </c>
      <c r="E519" s="28" t="str">
        <f>LOOKUP(2,1/([1]中选结果表!$C$2:$C$85=D519),[1]中选结果表!$M$2:$M$85)</f>
        <v>注射剂</v>
      </c>
      <c r="F519" s="28" t="s">
        <v>2434</v>
      </c>
      <c r="G519" s="28" t="str">
        <f>LOOKUP(2,1/([1]中选结果表!$D$2:$D$85=$F519),[1]中选结果表!$E$2:$E$85)</f>
        <v>0.25mg</v>
      </c>
      <c r="H519" s="28" t="str">
        <f>LOOKUP(2,1/([1]中选结果表!$D$2:$D$85=$F519),[1]中选结果表!$F$2:$F$85)</f>
        <v>5支</v>
      </c>
      <c r="I519" s="28" t="s">
        <v>89</v>
      </c>
      <c r="J519" s="28" t="s">
        <v>637</v>
      </c>
      <c r="K519" s="28">
        <v>27.5</v>
      </c>
      <c r="L519" s="31">
        <v>5.5</v>
      </c>
      <c r="M519" s="28">
        <v>6</v>
      </c>
      <c r="N519" s="32">
        <v>0.8</v>
      </c>
      <c r="O519" s="60" t="s">
        <v>2469</v>
      </c>
      <c r="P519" s="7" t="s">
        <v>2432</v>
      </c>
      <c r="Q519" s="7" t="s">
        <v>45</v>
      </c>
      <c r="R519" s="7" t="s">
        <v>2466</v>
      </c>
      <c r="S519" s="4" t="str">
        <f>LOOKUP(2,1/('[1] 集采未中选药品规格'!$A$2:$A$596=$R519),'[1] 集采未中选药品规格'!C$2:C$596)</f>
        <v>0.075mg</v>
      </c>
      <c r="T519" s="4" t="str">
        <f>LOOKUP(2,1/('[1] 集采未中选药品规格'!$A$2:$A$596=$R519),'[1] 集采未中选药品规格'!D$2:D$596)</f>
        <v>1支</v>
      </c>
      <c r="U519" s="7" t="s">
        <v>512</v>
      </c>
      <c r="V519" s="61" t="s">
        <v>648</v>
      </c>
      <c r="W519" s="7" t="s">
        <v>1887</v>
      </c>
      <c r="X519" s="61" t="s">
        <v>648</v>
      </c>
      <c r="Y519" s="7" t="s">
        <v>1887</v>
      </c>
      <c r="Z519" s="7">
        <v>110</v>
      </c>
      <c r="AA519" s="7">
        <v>110</v>
      </c>
      <c r="AB519" s="54" t="s">
        <v>57</v>
      </c>
      <c r="AC519" s="42"/>
      <c r="AD519" s="42"/>
      <c r="AE519" s="42" t="s">
        <v>2467</v>
      </c>
      <c r="AF519" s="42" t="s">
        <v>2469</v>
      </c>
      <c r="AG519" s="42" t="s">
        <v>2470</v>
      </c>
      <c r="AH519" s="54"/>
      <c r="AI519" s="50" t="str">
        <f t="shared" si="201"/>
        <v>规格×</v>
      </c>
      <c r="AJ519" s="50" t="str">
        <f t="shared" si="202"/>
        <v>含量差比价</v>
      </c>
      <c r="AK519" s="51">
        <f t="shared" si="203"/>
        <v>2.19</v>
      </c>
      <c r="AL519" s="50">
        <f t="shared" si="204"/>
        <v>50.2</v>
      </c>
      <c r="AM519" s="52" t="str">
        <f t="shared" si="205"/>
        <v>差比价与挂网价取低者</v>
      </c>
      <c r="AN519" s="53">
        <f t="shared" si="206"/>
        <v>2.19</v>
      </c>
      <c r="AO519" s="53">
        <f t="shared" si="207"/>
        <v>2.19</v>
      </c>
      <c r="AP519" s="53">
        <f t="shared" si="208"/>
        <v>2.19</v>
      </c>
    </row>
    <row r="520" spans="1:42">
      <c r="A520" s="28">
        <v>41</v>
      </c>
      <c r="B520" s="28" t="s">
        <v>2471</v>
      </c>
      <c r="C520" s="28" t="s">
        <v>2472</v>
      </c>
      <c r="D520" s="28" t="s">
        <v>124</v>
      </c>
      <c r="E520" s="28" t="str">
        <f>LOOKUP(2,1/([1]中选结果表!$C$2:$C$85=D520),[1]中选结果表!$M$2:$M$85)</f>
        <v>片剂</v>
      </c>
      <c r="F520" s="28" t="s">
        <v>2473</v>
      </c>
      <c r="G520" s="28" t="str">
        <f>LOOKUP(2,1/([1]中选结果表!$D$2:$D$85=$F520),[1]中选结果表!$E$2:$E$85)</f>
        <v>2.5mg</v>
      </c>
      <c r="H520" s="28" t="str">
        <f>LOOKUP(2,1/([1]中选结果表!$D$2:$D$85=$F520),[1]中选结果表!$F$2:$F$85)</f>
        <v>10片</v>
      </c>
      <c r="I520" s="28" t="s">
        <v>89</v>
      </c>
      <c r="J520" s="28" t="s">
        <v>2474</v>
      </c>
      <c r="K520" s="28">
        <v>16.170000000000002</v>
      </c>
      <c r="L520" s="31">
        <v>1.617</v>
      </c>
      <c r="M520" s="28">
        <v>4</v>
      </c>
      <c r="N520" s="32">
        <v>0.8</v>
      </c>
      <c r="O520" s="60" t="s">
        <v>2475</v>
      </c>
      <c r="P520" s="7" t="s">
        <v>2471</v>
      </c>
      <c r="Q520" s="7" t="s">
        <v>124</v>
      </c>
      <c r="R520" s="7" t="s">
        <v>2476</v>
      </c>
      <c r="S520" s="4" t="str">
        <f>LOOKUP(2,1/('[1] 集采未中选药品规格'!$A$2:$A$596=$R520),'[1] 集采未中选药品规格'!C$2:C$596)</f>
        <v>2.5mg</v>
      </c>
      <c r="T520" s="4" t="str">
        <f>LOOKUP(2,1/('[1] 集采未中选药品规格'!$A$2:$A$596=$R520),'[1] 集采未中选药品规格'!D$2:D$596)</f>
        <v>10片</v>
      </c>
      <c r="U520" s="7" t="s">
        <v>89</v>
      </c>
      <c r="V520" s="61" t="s">
        <v>405</v>
      </c>
      <c r="W520" s="7" t="s">
        <v>406</v>
      </c>
      <c r="X520" s="61" t="s">
        <v>405</v>
      </c>
      <c r="Y520" s="7" t="s">
        <v>406</v>
      </c>
      <c r="Z520" s="7">
        <v>47.05</v>
      </c>
      <c r="AA520" s="7">
        <v>4.7050000000000001</v>
      </c>
      <c r="AB520" s="54" t="s">
        <v>66</v>
      </c>
      <c r="AC520" s="42"/>
      <c r="AD520" s="42"/>
      <c r="AE520" s="42" t="s">
        <v>2477</v>
      </c>
      <c r="AF520" s="42" t="s">
        <v>2475</v>
      </c>
      <c r="AG520" s="42" t="s">
        <v>2478</v>
      </c>
      <c r="AH520" s="54" t="s">
        <v>60</v>
      </c>
      <c r="AI520" s="50" t="str">
        <f t="shared" si="201"/>
        <v>规格√</v>
      </c>
      <c r="AJ520" s="50" t="str">
        <f t="shared" si="202"/>
        <v>按中选价</v>
      </c>
      <c r="AK520" s="51">
        <f t="shared" si="203"/>
        <v>1.62</v>
      </c>
      <c r="AL520" s="50">
        <f t="shared" si="204"/>
        <v>2.9</v>
      </c>
      <c r="AM520" s="52" t="str">
        <f t="shared" si="205"/>
        <v>过评药，行梯度降价</v>
      </c>
      <c r="AN520" s="53">
        <f t="shared" si="206"/>
        <v>2.8299999999999996</v>
      </c>
      <c r="AO520" s="53">
        <f t="shared" si="207"/>
        <v>1.7</v>
      </c>
      <c r="AP520" s="53">
        <f t="shared" si="208"/>
        <v>1.62</v>
      </c>
    </row>
    <row r="521" spans="1:42">
      <c r="A521" s="28">
        <v>41</v>
      </c>
      <c r="B521" s="28" t="s">
        <v>2471</v>
      </c>
      <c r="C521" s="28" t="s">
        <v>2472</v>
      </c>
      <c r="D521" s="28" t="s">
        <v>124</v>
      </c>
      <c r="E521" s="28" t="str">
        <f>LOOKUP(2,1/([1]中选结果表!$C$2:$C$85=D521),[1]中选结果表!$M$2:$M$85)</f>
        <v>片剂</v>
      </c>
      <c r="F521" s="28" t="s">
        <v>2473</v>
      </c>
      <c r="G521" s="28" t="str">
        <f>LOOKUP(2,1/([1]中选结果表!$D$2:$D$85=$F521),[1]中选结果表!$E$2:$E$85)</f>
        <v>2.5mg</v>
      </c>
      <c r="H521" s="28" t="str">
        <f>LOOKUP(2,1/([1]中选结果表!$D$2:$D$85=$F521),[1]中选结果表!$F$2:$F$85)</f>
        <v>10片</v>
      </c>
      <c r="I521" s="28" t="s">
        <v>89</v>
      </c>
      <c r="J521" s="28" t="s">
        <v>2474</v>
      </c>
      <c r="K521" s="28">
        <v>16.170000000000002</v>
      </c>
      <c r="L521" s="31">
        <v>1.617</v>
      </c>
      <c r="M521" s="28">
        <v>4</v>
      </c>
      <c r="N521" s="32">
        <v>0.8</v>
      </c>
      <c r="O521" s="60" t="s">
        <v>2479</v>
      </c>
      <c r="P521" s="7" t="s">
        <v>2471</v>
      </c>
      <c r="Q521" s="7" t="s">
        <v>124</v>
      </c>
      <c r="R521" s="7" t="s">
        <v>2480</v>
      </c>
      <c r="S521" s="4" t="str">
        <f>LOOKUP(2,1/('[1] 集采未中选药品规格'!$A$2:$A$596=$R521),'[1] 集采未中选药品规格'!C$2:C$596)</f>
        <v>2.5mg</v>
      </c>
      <c r="T521" s="4" t="str">
        <f>LOOKUP(2,1/('[1] 集采未中选药品规格'!$A$2:$A$596=$R521),'[1] 集采未中选药品规格'!D$2:D$596)</f>
        <v>20片</v>
      </c>
      <c r="U521" s="7" t="s">
        <v>89</v>
      </c>
      <c r="V521" s="61" t="s">
        <v>405</v>
      </c>
      <c r="W521" s="7" t="s">
        <v>406</v>
      </c>
      <c r="X521" s="61" t="s">
        <v>405</v>
      </c>
      <c r="Y521" s="7" t="s">
        <v>406</v>
      </c>
      <c r="Z521" s="7">
        <v>94.1</v>
      </c>
      <c r="AA521" s="7">
        <v>4.7050000000000001</v>
      </c>
      <c r="AB521" s="54" t="s">
        <v>66</v>
      </c>
      <c r="AC521" s="42"/>
      <c r="AD521" s="42"/>
      <c r="AE521" s="42" t="s">
        <v>2477</v>
      </c>
      <c r="AF521" s="42" t="s">
        <v>2479</v>
      </c>
      <c r="AG521" s="42" t="s">
        <v>2478</v>
      </c>
      <c r="AH521" s="54" t="s">
        <v>60</v>
      </c>
      <c r="AI521" s="50" t="str">
        <f t="shared" si="201"/>
        <v>规格√</v>
      </c>
      <c r="AJ521" s="50" t="str">
        <f t="shared" si="202"/>
        <v>按中选价</v>
      </c>
      <c r="AK521" s="51">
        <f t="shared" si="203"/>
        <v>1.62</v>
      </c>
      <c r="AL521" s="50">
        <f t="shared" si="204"/>
        <v>2.9</v>
      </c>
      <c r="AM521" s="52" t="str">
        <f t="shared" si="205"/>
        <v>过评药，行梯度降价</v>
      </c>
      <c r="AN521" s="53">
        <f t="shared" si="206"/>
        <v>2.8299999999999996</v>
      </c>
      <c r="AO521" s="53">
        <f t="shared" si="207"/>
        <v>1.7</v>
      </c>
      <c r="AP521" s="53">
        <f t="shared" si="208"/>
        <v>1.62</v>
      </c>
    </row>
    <row r="522" spans="1:42">
      <c r="A522" s="28">
        <v>41</v>
      </c>
      <c r="B522" s="28" t="s">
        <v>2471</v>
      </c>
      <c r="C522" s="28" t="s">
        <v>2472</v>
      </c>
      <c r="D522" s="28" t="s">
        <v>124</v>
      </c>
      <c r="E522" s="28" t="str">
        <f>LOOKUP(2,1/([1]中选结果表!$C$2:$C$85=D522),[1]中选结果表!$M$2:$M$85)</f>
        <v>片剂</v>
      </c>
      <c r="F522" s="28" t="s">
        <v>2473</v>
      </c>
      <c r="G522" s="28" t="str">
        <f>LOOKUP(2,1/([1]中选结果表!$D$2:$D$85=$F522),[1]中选结果表!$E$2:$E$85)</f>
        <v>2.5mg</v>
      </c>
      <c r="H522" s="28" t="str">
        <f>LOOKUP(2,1/([1]中选结果表!$D$2:$D$85=$F522),[1]中选结果表!$F$2:$F$85)</f>
        <v>10片</v>
      </c>
      <c r="I522" s="28" t="s">
        <v>89</v>
      </c>
      <c r="J522" s="28" t="s">
        <v>2474</v>
      </c>
      <c r="K522" s="28">
        <v>16.170000000000002</v>
      </c>
      <c r="L522" s="31">
        <v>1.617</v>
      </c>
      <c r="M522" s="28">
        <v>4</v>
      </c>
      <c r="N522" s="32">
        <v>0.8</v>
      </c>
      <c r="O522" s="60" t="s">
        <v>2481</v>
      </c>
      <c r="P522" s="7" t="s">
        <v>2471</v>
      </c>
      <c r="Q522" s="7" t="s">
        <v>124</v>
      </c>
      <c r="R522" s="7" t="s">
        <v>2482</v>
      </c>
      <c r="S522" s="4" t="str">
        <f>LOOKUP(2,1/('[1] 集采未中选药品规格'!$A$2:$A$596=$R522),'[1] 集采未中选药品规格'!C$2:C$596)</f>
        <v>2.5mg</v>
      </c>
      <c r="T522" s="4" t="str">
        <f>LOOKUP(2,1/('[1] 集采未中选药品规格'!$A$2:$A$596=$R522),'[1] 集采未中选药品规格'!D$2:D$596)</f>
        <v>7片</v>
      </c>
      <c r="U522" s="7" t="s">
        <v>89</v>
      </c>
      <c r="V522" s="61" t="s">
        <v>857</v>
      </c>
      <c r="W522" s="7" t="s">
        <v>858</v>
      </c>
      <c r="X522" s="61" t="s">
        <v>857</v>
      </c>
      <c r="Y522" s="7" t="s">
        <v>858</v>
      </c>
      <c r="Z522" s="7">
        <v>27.72</v>
      </c>
      <c r="AA522" s="7">
        <v>3.96</v>
      </c>
      <c r="AB522" s="54" t="s">
        <v>66</v>
      </c>
      <c r="AC522" s="42"/>
      <c r="AD522" s="42"/>
      <c r="AE522" s="42" t="s">
        <v>2483</v>
      </c>
      <c r="AF522" s="42" t="s">
        <v>2481</v>
      </c>
      <c r="AG522" s="42" t="s">
        <v>2484</v>
      </c>
      <c r="AH522" s="54"/>
      <c r="AI522" s="50" t="str">
        <f t="shared" si="201"/>
        <v>规格√</v>
      </c>
      <c r="AJ522" s="50" t="str">
        <f t="shared" si="202"/>
        <v>按中选价</v>
      </c>
      <c r="AK522" s="51">
        <f t="shared" si="203"/>
        <v>1.62</v>
      </c>
      <c r="AL522" s="50">
        <f t="shared" si="204"/>
        <v>2.4</v>
      </c>
      <c r="AM522" s="52" t="str">
        <f t="shared" si="205"/>
        <v>过评药，行梯度降价</v>
      </c>
      <c r="AN522" s="53">
        <f t="shared" si="206"/>
        <v>2.38</v>
      </c>
      <c r="AO522" s="53">
        <f t="shared" si="207"/>
        <v>1.62</v>
      </c>
      <c r="AP522" s="53">
        <f t="shared" si="208"/>
        <v>1.62</v>
      </c>
    </row>
    <row r="523" spans="1:42">
      <c r="A523" s="29">
        <v>41</v>
      </c>
      <c r="B523" s="29" t="s">
        <v>2471</v>
      </c>
      <c r="C523" s="29" t="s">
        <v>2472</v>
      </c>
      <c r="D523" s="29" t="s">
        <v>124</v>
      </c>
      <c r="E523" s="29" t="str">
        <f>LOOKUP(2,1/([1]中选结果表!$C$2:$C$85=D523),[1]中选结果表!$M$2:$M$85)</f>
        <v>片剂</v>
      </c>
      <c r="F523" s="29" t="s">
        <v>2485</v>
      </c>
      <c r="G523" s="29" t="str">
        <f>LOOKUP(2,1/([1]中选结果表!$D$2:$D$85=$F523),[1]中选结果表!$E$2:$E$85)</f>
        <v>5mg</v>
      </c>
      <c r="H523" s="29" t="str">
        <f>LOOKUP(2,1/([1]中选结果表!$D$2:$D$85=$F523),[1]中选结果表!$F$2:$F$85)</f>
        <v>7片</v>
      </c>
      <c r="I523" s="29" t="s">
        <v>89</v>
      </c>
      <c r="J523" s="29" t="s">
        <v>2474</v>
      </c>
      <c r="K523" s="29">
        <v>19.5</v>
      </c>
      <c r="L523" s="34">
        <v>2.7856999999999998</v>
      </c>
      <c r="M523" s="29">
        <v>4</v>
      </c>
      <c r="N523" s="35">
        <v>0.8</v>
      </c>
      <c r="O523" s="62" t="s">
        <v>2486</v>
      </c>
      <c r="P523" s="63" t="s">
        <v>2471</v>
      </c>
      <c r="Q523" s="63" t="s">
        <v>124</v>
      </c>
      <c r="R523" s="63" t="s">
        <v>2487</v>
      </c>
      <c r="S523" s="39" t="str">
        <f>LOOKUP(2,1/('[1] 集采未中选药品规格'!$A$2:$A$596=$R523),'[1] 集采未中选药品规格'!C$2:C$596)</f>
        <v>5mg</v>
      </c>
      <c r="T523" s="39" t="str">
        <f>LOOKUP(2,1/('[1] 集采未中选药品规格'!$A$2:$A$596=$R523),'[1] 集采未中选药品规格'!D$2:D$596)</f>
        <v>7片</v>
      </c>
      <c r="U523" s="63" t="s">
        <v>89</v>
      </c>
      <c r="V523" s="64" t="s">
        <v>381</v>
      </c>
      <c r="W523" s="63" t="s">
        <v>2488</v>
      </c>
      <c r="X523" s="64" t="s">
        <v>381</v>
      </c>
      <c r="Y523" s="63" t="s">
        <v>382</v>
      </c>
      <c r="Z523" s="63">
        <v>60.53</v>
      </c>
      <c r="AA523" s="63">
        <v>8.6471429999999998</v>
      </c>
      <c r="AB523" s="55" t="s">
        <v>57</v>
      </c>
      <c r="AC523" s="43" t="s">
        <v>66</v>
      </c>
      <c r="AD523" s="44"/>
      <c r="AE523" s="44" t="s">
        <v>2489</v>
      </c>
      <c r="AF523" s="44" t="s">
        <v>2486</v>
      </c>
      <c r="AG523" s="44" t="s">
        <v>2490</v>
      </c>
      <c r="AH523" s="55"/>
      <c r="AI523" s="50" t="str">
        <f t="shared" si="201"/>
        <v>规格√</v>
      </c>
      <c r="AJ523" s="50" t="str">
        <f t="shared" si="202"/>
        <v>按中选价</v>
      </c>
      <c r="AK523" s="51">
        <f t="shared" si="203"/>
        <v>2.79</v>
      </c>
      <c r="AL523" s="50">
        <f t="shared" si="204"/>
        <v>3.1</v>
      </c>
      <c r="AM523" s="52" t="str">
        <f t="shared" si="205"/>
        <v>原研药，行梯度降价</v>
      </c>
      <c r="AN523" s="53">
        <f t="shared" si="206"/>
        <v>5.1899999999999995</v>
      </c>
      <c r="AO523" s="53">
        <f t="shared" si="207"/>
        <v>3.1199999999999997</v>
      </c>
      <c r="AP523" s="53">
        <f t="shared" si="208"/>
        <v>2.79</v>
      </c>
    </row>
    <row r="524" spans="1:42">
      <c r="A524" s="28">
        <v>41</v>
      </c>
      <c r="B524" s="28" t="s">
        <v>2471</v>
      </c>
      <c r="C524" s="28" t="s">
        <v>2472</v>
      </c>
      <c r="D524" s="28" t="s">
        <v>124</v>
      </c>
      <c r="E524" s="28" t="str">
        <f>LOOKUP(2,1/([1]中选结果表!$C$2:$C$85=D524),[1]中选结果表!$M$2:$M$85)</f>
        <v>片剂</v>
      </c>
      <c r="F524" s="28" t="s">
        <v>2485</v>
      </c>
      <c r="G524" s="28" t="str">
        <f>LOOKUP(2,1/([1]中选结果表!$D$2:$D$85=$F524),[1]中选结果表!$E$2:$E$85)</f>
        <v>5mg</v>
      </c>
      <c r="H524" s="28" t="str">
        <f>LOOKUP(2,1/([1]中选结果表!$D$2:$D$85=$F524),[1]中选结果表!$F$2:$F$85)</f>
        <v>7片</v>
      </c>
      <c r="I524" s="28" t="s">
        <v>89</v>
      </c>
      <c r="J524" s="28" t="s">
        <v>2474</v>
      </c>
      <c r="K524" s="28">
        <v>19.5</v>
      </c>
      <c r="L524" s="31">
        <v>2.7856999999999998</v>
      </c>
      <c r="M524" s="28">
        <v>4</v>
      </c>
      <c r="N524" s="32">
        <v>0.8</v>
      </c>
      <c r="O524" s="60" t="s">
        <v>2491</v>
      </c>
      <c r="P524" s="7" t="s">
        <v>2471</v>
      </c>
      <c r="Q524" s="7" t="s">
        <v>124</v>
      </c>
      <c r="R524" s="7" t="s">
        <v>185</v>
      </c>
      <c r="S524" s="4" t="str">
        <f>LOOKUP(2,1/('[1] 集采未中选药品规格'!$A$2:$A$596=$R524),'[1] 集采未中选药品规格'!C$2:C$596)</f>
        <v>5mg</v>
      </c>
      <c r="T524" s="4" t="str">
        <f>LOOKUP(2,1/('[1] 集采未中选药品规格'!$A$2:$A$596=$R524),'[1] 集采未中选药品规格'!D$2:D$596)</f>
        <v>20片</v>
      </c>
      <c r="U524" s="7" t="s">
        <v>89</v>
      </c>
      <c r="V524" s="61" t="s">
        <v>405</v>
      </c>
      <c r="W524" s="7" t="s">
        <v>406</v>
      </c>
      <c r="X524" s="61" t="s">
        <v>405</v>
      </c>
      <c r="Y524" s="7" t="s">
        <v>406</v>
      </c>
      <c r="Z524" s="7">
        <v>159</v>
      </c>
      <c r="AA524" s="7">
        <v>7.95</v>
      </c>
      <c r="AB524" s="54" t="s">
        <v>66</v>
      </c>
      <c r="AC524" s="42" t="s">
        <v>192</v>
      </c>
      <c r="AD524" s="42"/>
      <c r="AE524" s="42" t="s">
        <v>2492</v>
      </c>
      <c r="AF524" s="42" t="s">
        <v>2491</v>
      </c>
      <c r="AG524" s="42" t="s">
        <v>2493</v>
      </c>
      <c r="AH524" s="49" t="s">
        <v>60</v>
      </c>
      <c r="AI524" s="50" t="str">
        <f t="shared" si="201"/>
        <v>规格√</v>
      </c>
      <c r="AJ524" s="50" t="str">
        <f t="shared" si="202"/>
        <v>按中选价</v>
      </c>
      <c r="AK524" s="51">
        <f t="shared" si="203"/>
        <v>2.79</v>
      </c>
      <c r="AL524" s="50">
        <f t="shared" si="204"/>
        <v>2.8</v>
      </c>
      <c r="AM524" s="52" t="str">
        <f t="shared" si="205"/>
        <v>过评药，行梯度降价</v>
      </c>
      <c r="AN524" s="53">
        <f t="shared" si="206"/>
        <v>4.7699999999999996</v>
      </c>
      <c r="AO524" s="53">
        <f t="shared" si="207"/>
        <v>2.8699999999999997</v>
      </c>
      <c r="AP524" s="53">
        <f t="shared" si="208"/>
        <v>2.79</v>
      </c>
    </row>
    <row r="525" spans="1:42">
      <c r="A525" s="28">
        <v>41</v>
      </c>
      <c r="B525" s="28" t="s">
        <v>2471</v>
      </c>
      <c r="C525" s="28" t="s">
        <v>2472</v>
      </c>
      <c r="D525" s="28" t="s">
        <v>124</v>
      </c>
      <c r="E525" s="28" t="str">
        <f>LOOKUP(2,1/([1]中选结果表!$C$2:$C$85=D525),[1]中选结果表!$M$2:$M$85)</f>
        <v>片剂</v>
      </c>
      <c r="F525" s="28" t="s">
        <v>2485</v>
      </c>
      <c r="G525" s="28" t="str">
        <f>LOOKUP(2,1/([1]中选结果表!$D$2:$D$85=$F525),[1]中选结果表!$E$2:$E$85)</f>
        <v>5mg</v>
      </c>
      <c r="H525" s="28" t="str">
        <f>LOOKUP(2,1/([1]中选结果表!$D$2:$D$85=$F525),[1]中选结果表!$F$2:$F$85)</f>
        <v>7片</v>
      </c>
      <c r="I525" s="28" t="s">
        <v>89</v>
      </c>
      <c r="J525" s="28" t="s">
        <v>2474</v>
      </c>
      <c r="K525" s="28">
        <v>19.5</v>
      </c>
      <c r="L525" s="31">
        <v>2.7856999999999998</v>
      </c>
      <c r="M525" s="28">
        <v>4</v>
      </c>
      <c r="N525" s="32">
        <v>0.8</v>
      </c>
      <c r="O525" s="60" t="s">
        <v>2494</v>
      </c>
      <c r="P525" s="7" t="s">
        <v>2471</v>
      </c>
      <c r="Q525" s="7" t="s">
        <v>124</v>
      </c>
      <c r="R525" s="7" t="s">
        <v>179</v>
      </c>
      <c r="S525" s="4" t="str">
        <f>LOOKUP(2,1/('[1] 集采未中选药品规格'!$A$2:$A$596=$R525),'[1] 集采未中选药品规格'!C$2:C$596)</f>
        <v>5mg</v>
      </c>
      <c r="T525" s="4" t="str">
        <f>LOOKUP(2,1/('[1] 集采未中选药品规格'!$A$2:$A$596=$R525),'[1] 集采未中选药品规格'!D$2:D$596)</f>
        <v>10片</v>
      </c>
      <c r="U525" s="7" t="s">
        <v>89</v>
      </c>
      <c r="V525" s="61" t="s">
        <v>405</v>
      </c>
      <c r="W525" s="7" t="s">
        <v>406</v>
      </c>
      <c r="X525" s="61" t="s">
        <v>405</v>
      </c>
      <c r="Y525" s="7" t="s">
        <v>406</v>
      </c>
      <c r="Z525" s="7">
        <v>79.5</v>
      </c>
      <c r="AA525" s="7">
        <v>7.95</v>
      </c>
      <c r="AB525" s="54" t="s">
        <v>66</v>
      </c>
      <c r="AC525" s="42" t="s">
        <v>192</v>
      </c>
      <c r="AD525" s="42"/>
      <c r="AE525" s="42" t="s">
        <v>2492</v>
      </c>
      <c r="AF525" s="42" t="s">
        <v>2494</v>
      </c>
      <c r="AG525" s="42" t="s">
        <v>2493</v>
      </c>
      <c r="AH525" s="49" t="s">
        <v>60</v>
      </c>
      <c r="AI525" s="50" t="str">
        <f t="shared" si="201"/>
        <v>规格√</v>
      </c>
      <c r="AJ525" s="50" t="str">
        <f t="shared" si="202"/>
        <v>按中选价</v>
      </c>
      <c r="AK525" s="51">
        <f t="shared" si="203"/>
        <v>2.79</v>
      </c>
      <c r="AL525" s="50">
        <f t="shared" si="204"/>
        <v>2.8</v>
      </c>
      <c r="AM525" s="52" t="str">
        <f t="shared" si="205"/>
        <v>过评药，行梯度降价</v>
      </c>
      <c r="AN525" s="53">
        <f t="shared" si="206"/>
        <v>4.7699999999999996</v>
      </c>
      <c r="AO525" s="53">
        <f t="shared" si="207"/>
        <v>2.8699999999999997</v>
      </c>
      <c r="AP525" s="53">
        <f t="shared" si="208"/>
        <v>2.79</v>
      </c>
    </row>
    <row r="526" spans="1:42">
      <c r="A526" s="28">
        <v>41</v>
      </c>
      <c r="B526" s="28" t="s">
        <v>2471</v>
      </c>
      <c r="C526" s="28" t="s">
        <v>2472</v>
      </c>
      <c r="D526" s="28" t="s">
        <v>124</v>
      </c>
      <c r="E526" s="28" t="str">
        <f>LOOKUP(2,1/([1]中选结果表!$C$2:$C$85=D526),[1]中选结果表!$M$2:$M$85)</f>
        <v>片剂</v>
      </c>
      <c r="F526" s="28" t="s">
        <v>2485</v>
      </c>
      <c r="G526" s="28" t="str">
        <f>LOOKUP(2,1/([1]中选结果表!$D$2:$D$85=$F526),[1]中选结果表!$E$2:$E$85)</f>
        <v>5mg</v>
      </c>
      <c r="H526" s="28" t="str">
        <f>LOOKUP(2,1/([1]中选结果表!$D$2:$D$85=$F526),[1]中选结果表!$F$2:$F$85)</f>
        <v>7片</v>
      </c>
      <c r="I526" s="28" t="s">
        <v>89</v>
      </c>
      <c r="J526" s="28" t="s">
        <v>2474</v>
      </c>
      <c r="K526" s="28">
        <v>19.5</v>
      </c>
      <c r="L526" s="31">
        <v>2.7856999999999998</v>
      </c>
      <c r="M526" s="28">
        <v>4</v>
      </c>
      <c r="N526" s="32">
        <v>0.8</v>
      </c>
      <c r="O526" s="60" t="s">
        <v>2495</v>
      </c>
      <c r="P526" s="7" t="s">
        <v>2471</v>
      </c>
      <c r="Q526" s="7" t="s">
        <v>124</v>
      </c>
      <c r="R526" s="7" t="s">
        <v>2487</v>
      </c>
      <c r="S526" s="4" t="str">
        <f>LOOKUP(2,1/('[1] 集采未中选药品规格'!$A$2:$A$596=$R526),'[1] 集采未中选药品规格'!C$2:C$596)</f>
        <v>5mg</v>
      </c>
      <c r="T526" s="4" t="str">
        <f>LOOKUP(2,1/('[1] 集采未中选药品规格'!$A$2:$A$596=$R526),'[1] 集采未中选药品规格'!D$2:D$596)</f>
        <v>7片</v>
      </c>
      <c r="U526" s="7" t="s">
        <v>89</v>
      </c>
      <c r="V526" s="61" t="s">
        <v>405</v>
      </c>
      <c r="W526" s="7" t="s">
        <v>406</v>
      </c>
      <c r="X526" s="61" t="s">
        <v>405</v>
      </c>
      <c r="Y526" s="7" t="s">
        <v>406</v>
      </c>
      <c r="Z526" s="7">
        <v>55.65</v>
      </c>
      <c r="AA526" s="7">
        <v>7.95</v>
      </c>
      <c r="AB526" s="54" t="s">
        <v>66</v>
      </c>
      <c r="AC526" s="42" t="s">
        <v>192</v>
      </c>
      <c r="AD526" s="42"/>
      <c r="AE526" s="42" t="s">
        <v>2492</v>
      </c>
      <c r="AF526" s="42" t="s">
        <v>2495</v>
      </c>
      <c r="AG526" s="42" t="s">
        <v>2493</v>
      </c>
      <c r="AH526" s="54" t="s">
        <v>60</v>
      </c>
      <c r="AI526" s="50" t="str">
        <f t="shared" si="201"/>
        <v>规格√</v>
      </c>
      <c r="AJ526" s="50" t="str">
        <f t="shared" si="202"/>
        <v>按中选价</v>
      </c>
      <c r="AK526" s="51">
        <f t="shared" si="203"/>
        <v>2.79</v>
      </c>
      <c r="AL526" s="50">
        <f t="shared" si="204"/>
        <v>2.8</v>
      </c>
      <c r="AM526" s="52" t="str">
        <f t="shared" si="205"/>
        <v>过评药，行梯度降价</v>
      </c>
      <c r="AN526" s="53">
        <f t="shared" si="206"/>
        <v>4.7699999999999996</v>
      </c>
      <c r="AO526" s="53">
        <f t="shared" si="207"/>
        <v>2.8699999999999997</v>
      </c>
      <c r="AP526" s="53">
        <f t="shared" si="208"/>
        <v>2.79</v>
      </c>
    </row>
    <row r="527" spans="1:42">
      <c r="A527" s="28">
        <v>41</v>
      </c>
      <c r="B527" s="28" t="s">
        <v>2471</v>
      </c>
      <c r="C527" s="28" t="s">
        <v>2472</v>
      </c>
      <c r="D527" s="28" t="s">
        <v>124</v>
      </c>
      <c r="E527" s="28" t="str">
        <f>LOOKUP(2,1/([1]中选结果表!$C$2:$C$85=D527),[1]中选结果表!$M$2:$M$85)</f>
        <v>片剂</v>
      </c>
      <c r="F527" s="28" t="s">
        <v>2485</v>
      </c>
      <c r="G527" s="28" t="str">
        <f>LOOKUP(2,1/([1]中选结果表!$D$2:$D$85=$F527),[1]中选结果表!$E$2:$E$85)</f>
        <v>5mg</v>
      </c>
      <c r="H527" s="28" t="str">
        <f>LOOKUP(2,1/([1]中选结果表!$D$2:$D$85=$F527),[1]中选结果表!$F$2:$F$85)</f>
        <v>7片</v>
      </c>
      <c r="I527" s="28" t="s">
        <v>89</v>
      </c>
      <c r="J527" s="28" t="s">
        <v>2474</v>
      </c>
      <c r="K527" s="28">
        <v>19.5</v>
      </c>
      <c r="L527" s="31">
        <v>2.7856999999999998</v>
      </c>
      <c r="M527" s="28">
        <v>4</v>
      </c>
      <c r="N527" s="32">
        <v>0.8</v>
      </c>
      <c r="O527" s="60" t="s">
        <v>2496</v>
      </c>
      <c r="P527" s="7" t="s">
        <v>2471</v>
      </c>
      <c r="Q527" s="7" t="s">
        <v>124</v>
      </c>
      <c r="R527" s="7" t="s">
        <v>2487</v>
      </c>
      <c r="S527" s="4" t="str">
        <f>LOOKUP(2,1/('[1] 集采未中选药品规格'!$A$2:$A$596=$R527),'[1] 集采未中选药品规格'!C$2:C$596)</f>
        <v>5mg</v>
      </c>
      <c r="T527" s="4" t="str">
        <f>LOOKUP(2,1/('[1] 集采未中选药品规格'!$A$2:$A$596=$R527),'[1] 集采未中选药品规格'!D$2:D$596)</f>
        <v>7片</v>
      </c>
      <c r="U527" s="7" t="s">
        <v>89</v>
      </c>
      <c r="V527" s="61" t="s">
        <v>399</v>
      </c>
      <c r="W527" s="7" t="s">
        <v>400</v>
      </c>
      <c r="X527" s="61" t="s">
        <v>399</v>
      </c>
      <c r="Y527" s="7" t="s">
        <v>400</v>
      </c>
      <c r="Z527" s="7">
        <v>45</v>
      </c>
      <c r="AA527" s="7">
        <v>6.4285709999999998</v>
      </c>
      <c r="AB527" s="54" t="s">
        <v>66</v>
      </c>
      <c r="AC527" s="42"/>
      <c r="AD527" s="42"/>
      <c r="AE527" s="42" t="s">
        <v>2497</v>
      </c>
      <c r="AF527" s="42" t="s">
        <v>2496</v>
      </c>
      <c r="AG527" s="42" t="s">
        <v>2498</v>
      </c>
      <c r="AH527" s="54"/>
      <c r="AI527" s="50" t="str">
        <f t="shared" si="201"/>
        <v>规格√</v>
      </c>
      <c r="AJ527" s="50" t="str">
        <f t="shared" si="202"/>
        <v>按中选价</v>
      </c>
      <c r="AK527" s="51">
        <f t="shared" si="203"/>
        <v>2.79</v>
      </c>
      <c r="AL527" s="50">
        <f t="shared" si="204"/>
        <v>2.2999999999999998</v>
      </c>
      <c r="AM527" s="52" t="str">
        <f t="shared" si="205"/>
        <v>过评药，行梯度降价</v>
      </c>
      <c r="AN527" s="53">
        <f t="shared" si="206"/>
        <v>3.86</v>
      </c>
      <c r="AO527" s="53">
        <f t="shared" si="207"/>
        <v>2.79</v>
      </c>
      <c r="AP527" s="53">
        <f t="shared" si="208"/>
        <v>2.79</v>
      </c>
    </row>
    <row r="528" spans="1:42">
      <c r="A528" s="28">
        <v>41</v>
      </c>
      <c r="B528" s="28" t="s">
        <v>2471</v>
      </c>
      <c r="C528" s="28" t="s">
        <v>2472</v>
      </c>
      <c r="D528" s="28" t="s">
        <v>124</v>
      </c>
      <c r="E528" s="28" t="str">
        <f>LOOKUP(2,1/([1]中选结果表!$C$2:$C$85=D528),[1]中选结果表!$M$2:$M$85)</f>
        <v>片剂</v>
      </c>
      <c r="F528" s="28" t="s">
        <v>2485</v>
      </c>
      <c r="G528" s="28" t="str">
        <f>LOOKUP(2,1/([1]中选结果表!$D$2:$D$85=$F528),[1]中选结果表!$E$2:$E$85)</f>
        <v>5mg</v>
      </c>
      <c r="H528" s="28" t="str">
        <f>LOOKUP(2,1/([1]中选结果表!$D$2:$D$85=$F528),[1]中选结果表!$F$2:$F$85)</f>
        <v>7片</v>
      </c>
      <c r="I528" s="28" t="s">
        <v>89</v>
      </c>
      <c r="J528" s="28" t="s">
        <v>2474</v>
      </c>
      <c r="K528" s="28">
        <v>19.5</v>
      </c>
      <c r="L528" s="31">
        <v>2.7856999999999998</v>
      </c>
      <c r="M528" s="28">
        <v>4</v>
      </c>
      <c r="N528" s="32">
        <v>0.8</v>
      </c>
      <c r="O528" s="60" t="s">
        <v>2499</v>
      </c>
      <c r="P528" s="7" t="s">
        <v>2471</v>
      </c>
      <c r="Q528" s="7" t="s">
        <v>124</v>
      </c>
      <c r="R528" s="7" t="s">
        <v>2487</v>
      </c>
      <c r="S528" s="4" t="str">
        <f>LOOKUP(2,1/('[1] 集采未中选药品规格'!$A$2:$A$596=$R528),'[1] 集采未中选药品规格'!C$2:C$596)</f>
        <v>5mg</v>
      </c>
      <c r="T528" s="4" t="str">
        <f>LOOKUP(2,1/('[1] 集采未中选药品规格'!$A$2:$A$596=$R528),'[1] 集采未中选药品规格'!D$2:D$596)</f>
        <v>7片</v>
      </c>
      <c r="U528" s="7" t="s">
        <v>89</v>
      </c>
      <c r="V528" s="61" t="s">
        <v>857</v>
      </c>
      <c r="W528" s="7" t="s">
        <v>858</v>
      </c>
      <c r="X528" s="61" t="s">
        <v>857</v>
      </c>
      <c r="Y528" s="7" t="s">
        <v>858</v>
      </c>
      <c r="Z528" s="7">
        <v>47.13</v>
      </c>
      <c r="AA528" s="7">
        <v>6.7328570000000001</v>
      </c>
      <c r="AB528" s="54" t="s">
        <v>66</v>
      </c>
      <c r="AC528" s="42"/>
      <c r="AD528" s="42"/>
      <c r="AE528" s="42" t="s">
        <v>2500</v>
      </c>
      <c r="AF528" s="42" t="s">
        <v>2499</v>
      </c>
      <c r="AG528" s="42" t="s">
        <v>2501</v>
      </c>
      <c r="AH528" s="54"/>
      <c r="AI528" s="50" t="str">
        <f t="shared" si="201"/>
        <v>规格√</v>
      </c>
      <c r="AJ528" s="50" t="str">
        <f t="shared" si="202"/>
        <v>按中选价</v>
      </c>
      <c r="AK528" s="51">
        <f t="shared" si="203"/>
        <v>2.79</v>
      </c>
      <c r="AL528" s="50">
        <f t="shared" si="204"/>
        <v>2.4</v>
      </c>
      <c r="AM528" s="52" t="str">
        <f t="shared" si="205"/>
        <v>过评药，行梯度降价</v>
      </c>
      <c r="AN528" s="53">
        <f t="shared" si="206"/>
        <v>4.04</v>
      </c>
      <c r="AO528" s="53">
        <f t="shared" si="207"/>
        <v>2.79</v>
      </c>
      <c r="AP528" s="53">
        <f t="shared" si="208"/>
        <v>2.79</v>
      </c>
    </row>
    <row r="529" spans="1:42">
      <c r="A529" s="28">
        <v>41</v>
      </c>
      <c r="B529" s="28" t="s">
        <v>2471</v>
      </c>
      <c r="C529" s="28" t="s">
        <v>2472</v>
      </c>
      <c r="D529" s="28" t="s">
        <v>124</v>
      </c>
      <c r="E529" s="28" t="str">
        <f>LOOKUP(2,1/([1]中选结果表!$C$2:$C$85=D529),[1]中选结果表!$M$2:$M$85)</f>
        <v>片剂</v>
      </c>
      <c r="F529" s="28" t="s">
        <v>2485</v>
      </c>
      <c r="G529" s="28" t="str">
        <f>LOOKUP(2,1/([1]中选结果表!$D$2:$D$85=$F529),[1]中选结果表!$E$2:$E$85)</f>
        <v>5mg</v>
      </c>
      <c r="H529" s="28" t="str">
        <f>LOOKUP(2,1/([1]中选结果表!$D$2:$D$85=$F529),[1]中选结果表!$F$2:$F$85)</f>
        <v>7片</v>
      </c>
      <c r="I529" s="28" t="s">
        <v>89</v>
      </c>
      <c r="J529" s="28" t="s">
        <v>2474</v>
      </c>
      <c r="K529" s="28">
        <v>19.5</v>
      </c>
      <c r="L529" s="31">
        <v>2.7856999999999998</v>
      </c>
      <c r="M529" s="28">
        <v>4</v>
      </c>
      <c r="N529" s="32">
        <v>0.8</v>
      </c>
      <c r="O529" s="60" t="s">
        <v>2502</v>
      </c>
      <c r="P529" s="7" t="s">
        <v>2471</v>
      </c>
      <c r="Q529" s="7" t="s">
        <v>124</v>
      </c>
      <c r="R529" s="7" t="s">
        <v>2503</v>
      </c>
      <c r="S529" s="4" t="str">
        <f>LOOKUP(2,1/('[1] 集采未中选药品规格'!$A$2:$A$596=$R529),'[1] 集采未中选药品规格'!C$2:C$596)</f>
        <v>5mg</v>
      </c>
      <c r="T529" s="4" t="str">
        <f>LOOKUP(2,1/('[1] 集采未中选药品规格'!$A$2:$A$596=$R529),'[1] 集采未中选药品规格'!D$2:D$596)</f>
        <v>30片</v>
      </c>
      <c r="U529" s="7"/>
      <c r="V529" s="61" t="s">
        <v>1011</v>
      </c>
      <c r="W529" s="7" t="s">
        <v>1012</v>
      </c>
      <c r="X529" s="61" t="s">
        <v>1011</v>
      </c>
      <c r="Y529" s="7" t="s">
        <v>1012</v>
      </c>
      <c r="Z529" s="7">
        <v>225</v>
      </c>
      <c r="AA529" s="7"/>
      <c r="AB529" s="54" t="s">
        <v>57</v>
      </c>
      <c r="AC529" s="42"/>
      <c r="AD529" s="42"/>
      <c r="AE529" s="42"/>
      <c r="AF529" s="42" t="s">
        <v>2502</v>
      </c>
      <c r="AG529" s="42"/>
      <c r="AH529" s="54"/>
      <c r="AI529" s="50" t="str">
        <f t="shared" si="201"/>
        <v>规格√</v>
      </c>
      <c r="AJ529" s="50" t="str">
        <f t="shared" si="202"/>
        <v>按中选价</v>
      </c>
      <c r="AK529" s="51">
        <f t="shared" si="203"/>
        <v>2.79</v>
      </c>
      <c r="AL529" s="50">
        <f t="shared" si="204"/>
        <v>0</v>
      </c>
      <c r="AM529" s="52" t="str">
        <f t="shared" si="205"/>
        <v>差比价与挂网价取低者</v>
      </c>
      <c r="AN529" s="53">
        <f t="shared" si="206"/>
        <v>2.79</v>
      </c>
      <c r="AO529" s="53">
        <f t="shared" si="207"/>
        <v>2.79</v>
      </c>
      <c r="AP529" s="53">
        <f t="shared" si="208"/>
        <v>2.79</v>
      </c>
    </row>
    <row r="530" spans="1:42">
      <c r="A530" s="28">
        <v>42</v>
      </c>
      <c r="B530" s="28" t="s">
        <v>2504</v>
      </c>
      <c r="C530" s="28" t="s">
        <v>2505</v>
      </c>
      <c r="D530" s="28" t="s">
        <v>900</v>
      </c>
      <c r="E530" s="28" t="str">
        <f>LOOKUP(2,1/([1]中选结果表!$C$2:$C$85=D530),[1]中选结果表!$M$2:$M$85)</f>
        <v>缓释胶囊</v>
      </c>
      <c r="F530" s="28" t="s">
        <v>2506</v>
      </c>
      <c r="G530" s="28" t="str">
        <f>LOOKUP(2,1/([1]中选结果表!$D$2:$D$85=$F530),[1]中选结果表!$E$2:$E$85)</f>
        <v>75mg</v>
      </c>
      <c r="H530" s="28" t="str">
        <f>LOOKUP(2,1/([1]中选结果表!$D$2:$D$85=$F530),[1]中选结果表!$F$2:$F$85)</f>
        <v>14粒</v>
      </c>
      <c r="I530" s="28" t="s">
        <v>89</v>
      </c>
      <c r="J530" s="28" t="s">
        <v>2507</v>
      </c>
      <c r="K530" s="28">
        <v>35.799999999999997</v>
      </c>
      <c r="L530" s="31">
        <v>2.5571000000000002</v>
      </c>
      <c r="M530" s="28">
        <v>4</v>
      </c>
      <c r="N530" s="32">
        <v>0.8</v>
      </c>
      <c r="O530" s="60" t="s">
        <v>2508</v>
      </c>
      <c r="P530" s="7" t="s">
        <v>2504</v>
      </c>
      <c r="Q530" s="7" t="s">
        <v>900</v>
      </c>
      <c r="R530" s="7" t="s">
        <v>2509</v>
      </c>
      <c r="S530" s="4" t="str">
        <f>LOOKUP(2,1/('[1] 集采未中选药品规格'!$A$2:$A$596=$R530),'[1] 集采未中选药品规格'!C$2:C$596)</f>
        <v>75mg</v>
      </c>
      <c r="T530" s="4" t="str">
        <f>LOOKUP(2,1/('[1] 集采未中选药品规格'!$A$2:$A$596=$R530),'[1] 集采未中选药品规格'!D$2:D$596)</f>
        <v>14粒</v>
      </c>
      <c r="U530" s="7" t="s">
        <v>89</v>
      </c>
      <c r="V530" s="61" t="s">
        <v>2510</v>
      </c>
      <c r="W530" s="7" t="s">
        <v>2507</v>
      </c>
      <c r="X530" s="61" t="s">
        <v>2510</v>
      </c>
      <c r="Y530" s="7" t="s">
        <v>2507</v>
      </c>
      <c r="Z530" s="7">
        <v>109.69</v>
      </c>
      <c r="AA530" s="7">
        <v>7.835</v>
      </c>
      <c r="AB530" s="54" t="s">
        <v>57</v>
      </c>
      <c r="AC530" s="42"/>
      <c r="AD530" s="42"/>
      <c r="AE530" s="42" t="s">
        <v>2511</v>
      </c>
      <c r="AF530" s="42" t="s">
        <v>2508</v>
      </c>
      <c r="AG530" s="42" t="s">
        <v>2512</v>
      </c>
      <c r="AH530" s="54" t="s">
        <v>60</v>
      </c>
      <c r="AI530" s="50" t="str">
        <f t="shared" si="201"/>
        <v>规格√</v>
      </c>
      <c r="AJ530" s="50" t="str">
        <f t="shared" si="202"/>
        <v>按中选价</v>
      </c>
      <c r="AK530" s="51">
        <f t="shared" si="203"/>
        <v>2.56</v>
      </c>
      <c r="AL530" s="50">
        <f t="shared" si="204"/>
        <v>3.1</v>
      </c>
      <c r="AM530" s="52" t="str">
        <f t="shared" si="205"/>
        <v>差比价与挂网价取低者</v>
      </c>
      <c r="AN530" s="53">
        <f t="shared" si="206"/>
        <v>2.56</v>
      </c>
      <c r="AO530" s="53">
        <f t="shared" si="207"/>
        <v>2.56</v>
      </c>
      <c r="AP530" s="53">
        <f t="shared" si="208"/>
        <v>2.56</v>
      </c>
    </row>
    <row r="531" spans="1:42">
      <c r="A531" s="28">
        <v>42</v>
      </c>
      <c r="B531" s="28" t="s">
        <v>2504</v>
      </c>
      <c r="C531" s="28" t="s">
        <v>2505</v>
      </c>
      <c r="D531" s="28" t="s">
        <v>900</v>
      </c>
      <c r="E531" s="28" t="str">
        <f>LOOKUP(2,1/([1]中选结果表!$C$2:$C$85=D531),[1]中选结果表!$M$2:$M$85)</f>
        <v>缓释胶囊</v>
      </c>
      <c r="F531" s="28" t="s">
        <v>2506</v>
      </c>
      <c r="G531" s="28" t="str">
        <f>LOOKUP(2,1/([1]中选结果表!$D$2:$D$85=$F531),[1]中选结果表!$E$2:$E$85)</f>
        <v>75mg</v>
      </c>
      <c r="H531" s="28" t="str">
        <f>LOOKUP(2,1/([1]中选结果表!$D$2:$D$85=$F531),[1]中选结果表!$F$2:$F$85)</f>
        <v>14粒</v>
      </c>
      <c r="I531" s="28" t="s">
        <v>89</v>
      </c>
      <c r="J531" s="28" t="s">
        <v>2507</v>
      </c>
      <c r="K531" s="28">
        <v>35.799999999999997</v>
      </c>
      <c r="L531" s="31">
        <v>2.5571000000000002</v>
      </c>
      <c r="M531" s="28">
        <v>4</v>
      </c>
      <c r="N531" s="32">
        <v>0.8</v>
      </c>
      <c r="O531" s="60" t="s">
        <v>2513</v>
      </c>
      <c r="P531" s="7" t="s">
        <v>2514</v>
      </c>
      <c r="Q531" s="7" t="s">
        <v>124</v>
      </c>
      <c r="R531" s="7" t="s">
        <v>2515</v>
      </c>
      <c r="S531" s="4" t="str">
        <f>LOOKUP(2,1/('[1] 集采未中选药品规格'!$A$2:$A$596=$R531),'[1] 集采未中选药品规格'!C$2:C$596)</f>
        <v>75mg</v>
      </c>
      <c r="T531" s="4" t="str">
        <f>LOOKUP(2,1/('[1] 集采未中选药品规格'!$A$2:$A$596=$R531),'[1] 集采未中选药品规格'!D$2:D$596)</f>
        <v>14片</v>
      </c>
      <c r="U531" s="7" t="s">
        <v>89</v>
      </c>
      <c r="V531" s="61" t="s">
        <v>186</v>
      </c>
      <c r="W531" s="7" t="s">
        <v>187</v>
      </c>
      <c r="X531" s="61" t="s">
        <v>186</v>
      </c>
      <c r="Y531" s="7" t="s">
        <v>187</v>
      </c>
      <c r="Z531" s="7">
        <v>105.58</v>
      </c>
      <c r="AA531" s="7">
        <v>7.5414289999999999</v>
      </c>
      <c r="AB531" s="54" t="s">
        <v>66</v>
      </c>
      <c r="AC531" s="42"/>
      <c r="AD531" s="42"/>
      <c r="AE531" s="42" t="s">
        <v>2516</v>
      </c>
      <c r="AF531" s="42" t="s">
        <v>2513</v>
      </c>
      <c r="AG531" s="42" t="s">
        <v>2517</v>
      </c>
      <c r="AH531" s="54"/>
      <c r="AI531" s="50" t="str">
        <f t="shared" si="201"/>
        <v>规格√</v>
      </c>
      <c r="AJ531" s="50" t="str">
        <f t="shared" si="202"/>
        <v>按中选价</v>
      </c>
      <c r="AK531" s="51">
        <f t="shared" si="203"/>
        <v>2.56</v>
      </c>
      <c r="AL531" s="50">
        <f t="shared" si="204"/>
        <v>2.9</v>
      </c>
      <c r="AM531" s="52" t="str">
        <f t="shared" si="205"/>
        <v>过评药，行梯度降价</v>
      </c>
      <c r="AN531" s="53">
        <f t="shared" si="206"/>
        <v>4.5299999999999994</v>
      </c>
      <c r="AO531" s="53">
        <f t="shared" si="207"/>
        <v>2.7199999999999998</v>
      </c>
      <c r="AP531" s="53">
        <f t="shared" si="208"/>
        <v>2.56</v>
      </c>
    </row>
    <row r="532" spans="1:42">
      <c r="A532" s="28">
        <v>42</v>
      </c>
      <c r="B532" s="28" t="s">
        <v>2504</v>
      </c>
      <c r="C532" s="28" t="s">
        <v>2505</v>
      </c>
      <c r="D532" s="28" t="s">
        <v>900</v>
      </c>
      <c r="E532" s="28" t="str">
        <f>LOOKUP(2,1/([1]中选结果表!$C$2:$C$85=D532),[1]中选结果表!$M$2:$M$85)</f>
        <v>缓释胶囊</v>
      </c>
      <c r="F532" s="28" t="s">
        <v>2506</v>
      </c>
      <c r="G532" s="28" t="str">
        <f>LOOKUP(2,1/([1]中选结果表!$D$2:$D$85=$F532),[1]中选结果表!$E$2:$E$85)</f>
        <v>75mg</v>
      </c>
      <c r="H532" s="28" t="str">
        <f>LOOKUP(2,1/([1]中选结果表!$D$2:$D$85=$F532),[1]中选结果表!$F$2:$F$85)</f>
        <v>14粒</v>
      </c>
      <c r="I532" s="28" t="s">
        <v>89</v>
      </c>
      <c r="J532" s="28" t="s">
        <v>2507</v>
      </c>
      <c r="K532" s="28">
        <v>35.799999999999997</v>
      </c>
      <c r="L532" s="31">
        <v>2.5571000000000002</v>
      </c>
      <c r="M532" s="28">
        <v>4</v>
      </c>
      <c r="N532" s="32">
        <v>0.8</v>
      </c>
      <c r="O532" s="60" t="s">
        <v>2518</v>
      </c>
      <c r="P532" s="7" t="s">
        <v>2519</v>
      </c>
      <c r="Q532" s="7" t="s">
        <v>124</v>
      </c>
      <c r="R532" s="7" t="s">
        <v>2520</v>
      </c>
      <c r="S532" s="4" t="str">
        <f>LOOKUP(2,1/('[1] 集采未中选药品规格'!$A$2:$A$596=$R532),'[1] 集采未中选药品规格'!C$2:C$596)</f>
        <v>75mg</v>
      </c>
      <c r="T532" s="4" t="str">
        <f>LOOKUP(2,1/('[1] 集采未中选药品规格'!$A$2:$A$596=$R532),'[1] 集采未中选药品规格'!D$2:D$596)</f>
        <v>28片</v>
      </c>
      <c r="U532" s="7" t="s">
        <v>89</v>
      </c>
      <c r="V532" s="61" t="s">
        <v>186</v>
      </c>
      <c r="W532" s="7" t="s">
        <v>187</v>
      </c>
      <c r="X532" s="61" t="s">
        <v>186</v>
      </c>
      <c r="Y532" s="7" t="s">
        <v>187</v>
      </c>
      <c r="Z532" s="7">
        <v>211.16</v>
      </c>
      <c r="AA532" s="7">
        <v>7.5414289999999999</v>
      </c>
      <c r="AB532" s="54" t="s">
        <v>66</v>
      </c>
      <c r="AC532" s="42"/>
      <c r="AD532" s="42"/>
      <c r="AE532" s="42" t="s">
        <v>2516</v>
      </c>
      <c r="AF532" s="42" t="s">
        <v>2518</v>
      </c>
      <c r="AG532" s="42" t="s">
        <v>2517</v>
      </c>
      <c r="AH532" s="54"/>
      <c r="AI532" s="50" t="str">
        <f t="shared" si="201"/>
        <v>规格√</v>
      </c>
      <c r="AJ532" s="50" t="str">
        <f t="shared" si="202"/>
        <v>按中选价</v>
      </c>
      <c r="AK532" s="51">
        <f t="shared" si="203"/>
        <v>2.56</v>
      </c>
      <c r="AL532" s="50">
        <f t="shared" si="204"/>
        <v>2.9</v>
      </c>
      <c r="AM532" s="52" t="str">
        <f t="shared" si="205"/>
        <v>过评药，行梯度降价</v>
      </c>
      <c r="AN532" s="53">
        <f t="shared" si="206"/>
        <v>4.5299999999999994</v>
      </c>
      <c r="AO532" s="53">
        <f t="shared" si="207"/>
        <v>2.7199999999999998</v>
      </c>
      <c r="AP532" s="53">
        <f t="shared" si="208"/>
        <v>2.56</v>
      </c>
    </row>
    <row r="533" spans="1:42">
      <c r="A533" s="29">
        <v>42</v>
      </c>
      <c r="B533" s="29" t="s">
        <v>2504</v>
      </c>
      <c r="C533" s="29" t="s">
        <v>2505</v>
      </c>
      <c r="D533" s="29" t="s">
        <v>900</v>
      </c>
      <c r="E533" s="29" t="str">
        <f>LOOKUP(2,1/([1]中选结果表!$C$2:$C$85=D533),[1]中选结果表!$M$2:$M$85)</f>
        <v>缓释胶囊</v>
      </c>
      <c r="F533" s="29" t="s">
        <v>2506</v>
      </c>
      <c r="G533" s="29" t="str">
        <f>LOOKUP(2,1/([1]中选结果表!$D$2:$D$85=$F533),[1]中选结果表!$E$2:$E$85)</f>
        <v>75mg</v>
      </c>
      <c r="H533" s="29" t="str">
        <f>LOOKUP(2,1/([1]中选结果表!$D$2:$D$85=$F533),[1]中选结果表!$F$2:$F$85)</f>
        <v>14粒</v>
      </c>
      <c r="I533" s="29" t="s">
        <v>89</v>
      </c>
      <c r="J533" s="29" t="s">
        <v>2507</v>
      </c>
      <c r="K533" s="29">
        <v>35.799999999999997</v>
      </c>
      <c r="L533" s="34">
        <v>2.5571000000000002</v>
      </c>
      <c r="M533" s="29">
        <v>4</v>
      </c>
      <c r="N533" s="35">
        <v>0.8</v>
      </c>
      <c r="O533" s="62" t="s">
        <v>2521</v>
      </c>
      <c r="P533" s="63" t="s">
        <v>2504</v>
      </c>
      <c r="Q533" s="63" t="s">
        <v>900</v>
      </c>
      <c r="R533" s="63" t="s">
        <v>2509</v>
      </c>
      <c r="S533" s="39" t="str">
        <f>LOOKUP(2,1/('[1] 集采未中选药品规格'!$A$2:$A$596=$R533),'[1] 集采未中选药品规格'!C$2:C$596)</f>
        <v>75mg</v>
      </c>
      <c r="T533" s="39" t="str">
        <f>LOOKUP(2,1/('[1] 集采未中选药品规格'!$A$2:$A$596=$R533),'[1] 集采未中选药品规格'!D$2:D$596)</f>
        <v>14粒</v>
      </c>
      <c r="U533" s="63" t="s">
        <v>89</v>
      </c>
      <c r="V533" s="64" t="s">
        <v>1647</v>
      </c>
      <c r="W533" s="63" t="s">
        <v>1648</v>
      </c>
      <c r="X533" s="64" t="s">
        <v>1647</v>
      </c>
      <c r="Y533" s="63" t="s">
        <v>1648</v>
      </c>
      <c r="Z533" s="63">
        <v>119.68</v>
      </c>
      <c r="AA533" s="63">
        <v>8.5485710000000008</v>
      </c>
      <c r="AB533" s="55" t="s">
        <v>57</v>
      </c>
      <c r="AC533" s="43" t="s">
        <v>66</v>
      </c>
      <c r="AD533" s="44" t="s">
        <v>66</v>
      </c>
      <c r="AE533" s="44" t="s">
        <v>2522</v>
      </c>
      <c r="AF533" s="44" t="s">
        <v>2521</v>
      </c>
      <c r="AG533" s="44" t="s">
        <v>2523</v>
      </c>
      <c r="AH533" s="55"/>
      <c r="AI533" s="50" t="str">
        <f t="shared" si="201"/>
        <v>规格√</v>
      </c>
      <c r="AJ533" s="50" t="str">
        <f t="shared" si="202"/>
        <v>按中选价</v>
      </c>
      <c r="AK533" s="51">
        <f t="shared" si="203"/>
        <v>2.56</v>
      </c>
      <c r="AL533" s="50">
        <f t="shared" si="204"/>
        <v>3.3</v>
      </c>
      <c r="AM533" s="52" t="str">
        <f t="shared" si="205"/>
        <v>原研药、参比制剂，行梯度降价</v>
      </c>
      <c r="AN533" s="53">
        <f t="shared" si="206"/>
        <v>5.13</v>
      </c>
      <c r="AO533" s="53">
        <f t="shared" si="207"/>
        <v>3.0799999999999996</v>
      </c>
      <c r="AP533" s="53">
        <f t="shared" si="208"/>
        <v>2.56</v>
      </c>
    </row>
    <row r="534" spans="1:42">
      <c r="A534" s="29">
        <v>42</v>
      </c>
      <c r="B534" s="29" t="s">
        <v>2504</v>
      </c>
      <c r="C534" s="29" t="s">
        <v>2505</v>
      </c>
      <c r="D534" s="29" t="s">
        <v>900</v>
      </c>
      <c r="E534" s="29" t="str">
        <f>LOOKUP(2,1/([1]中选结果表!$C$2:$C$85=D534),[1]中选结果表!$M$2:$M$85)</f>
        <v>缓释胶囊</v>
      </c>
      <c r="F534" s="29" t="s">
        <v>2506</v>
      </c>
      <c r="G534" s="29" t="str">
        <f>LOOKUP(2,1/([1]中选结果表!$D$2:$D$85=$F534),[1]中选结果表!$E$2:$E$85)</f>
        <v>75mg</v>
      </c>
      <c r="H534" s="29" t="str">
        <f>LOOKUP(2,1/([1]中选结果表!$D$2:$D$85=$F534),[1]中选结果表!$F$2:$F$85)</f>
        <v>14粒</v>
      </c>
      <c r="I534" s="29" t="s">
        <v>89</v>
      </c>
      <c r="J534" s="29" t="s">
        <v>2507</v>
      </c>
      <c r="K534" s="29">
        <v>35.799999999999997</v>
      </c>
      <c r="L534" s="34">
        <v>2.5571000000000002</v>
      </c>
      <c r="M534" s="29">
        <v>4</v>
      </c>
      <c r="N534" s="35">
        <v>0.8</v>
      </c>
      <c r="O534" s="62" t="s">
        <v>2524</v>
      </c>
      <c r="P534" s="63" t="s">
        <v>2504</v>
      </c>
      <c r="Q534" s="63" t="s">
        <v>900</v>
      </c>
      <c r="R534" s="63" t="s">
        <v>2525</v>
      </c>
      <c r="S534" s="39" t="str">
        <f>LOOKUP(2,1/('[1] 集采未中选药品规格'!$A$2:$A$596=$R534),'[1] 集采未中选药品规格'!C$2:C$596)</f>
        <v>150mg</v>
      </c>
      <c r="T534" s="39" t="str">
        <f>LOOKUP(2,1/('[1] 集采未中选药品规格'!$A$2:$A$596=$R534),'[1] 集采未中选药品规格'!D$2:D$596)</f>
        <v>14粒</v>
      </c>
      <c r="U534" s="63" t="s">
        <v>89</v>
      </c>
      <c r="V534" s="64" t="s">
        <v>1647</v>
      </c>
      <c r="W534" s="63" t="s">
        <v>1648</v>
      </c>
      <c r="X534" s="64" t="s">
        <v>1647</v>
      </c>
      <c r="Y534" s="63" t="s">
        <v>1648</v>
      </c>
      <c r="Z534" s="63">
        <v>162.32</v>
      </c>
      <c r="AA534" s="63">
        <v>11.594286</v>
      </c>
      <c r="AB534" s="55" t="s">
        <v>57</v>
      </c>
      <c r="AC534" s="43" t="s">
        <v>66</v>
      </c>
      <c r="AD534" s="44" t="s">
        <v>66</v>
      </c>
      <c r="AE534" s="44" t="s">
        <v>2526</v>
      </c>
      <c r="AF534" s="44" t="s">
        <v>2524</v>
      </c>
      <c r="AG534" s="44" t="s">
        <v>2527</v>
      </c>
      <c r="AH534" s="55"/>
      <c r="AI534" s="50" t="str">
        <f t="shared" si="201"/>
        <v>规格×</v>
      </c>
      <c r="AJ534" s="50" t="str">
        <f t="shared" si="202"/>
        <v>装量差比价</v>
      </c>
      <c r="AK534" s="51">
        <f t="shared" si="203"/>
        <v>4.8600000000000003</v>
      </c>
      <c r="AL534" s="50">
        <f t="shared" si="204"/>
        <v>2.4</v>
      </c>
      <c r="AM534" s="52" t="str">
        <f t="shared" si="205"/>
        <v>原研药、参比制剂，行梯度降价</v>
      </c>
      <c r="AN534" s="53">
        <f t="shared" si="206"/>
        <v>6.96</v>
      </c>
      <c r="AO534" s="53">
        <f t="shared" si="207"/>
        <v>4.8600000000000003</v>
      </c>
      <c r="AP534" s="53">
        <f t="shared" si="208"/>
        <v>4.8600000000000003</v>
      </c>
    </row>
    <row r="535" spans="1:42">
      <c r="A535" s="29">
        <v>43</v>
      </c>
      <c r="B535" s="29" t="s">
        <v>2528</v>
      </c>
      <c r="C535" s="29" t="s">
        <v>2529</v>
      </c>
      <c r="D535" s="29" t="s">
        <v>124</v>
      </c>
      <c r="E535" s="29" t="str">
        <f>LOOKUP(2,1/([1]中选结果表!$C$2:$C$85=D535),[1]中选结果表!$M$2:$M$85)</f>
        <v>片剂</v>
      </c>
      <c r="F535" s="29" t="s">
        <v>2530</v>
      </c>
      <c r="G535" s="29" t="str">
        <f>LOOKUP(2,1/([1]中选结果表!$D$2:$D$85=$F535),[1]中选结果表!$E$2:$E$85)</f>
        <v>25mg</v>
      </c>
      <c r="H535" s="29" t="str">
        <f>LOOKUP(2,1/([1]中选结果表!$D$2:$D$85=$F535),[1]中选结果表!$F$2:$F$85)</f>
        <v>30片</v>
      </c>
      <c r="I535" s="29" t="s">
        <v>89</v>
      </c>
      <c r="J535" s="29" t="s">
        <v>2531</v>
      </c>
      <c r="K535" s="29">
        <v>74.099999999999994</v>
      </c>
      <c r="L535" s="34">
        <v>2.4700000000000002</v>
      </c>
      <c r="M535" s="29">
        <v>4</v>
      </c>
      <c r="N535" s="35">
        <v>0.8</v>
      </c>
      <c r="O535" s="62" t="s">
        <v>2532</v>
      </c>
      <c r="P535" s="63" t="s">
        <v>2528</v>
      </c>
      <c r="Q535" s="63" t="s">
        <v>124</v>
      </c>
      <c r="R535" s="63" t="s">
        <v>2533</v>
      </c>
      <c r="S535" s="39" t="str">
        <f>LOOKUP(2,1/('[1] 集采未中选药品规格'!$A$2:$A$596=$R535),'[1] 集采未中选药品规格'!C$2:C$596)</f>
        <v>25mg</v>
      </c>
      <c r="T535" s="39" t="str">
        <f>LOOKUP(2,1/('[1] 集采未中选药品规格'!$A$2:$A$596=$R535),'[1] 集采未中选药品规格'!D$2:D$596)</f>
        <v>10片</v>
      </c>
      <c r="U535" s="63" t="s">
        <v>89</v>
      </c>
      <c r="V535" s="64" t="s">
        <v>2534</v>
      </c>
      <c r="W535" s="63" t="s">
        <v>2535</v>
      </c>
      <c r="X535" s="64" t="s">
        <v>2534</v>
      </c>
      <c r="Y535" s="63" t="s">
        <v>2535</v>
      </c>
      <c r="Z535" s="63">
        <v>346.08</v>
      </c>
      <c r="AA535" s="63">
        <v>34.607999999999997</v>
      </c>
      <c r="AB535" s="55" t="s">
        <v>57</v>
      </c>
      <c r="AC535" s="43" t="s">
        <v>66</v>
      </c>
      <c r="AD535" s="44"/>
      <c r="AE535" s="44" t="s">
        <v>2536</v>
      </c>
      <c r="AF535" s="44" t="s">
        <v>2532</v>
      </c>
      <c r="AG535" s="44" t="s">
        <v>2537</v>
      </c>
      <c r="AH535" s="55"/>
      <c r="AI535" s="50" t="str">
        <f t="shared" si="201"/>
        <v>规格√</v>
      </c>
      <c r="AJ535" s="50" t="str">
        <f t="shared" si="202"/>
        <v>按中选价</v>
      </c>
      <c r="AK535" s="51">
        <f t="shared" si="203"/>
        <v>2.4700000000000002</v>
      </c>
      <c r="AL535" s="50">
        <f t="shared" si="204"/>
        <v>14</v>
      </c>
      <c r="AM535" s="52" t="str">
        <f t="shared" si="205"/>
        <v>原研药，行梯度降价</v>
      </c>
      <c r="AN535" s="53">
        <f t="shared" si="206"/>
        <v>20.770000000000003</v>
      </c>
      <c r="AO535" s="53">
        <f t="shared" si="207"/>
        <v>12.459999999999999</v>
      </c>
      <c r="AP535" s="53">
        <f t="shared" si="208"/>
        <v>9.9700000000000006</v>
      </c>
    </row>
    <row r="536" spans="1:42">
      <c r="A536" s="28">
        <v>43</v>
      </c>
      <c r="B536" s="28" t="s">
        <v>2528</v>
      </c>
      <c r="C536" s="28" t="s">
        <v>2529</v>
      </c>
      <c r="D536" s="28" t="s">
        <v>124</v>
      </c>
      <c r="E536" s="28" t="str">
        <f>LOOKUP(2,1/([1]中选结果表!$C$2:$C$85=D536),[1]中选结果表!$M$2:$M$85)</f>
        <v>片剂</v>
      </c>
      <c r="F536" s="28" t="s">
        <v>2530</v>
      </c>
      <c r="G536" s="28" t="str">
        <f>LOOKUP(2,1/([1]中选结果表!$D$2:$D$85=$F536),[1]中选结果表!$E$2:$E$85)</f>
        <v>25mg</v>
      </c>
      <c r="H536" s="28" t="str">
        <f>LOOKUP(2,1/([1]中选结果表!$D$2:$D$85=$F536),[1]中选结果表!$F$2:$F$85)</f>
        <v>30片</v>
      </c>
      <c r="I536" s="28" t="s">
        <v>89</v>
      </c>
      <c r="J536" s="28" t="s">
        <v>2531</v>
      </c>
      <c r="K536" s="28">
        <v>74.099999999999994</v>
      </c>
      <c r="L536" s="31">
        <v>2.4700000000000002</v>
      </c>
      <c r="M536" s="28">
        <v>4</v>
      </c>
      <c r="N536" s="32">
        <v>0.8</v>
      </c>
      <c r="O536" s="60" t="s">
        <v>2538</v>
      </c>
      <c r="P536" s="7" t="s">
        <v>2528</v>
      </c>
      <c r="Q536" s="7" t="s">
        <v>124</v>
      </c>
      <c r="R536" s="7" t="s">
        <v>2533</v>
      </c>
      <c r="S536" s="4" t="str">
        <f>LOOKUP(2,1/('[1] 集采未中选药品规格'!$A$2:$A$596=$R536),'[1] 集采未中选药品规格'!C$2:C$596)</f>
        <v>25mg</v>
      </c>
      <c r="T536" s="4" t="str">
        <f>LOOKUP(2,1/('[1] 集采未中选药品规格'!$A$2:$A$596=$R536),'[1] 集采未中选药品规格'!D$2:D$596)</f>
        <v>10片</v>
      </c>
      <c r="U536" s="7" t="s">
        <v>89</v>
      </c>
      <c r="V536" s="61" t="s">
        <v>2003</v>
      </c>
      <c r="W536" s="7" t="s">
        <v>2004</v>
      </c>
      <c r="X536" s="61" t="s">
        <v>2003</v>
      </c>
      <c r="Y536" s="7" t="s">
        <v>2004</v>
      </c>
      <c r="Z536" s="7">
        <v>278</v>
      </c>
      <c r="AA536" s="7">
        <v>27.8</v>
      </c>
      <c r="AB536" s="54" t="s">
        <v>66</v>
      </c>
      <c r="AC536" s="42" t="s">
        <v>192</v>
      </c>
      <c r="AD536" s="42"/>
      <c r="AE536" s="42" t="s">
        <v>2539</v>
      </c>
      <c r="AF536" s="42" t="s">
        <v>2538</v>
      </c>
      <c r="AG536" s="42" t="s">
        <v>2540</v>
      </c>
      <c r="AH536" s="54"/>
      <c r="AI536" s="50" t="str">
        <f t="shared" si="201"/>
        <v>规格√</v>
      </c>
      <c r="AJ536" s="50" t="str">
        <f t="shared" si="202"/>
        <v>按中选价</v>
      </c>
      <c r="AK536" s="51">
        <f t="shared" si="203"/>
        <v>2.4700000000000002</v>
      </c>
      <c r="AL536" s="50">
        <f t="shared" si="204"/>
        <v>11.3</v>
      </c>
      <c r="AM536" s="52" t="str">
        <f t="shared" si="205"/>
        <v>过评药，行梯度降价</v>
      </c>
      <c r="AN536" s="53">
        <f t="shared" si="206"/>
        <v>16.68</v>
      </c>
      <c r="AO536" s="53">
        <f t="shared" si="207"/>
        <v>10.01</v>
      </c>
      <c r="AP536" s="53">
        <f t="shared" si="208"/>
        <v>8.01</v>
      </c>
    </row>
    <row r="537" spans="1:42">
      <c r="A537" s="28">
        <v>43</v>
      </c>
      <c r="B537" s="28" t="s">
        <v>2528</v>
      </c>
      <c r="C537" s="28" t="s">
        <v>2529</v>
      </c>
      <c r="D537" s="28" t="s">
        <v>124</v>
      </c>
      <c r="E537" s="28" t="str">
        <f>LOOKUP(2,1/([1]中选结果表!$C$2:$C$85=D537),[1]中选结果表!$M$2:$M$85)</f>
        <v>片剂</v>
      </c>
      <c r="F537" s="28" t="s">
        <v>2530</v>
      </c>
      <c r="G537" s="28" t="str">
        <f>LOOKUP(2,1/([1]中选结果表!$D$2:$D$85=$F537),[1]中选结果表!$E$2:$E$85)</f>
        <v>25mg</v>
      </c>
      <c r="H537" s="28" t="str">
        <f>LOOKUP(2,1/([1]中选结果表!$D$2:$D$85=$F537),[1]中选结果表!$F$2:$F$85)</f>
        <v>30片</v>
      </c>
      <c r="I537" s="28" t="s">
        <v>89</v>
      </c>
      <c r="J537" s="28" t="s">
        <v>2531</v>
      </c>
      <c r="K537" s="28">
        <v>74.099999999999994</v>
      </c>
      <c r="L537" s="31">
        <v>2.4700000000000002</v>
      </c>
      <c r="M537" s="28">
        <v>4</v>
      </c>
      <c r="N537" s="32">
        <v>0.8</v>
      </c>
      <c r="O537" s="60" t="s">
        <v>2541</v>
      </c>
      <c r="P537" s="7" t="s">
        <v>2528</v>
      </c>
      <c r="Q537" s="7" t="s">
        <v>124</v>
      </c>
      <c r="R537" s="7" t="s">
        <v>2542</v>
      </c>
      <c r="S537" s="4" t="str">
        <f>LOOKUP(2,1/('[1] 集采未中选药品规格'!$A$2:$A$596=$R537),'[1] 集采未中选药品规格'!C$2:C$596)</f>
        <v>25mg</v>
      </c>
      <c r="T537" s="4" t="str">
        <f>LOOKUP(2,1/('[1] 集采未中选药品规格'!$A$2:$A$596=$R537),'[1] 集采未中选药品规格'!D$2:D$596)</f>
        <v>10片</v>
      </c>
      <c r="U537" s="7" t="s">
        <v>89</v>
      </c>
      <c r="V537" s="61" t="s">
        <v>2543</v>
      </c>
      <c r="W537" s="7" t="s">
        <v>2544</v>
      </c>
      <c r="X537" s="61" t="s">
        <v>2543</v>
      </c>
      <c r="Y537" s="7" t="s">
        <v>2544</v>
      </c>
      <c r="Z537" s="7">
        <v>238</v>
      </c>
      <c r="AA537" s="7">
        <v>23.8</v>
      </c>
      <c r="AB537" s="54" t="s">
        <v>66</v>
      </c>
      <c r="AC537" s="42"/>
      <c r="AD537" s="42"/>
      <c r="AE537" s="42" t="s">
        <v>2545</v>
      </c>
      <c r="AF537" s="42" t="s">
        <v>2541</v>
      </c>
      <c r="AG537" s="42" t="s">
        <v>2546</v>
      </c>
      <c r="AH537" s="54" t="s">
        <v>60</v>
      </c>
      <c r="AI537" s="50" t="str">
        <f t="shared" si="201"/>
        <v>规格√</v>
      </c>
      <c r="AJ537" s="50" t="str">
        <f t="shared" si="202"/>
        <v>按中选价</v>
      </c>
      <c r="AK537" s="51">
        <f t="shared" si="203"/>
        <v>2.4700000000000002</v>
      </c>
      <c r="AL537" s="50">
        <f t="shared" si="204"/>
        <v>9.6</v>
      </c>
      <c r="AM537" s="52" t="str">
        <f t="shared" si="205"/>
        <v>过评药，行梯度降价</v>
      </c>
      <c r="AN537" s="53">
        <f t="shared" si="206"/>
        <v>14.28</v>
      </c>
      <c r="AO537" s="53">
        <f t="shared" si="207"/>
        <v>8.57</v>
      </c>
      <c r="AP537" s="53">
        <f t="shared" si="208"/>
        <v>6.8599999999999994</v>
      </c>
    </row>
    <row r="538" spans="1:42">
      <c r="A538" s="28">
        <v>43</v>
      </c>
      <c r="B538" s="28" t="s">
        <v>2528</v>
      </c>
      <c r="C538" s="28" t="s">
        <v>2529</v>
      </c>
      <c r="D538" s="28" t="s">
        <v>124</v>
      </c>
      <c r="E538" s="28" t="str">
        <f>LOOKUP(2,1/([1]中选结果表!$C$2:$C$85=D538),[1]中选结果表!$M$2:$M$85)</f>
        <v>片剂</v>
      </c>
      <c r="F538" s="28" t="s">
        <v>2530</v>
      </c>
      <c r="G538" s="28" t="str">
        <f>LOOKUP(2,1/([1]中选结果表!$D$2:$D$85=$F538),[1]中选结果表!$E$2:$E$85)</f>
        <v>25mg</v>
      </c>
      <c r="H538" s="28" t="str">
        <f>LOOKUP(2,1/([1]中选结果表!$D$2:$D$85=$F538),[1]中选结果表!$F$2:$F$85)</f>
        <v>30片</v>
      </c>
      <c r="I538" s="28" t="s">
        <v>89</v>
      </c>
      <c r="J538" s="28" t="s">
        <v>2531</v>
      </c>
      <c r="K538" s="28">
        <v>74.099999999999994</v>
      </c>
      <c r="L538" s="31">
        <v>2.4700000000000002</v>
      </c>
      <c r="M538" s="28">
        <v>4</v>
      </c>
      <c r="N538" s="32">
        <v>0.8</v>
      </c>
      <c r="O538" s="60" t="s">
        <v>2547</v>
      </c>
      <c r="P538" s="7" t="s">
        <v>2528</v>
      </c>
      <c r="Q538" s="7" t="s">
        <v>124</v>
      </c>
      <c r="R538" s="7" t="s">
        <v>2548</v>
      </c>
      <c r="S538" s="4" t="str">
        <f>LOOKUP(2,1/('[1] 集采未中选药品规格'!$A$2:$A$596=$R538),'[1] 集采未中选药品规格'!C$2:C$596)</f>
        <v>25mg</v>
      </c>
      <c r="T538" s="4" t="str">
        <f>LOOKUP(2,1/('[1] 集采未中选药品规格'!$A$2:$A$596=$R538),'[1] 集采未中选药品规格'!D$2:D$596)</f>
        <v>10片</v>
      </c>
      <c r="U538" s="7" t="s">
        <v>89</v>
      </c>
      <c r="V538" s="61" t="s">
        <v>2549</v>
      </c>
      <c r="W538" s="7" t="s">
        <v>2550</v>
      </c>
      <c r="X538" s="61" t="s">
        <v>2549</v>
      </c>
      <c r="Y538" s="7" t="s">
        <v>2550</v>
      </c>
      <c r="Z538" s="7">
        <v>238</v>
      </c>
      <c r="AA538" s="7">
        <v>23.8</v>
      </c>
      <c r="AB538" s="54" t="s">
        <v>66</v>
      </c>
      <c r="AC538" s="42"/>
      <c r="AD538" s="42"/>
      <c r="AE538" s="42" t="s">
        <v>2551</v>
      </c>
      <c r="AF538" s="42" t="s">
        <v>2547</v>
      </c>
      <c r="AG538" s="42" t="s">
        <v>2552</v>
      </c>
      <c r="AH538" s="54"/>
      <c r="AI538" s="50" t="str">
        <f t="shared" si="201"/>
        <v>规格√</v>
      </c>
      <c r="AJ538" s="50" t="str">
        <f t="shared" si="202"/>
        <v>按中选价</v>
      </c>
      <c r="AK538" s="51">
        <f t="shared" si="203"/>
        <v>2.4700000000000002</v>
      </c>
      <c r="AL538" s="50">
        <f t="shared" si="204"/>
        <v>9.6</v>
      </c>
      <c r="AM538" s="52" t="str">
        <f t="shared" si="205"/>
        <v>过评药，行梯度降价</v>
      </c>
      <c r="AN538" s="53">
        <f t="shared" si="206"/>
        <v>14.28</v>
      </c>
      <c r="AO538" s="53">
        <f t="shared" si="207"/>
        <v>8.57</v>
      </c>
      <c r="AP538" s="53">
        <f t="shared" si="208"/>
        <v>6.8599999999999994</v>
      </c>
    </row>
    <row r="539" spans="1:42">
      <c r="A539" s="28">
        <v>43</v>
      </c>
      <c r="B539" s="28" t="s">
        <v>2528</v>
      </c>
      <c r="C539" s="28" t="s">
        <v>2529</v>
      </c>
      <c r="D539" s="28" t="s">
        <v>124</v>
      </c>
      <c r="E539" s="28" t="str">
        <f>LOOKUP(2,1/([1]中选结果表!$C$2:$C$85=D539),[1]中选结果表!$M$2:$M$85)</f>
        <v>片剂</v>
      </c>
      <c r="F539" s="28" t="s">
        <v>2530</v>
      </c>
      <c r="G539" s="28" t="str">
        <f>LOOKUP(2,1/([1]中选结果表!$D$2:$D$85=$F539),[1]中选结果表!$E$2:$E$85)</f>
        <v>25mg</v>
      </c>
      <c r="H539" s="28" t="str">
        <f>LOOKUP(2,1/([1]中选结果表!$D$2:$D$85=$F539),[1]中选结果表!$F$2:$F$85)</f>
        <v>30片</v>
      </c>
      <c r="I539" s="28" t="s">
        <v>89</v>
      </c>
      <c r="J539" s="28" t="s">
        <v>2531</v>
      </c>
      <c r="K539" s="28">
        <v>74.099999999999994</v>
      </c>
      <c r="L539" s="31">
        <v>2.4700000000000002</v>
      </c>
      <c r="M539" s="28">
        <v>4</v>
      </c>
      <c r="N539" s="32">
        <v>0.8</v>
      </c>
      <c r="O539" s="60" t="s">
        <v>2553</v>
      </c>
      <c r="P539" s="7" t="s">
        <v>2528</v>
      </c>
      <c r="Q539" s="7" t="s">
        <v>124</v>
      </c>
      <c r="R539" s="7" t="s">
        <v>2548</v>
      </c>
      <c r="S539" s="4" t="str">
        <f>LOOKUP(2,1/('[1] 集采未中选药品规格'!$A$2:$A$596=$R539),'[1] 集采未中选药品规格'!C$2:C$596)</f>
        <v>25mg</v>
      </c>
      <c r="T539" s="4" t="str">
        <f>LOOKUP(2,1/('[1] 集采未中选药品规格'!$A$2:$A$596=$R539),'[1] 集采未中选药品规格'!D$2:D$596)</f>
        <v>10片</v>
      </c>
      <c r="U539" s="7" t="s">
        <v>89</v>
      </c>
      <c r="V539" s="61" t="s">
        <v>2554</v>
      </c>
      <c r="W539" s="7" t="s">
        <v>2555</v>
      </c>
      <c r="X539" s="61" t="s">
        <v>2554</v>
      </c>
      <c r="Y539" s="7" t="s">
        <v>2555</v>
      </c>
      <c r="Z539" s="7">
        <v>318</v>
      </c>
      <c r="AA539" s="7">
        <v>31.8</v>
      </c>
      <c r="AB539" s="54" t="s">
        <v>66</v>
      </c>
      <c r="AC539" s="42"/>
      <c r="AD539" s="42"/>
      <c r="AE539" s="42" t="s">
        <v>2556</v>
      </c>
      <c r="AF539" s="42" t="s">
        <v>2553</v>
      </c>
      <c r="AG539" s="42" t="s">
        <v>2557</v>
      </c>
      <c r="AH539" s="54"/>
      <c r="AI539" s="50" t="str">
        <f t="shared" si="201"/>
        <v>规格√</v>
      </c>
      <c r="AJ539" s="50" t="str">
        <f t="shared" si="202"/>
        <v>按中选价</v>
      </c>
      <c r="AK539" s="51">
        <f t="shared" si="203"/>
        <v>2.4700000000000002</v>
      </c>
      <c r="AL539" s="50">
        <f t="shared" si="204"/>
        <v>12.9</v>
      </c>
      <c r="AM539" s="52" t="str">
        <f t="shared" si="205"/>
        <v>过评药，行梯度降价</v>
      </c>
      <c r="AN539" s="53">
        <f t="shared" si="206"/>
        <v>19.079999999999998</v>
      </c>
      <c r="AO539" s="53">
        <f t="shared" si="207"/>
        <v>11.45</v>
      </c>
      <c r="AP539" s="53">
        <f t="shared" si="208"/>
        <v>9.16</v>
      </c>
    </row>
    <row r="540" spans="1:42">
      <c r="A540" s="28">
        <v>43</v>
      </c>
      <c r="B540" s="28" t="s">
        <v>2528</v>
      </c>
      <c r="C540" s="28" t="s">
        <v>2529</v>
      </c>
      <c r="D540" s="28" t="s">
        <v>124</v>
      </c>
      <c r="E540" s="28" t="str">
        <f>LOOKUP(2,1/([1]中选结果表!$C$2:$C$85=D540),[1]中选结果表!$M$2:$M$85)</f>
        <v>片剂</v>
      </c>
      <c r="F540" s="28" t="s">
        <v>2530</v>
      </c>
      <c r="G540" s="28" t="str">
        <f>LOOKUP(2,1/([1]中选结果表!$D$2:$D$85=$F540),[1]中选结果表!$E$2:$E$85)</f>
        <v>25mg</v>
      </c>
      <c r="H540" s="28" t="str">
        <f>LOOKUP(2,1/([1]中选结果表!$D$2:$D$85=$F540),[1]中选结果表!$F$2:$F$85)</f>
        <v>30片</v>
      </c>
      <c r="I540" s="28" t="s">
        <v>89</v>
      </c>
      <c r="J540" s="28" t="s">
        <v>2531</v>
      </c>
      <c r="K540" s="28">
        <v>74.099999999999994</v>
      </c>
      <c r="L540" s="31">
        <v>2.4700000000000002</v>
      </c>
      <c r="M540" s="28">
        <v>4</v>
      </c>
      <c r="N540" s="32">
        <v>0.8</v>
      </c>
      <c r="O540" s="60" t="s">
        <v>2558</v>
      </c>
      <c r="P540" s="7" t="s">
        <v>2528</v>
      </c>
      <c r="Q540" s="7" t="s">
        <v>124</v>
      </c>
      <c r="R540" s="7" t="s">
        <v>2559</v>
      </c>
      <c r="S540" s="4" t="str">
        <f>LOOKUP(2,1/('[1] 集采未中选药品规格'!$A$2:$A$596=$R540),'[1] 集采未中选药品规格'!C$2:C$596)</f>
        <v>25mg</v>
      </c>
      <c r="T540" s="4" t="str">
        <f>LOOKUP(2,1/('[1] 集采未中选药品规格'!$A$2:$A$596=$R540),'[1] 集采未中选药品规格'!D$2:D$596)</f>
        <v>30片</v>
      </c>
      <c r="U540" s="7" t="s">
        <v>89</v>
      </c>
      <c r="V540" s="61" t="s">
        <v>2554</v>
      </c>
      <c r="W540" s="7" t="s">
        <v>2555</v>
      </c>
      <c r="X540" s="61" t="s">
        <v>2554</v>
      </c>
      <c r="Y540" s="7" t="s">
        <v>2555</v>
      </c>
      <c r="Z540" s="7">
        <v>954</v>
      </c>
      <c r="AA540" s="7">
        <v>31.8</v>
      </c>
      <c r="AB540" s="54" t="s">
        <v>66</v>
      </c>
      <c r="AC540" s="42"/>
      <c r="AD540" s="42"/>
      <c r="AE540" s="42" t="s">
        <v>2556</v>
      </c>
      <c r="AF540" s="42" t="s">
        <v>2558</v>
      </c>
      <c r="AG540" s="42" t="s">
        <v>2557</v>
      </c>
      <c r="AH540" s="54"/>
      <c r="AI540" s="50" t="str">
        <f t="shared" si="201"/>
        <v>规格√</v>
      </c>
      <c r="AJ540" s="50" t="str">
        <f t="shared" si="202"/>
        <v>按中选价</v>
      </c>
      <c r="AK540" s="51">
        <f t="shared" si="203"/>
        <v>2.4700000000000002</v>
      </c>
      <c r="AL540" s="50">
        <f t="shared" si="204"/>
        <v>12.9</v>
      </c>
      <c r="AM540" s="52" t="str">
        <f t="shared" si="205"/>
        <v>过评药，行梯度降价</v>
      </c>
      <c r="AN540" s="53">
        <f t="shared" si="206"/>
        <v>19.079999999999998</v>
      </c>
      <c r="AO540" s="53">
        <f t="shared" si="207"/>
        <v>11.45</v>
      </c>
      <c r="AP540" s="53">
        <f t="shared" si="208"/>
        <v>9.16</v>
      </c>
    </row>
    <row r="541" spans="1:42">
      <c r="A541" s="28">
        <v>43</v>
      </c>
      <c r="B541" s="28" t="s">
        <v>2528</v>
      </c>
      <c r="C541" s="28" t="s">
        <v>2529</v>
      </c>
      <c r="D541" s="28" t="s">
        <v>124</v>
      </c>
      <c r="E541" s="28" t="str">
        <f>LOOKUP(2,1/([1]中选结果表!$C$2:$C$85=D541),[1]中选结果表!$M$2:$M$85)</f>
        <v>片剂</v>
      </c>
      <c r="F541" s="28" t="s">
        <v>2560</v>
      </c>
      <c r="G541" s="28" t="str">
        <f>LOOKUP(2,1/([1]中选结果表!$D$2:$D$85=$F541),[1]中选结果表!$E$2:$E$85)</f>
        <v>75mg</v>
      </c>
      <c r="H541" s="28" t="str">
        <f>LOOKUP(2,1/([1]中选结果表!$D$2:$D$85=$F541),[1]中选结果表!$F$2:$F$85)</f>
        <v>30片</v>
      </c>
      <c r="I541" s="28" t="s">
        <v>89</v>
      </c>
      <c r="J541" s="28" t="s">
        <v>2531</v>
      </c>
      <c r="K541" s="28">
        <v>171.82</v>
      </c>
      <c r="L541" s="31">
        <v>5.7272999999999996</v>
      </c>
      <c r="M541" s="28">
        <v>4</v>
      </c>
      <c r="N541" s="32">
        <v>0.8</v>
      </c>
      <c r="O541" s="60" t="s">
        <v>2561</v>
      </c>
      <c r="P541" s="7" t="s">
        <v>2528</v>
      </c>
      <c r="Q541" s="7" t="s">
        <v>124</v>
      </c>
      <c r="R541" s="7" t="s">
        <v>2562</v>
      </c>
      <c r="S541" s="4" t="str">
        <f>LOOKUP(2,1/('[1] 集采未中选药品规格'!$A$2:$A$596=$R541),'[1] 集采未中选药品规格'!C$2:C$596)</f>
        <v>75mg</v>
      </c>
      <c r="T541" s="4" t="str">
        <f>LOOKUP(2,1/('[1] 集采未中选药品规格'!$A$2:$A$596=$R541),'[1] 集采未中选药品规格'!D$2:D$596)</f>
        <v>10片</v>
      </c>
      <c r="U541" s="7" t="s">
        <v>89</v>
      </c>
      <c r="V541" s="61" t="s">
        <v>2543</v>
      </c>
      <c r="W541" s="7" t="s">
        <v>2544</v>
      </c>
      <c r="X541" s="61" t="s">
        <v>2543</v>
      </c>
      <c r="Y541" s="7" t="s">
        <v>2544</v>
      </c>
      <c r="Z541" s="7">
        <v>551.86</v>
      </c>
      <c r="AA541" s="7">
        <v>55.186</v>
      </c>
      <c r="AB541" s="54" t="s">
        <v>66</v>
      </c>
      <c r="AC541" s="42"/>
      <c r="AD541" s="42"/>
      <c r="AE541" s="42" t="s">
        <v>2563</v>
      </c>
      <c r="AF541" s="42" t="s">
        <v>2561</v>
      </c>
      <c r="AG541" s="42" t="s">
        <v>2564</v>
      </c>
      <c r="AH541" s="54" t="s">
        <v>60</v>
      </c>
      <c r="AI541" s="50" t="str">
        <f t="shared" si="201"/>
        <v>规格√</v>
      </c>
      <c r="AJ541" s="50" t="str">
        <f t="shared" si="202"/>
        <v>按中选价</v>
      </c>
      <c r="AK541" s="51">
        <f t="shared" si="203"/>
        <v>5.73</v>
      </c>
      <c r="AL541" s="50">
        <f t="shared" si="204"/>
        <v>9.6</v>
      </c>
      <c r="AM541" s="52" t="str">
        <f t="shared" si="205"/>
        <v>过评药，行梯度降价</v>
      </c>
      <c r="AN541" s="53">
        <f t="shared" si="206"/>
        <v>33.119999999999997</v>
      </c>
      <c r="AO541" s="53">
        <f t="shared" si="207"/>
        <v>19.87</v>
      </c>
      <c r="AP541" s="53">
        <f t="shared" si="208"/>
        <v>15.9</v>
      </c>
    </row>
    <row r="542" spans="1:42">
      <c r="A542" s="28">
        <v>44</v>
      </c>
      <c r="B542" s="28" t="s">
        <v>2565</v>
      </c>
      <c r="C542" s="28" t="s">
        <v>2566</v>
      </c>
      <c r="D542" s="28" t="s">
        <v>374</v>
      </c>
      <c r="E542" s="28" t="str">
        <f>LOOKUP(2,1/([1]中选结果表!$C$2:$C$85=D542),[1]中选结果表!$M$2:$M$85)</f>
        <v>注射剂</v>
      </c>
      <c r="F542" s="28" t="s">
        <v>2567</v>
      </c>
      <c r="G542" s="28" t="str">
        <f>LOOKUP(2,1/([1]中选结果表!$D$2:$D$85=$F542),[1]中选结果表!$E$2:$E$85)</f>
        <v>1.6mg</v>
      </c>
      <c r="H542" s="28" t="str">
        <f>LOOKUP(2,1/([1]中选结果表!$D$2:$D$85=$F542),[1]中选结果表!$F$2:$F$85)</f>
        <v>2瓶</v>
      </c>
      <c r="I542" s="28" t="s">
        <v>89</v>
      </c>
      <c r="J542" s="28" t="s">
        <v>2568</v>
      </c>
      <c r="K542" s="28">
        <v>54.9</v>
      </c>
      <c r="L542" s="31">
        <v>27.45</v>
      </c>
      <c r="M542" s="28">
        <v>4</v>
      </c>
      <c r="N542" s="32">
        <v>0.8</v>
      </c>
      <c r="O542" s="60" t="s">
        <v>2569</v>
      </c>
      <c r="P542" s="7" t="s">
        <v>2565</v>
      </c>
      <c r="Q542" s="7" t="s">
        <v>2162</v>
      </c>
      <c r="R542" s="7" t="s">
        <v>2570</v>
      </c>
      <c r="S542" s="4" t="str">
        <f>LOOKUP(2,1/('[1] 集采未中选药品规格'!$A$2:$A$596=$R542),'[1] 集采未中选药品规格'!C$2:C$596)</f>
        <v>1.6mg</v>
      </c>
      <c r="T542" s="4" t="str">
        <f>LOOKUP(2,1/('[1] 集采未中选药品规格'!$A$2:$A$596=$R542),'[1] 集采未中选药品规格'!D$2:D$596)</f>
        <v>4支</v>
      </c>
      <c r="U542" s="7" t="s">
        <v>89</v>
      </c>
      <c r="V542" s="61" t="s">
        <v>2571</v>
      </c>
      <c r="W542" s="7" t="s">
        <v>2572</v>
      </c>
      <c r="X542" s="61" t="s">
        <v>2571</v>
      </c>
      <c r="Y542" s="7" t="s">
        <v>2572</v>
      </c>
      <c r="Z542" s="7">
        <v>514.99</v>
      </c>
      <c r="AA542" s="7">
        <v>128.7475</v>
      </c>
      <c r="AB542" s="54" t="s">
        <v>57</v>
      </c>
      <c r="AC542" s="42"/>
      <c r="AD542" s="42"/>
      <c r="AE542" s="42" t="s">
        <v>2573</v>
      </c>
      <c r="AF542" s="42" t="s">
        <v>2569</v>
      </c>
      <c r="AG542" s="42" t="s">
        <v>2574</v>
      </c>
      <c r="AH542" s="54"/>
      <c r="AI542" s="50" t="str">
        <f t="shared" si="201"/>
        <v>规格√</v>
      </c>
      <c r="AJ542" s="50" t="str">
        <f t="shared" si="202"/>
        <v>按中选价</v>
      </c>
      <c r="AK542" s="51">
        <f t="shared" si="203"/>
        <v>27.45</v>
      </c>
      <c r="AL542" s="50">
        <f t="shared" si="204"/>
        <v>4.7</v>
      </c>
      <c r="AM542" s="52" t="str">
        <f t="shared" si="205"/>
        <v>差比价与挂网价取低者</v>
      </c>
      <c r="AN542" s="53">
        <f t="shared" si="206"/>
        <v>27.45</v>
      </c>
      <c r="AO542" s="53">
        <f t="shared" si="207"/>
        <v>27.45</v>
      </c>
      <c r="AP542" s="53">
        <f t="shared" si="208"/>
        <v>27.45</v>
      </c>
    </row>
    <row r="543" spans="1:42">
      <c r="A543" s="28">
        <v>44</v>
      </c>
      <c r="B543" s="28" t="s">
        <v>2565</v>
      </c>
      <c r="C543" s="28" t="s">
        <v>2566</v>
      </c>
      <c r="D543" s="28" t="s">
        <v>374</v>
      </c>
      <c r="E543" s="28" t="str">
        <f>LOOKUP(2,1/([1]中选结果表!$C$2:$C$85=D543),[1]中选结果表!$M$2:$M$85)</f>
        <v>注射剂</v>
      </c>
      <c r="F543" s="28" t="s">
        <v>2567</v>
      </c>
      <c r="G543" s="28" t="str">
        <f>LOOKUP(2,1/([1]中选结果表!$D$2:$D$85=$F543),[1]中选结果表!$E$2:$E$85)</f>
        <v>1.6mg</v>
      </c>
      <c r="H543" s="28" t="str">
        <f>LOOKUP(2,1/([1]中选结果表!$D$2:$D$85=$F543),[1]中选结果表!$F$2:$F$85)</f>
        <v>2瓶</v>
      </c>
      <c r="I543" s="28" t="s">
        <v>89</v>
      </c>
      <c r="J543" s="28" t="s">
        <v>2568</v>
      </c>
      <c r="K543" s="28">
        <v>54.9</v>
      </c>
      <c r="L543" s="31">
        <v>27.45</v>
      </c>
      <c r="M543" s="28">
        <v>4</v>
      </c>
      <c r="N543" s="32">
        <v>0.8</v>
      </c>
      <c r="O543" s="60" t="s">
        <v>2575</v>
      </c>
      <c r="P543" s="7" t="s">
        <v>2565</v>
      </c>
      <c r="Q543" s="7" t="s">
        <v>51</v>
      </c>
      <c r="R543" s="7" t="s">
        <v>2576</v>
      </c>
      <c r="S543" s="4" t="str">
        <f>LOOKUP(2,1/('[1] 集采未中选药品规格'!$A$2:$A$596=$R543),'[1] 集采未中选药品规格'!C$2:C$596)</f>
        <v>1.6mg</v>
      </c>
      <c r="T543" s="4" t="str">
        <f>LOOKUP(2,1/('[1] 集采未中选药品规格'!$A$2:$A$596=$R543),'[1] 集采未中选药品规格'!D$2:D$596)</f>
        <v>1瓶</v>
      </c>
      <c r="U543" s="7" t="s">
        <v>47</v>
      </c>
      <c r="V543" s="61" t="s">
        <v>2577</v>
      </c>
      <c r="W543" s="7" t="s">
        <v>2578</v>
      </c>
      <c r="X543" s="61" t="s">
        <v>2577</v>
      </c>
      <c r="Y543" s="7" t="s">
        <v>2578</v>
      </c>
      <c r="Z543" s="7">
        <v>91</v>
      </c>
      <c r="AA543" s="7">
        <v>91</v>
      </c>
      <c r="AB543" s="54" t="s">
        <v>57</v>
      </c>
      <c r="AC543" s="42"/>
      <c r="AD543" s="42"/>
      <c r="AE543" s="42" t="s">
        <v>2579</v>
      </c>
      <c r="AF543" s="42" t="s">
        <v>2575</v>
      </c>
      <c r="AG543" s="42" t="s">
        <v>2580</v>
      </c>
      <c r="AH543" s="54"/>
      <c r="AI543" s="50" t="str">
        <f t="shared" si="201"/>
        <v>规格√</v>
      </c>
      <c r="AJ543" s="50" t="str">
        <f t="shared" si="202"/>
        <v>按中选价</v>
      </c>
      <c r="AK543" s="51">
        <f t="shared" si="203"/>
        <v>27.45</v>
      </c>
      <c r="AL543" s="50">
        <f t="shared" si="204"/>
        <v>3.3</v>
      </c>
      <c r="AM543" s="52" t="str">
        <f t="shared" si="205"/>
        <v>差比价与挂网价取低者</v>
      </c>
      <c r="AN543" s="53">
        <f t="shared" si="206"/>
        <v>27.45</v>
      </c>
      <c r="AO543" s="53">
        <f t="shared" si="207"/>
        <v>27.45</v>
      </c>
      <c r="AP543" s="53">
        <f t="shared" si="208"/>
        <v>27.45</v>
      </c>
    </row>
    <row r="544" spans="1:42">
      <c r="A544" s="28">
        <v>44</v>
      </c>
      <c r="B544" s="28" t="s">
        <v>2565</v>
      </c>
      <c r="C544" s="28" t="s">
        <v>2566</v>
      </c>
      <c r="D544" s="28" t="s">
        <v>374</v>
      </c>
      <c r="E544" s="28" t="str">
        <f>LOOKUP(2,1/([1]中选结果表!$C$2:$C$85=D544),[1]中选结果表!$M$2:$M$85)</f>
        <v>注射剂</v>
      </c>
      <c r="F544" s="28" t="s">
        <v>2567</v>
      </c>
      <c r="G544" s="28" t="str">
        <f>LOOKUP(2,1/([1]中选结果表!$D$2:$D$85=$F544),[1]中选结果表!$E$2:$E$85)</f>
        <v>1.6mg</v>
      </c>
      <c r="H544" s="28" t="str">
        <f>LOOKUP(2,1/([1]中选结果表!$D$2:$D$85=$F544),[1]中选结果表!$F$2:$F$85)</f>
        <v>2瓶</v>
      </c>
      <c r="I544" s="28" t="s">
        <v>89</v>
      </c>
      <c r="J544" s="28" t="s">
        <v>2568</v>
      </c>
      <c r="K544" s="28">
        <v>54.9</v>
      </c>
      <c r="L544" s="31">
        <v>27.45</v>
      </c>
      <c r="M544" s="28">
        <v>4</v>
      </c>
      <c r="N544" s="32">
        <v>0.8</v>
      </c>
      <c r="O544" s="60" t="s">
        <v>2581</v>
      </c>
      <c r="P544" s="7" t="s">
        <v>2565</v>
      </c>
      <c r="Q544" s="7" t="s">
        <v>51</v>
      </c>
      <c r="R544" s="7" t="s">
        <v>2582</v>
      </c>
      <c r="S544" s="4" t="str">
        <f>LOOKUP(2,1/('[1] 集采未中选药品规格'!$A$2:$A$596=$R544),'[1] 集采未中选药品规格'!C$2:C$596)</f>
        <v>1.6mg</v>
      </c>
      <c r="T544" s="4" t="str">
        <f>LOOKUP(2,1/('[1] 集采未中选药品规格'!$A$2:$A$596=$R544),'[1] 集采未中选药品规格'!D$2:D$596)</f>
        <v>1支</v>
      </c>
      <c r="U544" s="7" t="s">
        <v>512</v>
      </c>
      <c r="V544" s="61" t="s">
        <v>468</v>
      </c>
      <c r="W544" s="7" t="s">
        <v>469</v>
      </c>
      <c r="X544" s="61" t="s">
        <v>468</v>
      </c>
      <c r="Y544" s="7" t="s">
        <v>469</v>
      </c>
      <c r="Z544" s="7">
        <v>94.46</v>
      </c>
      <c r="AA544" s="7">
        <v>94.46</v>
      </c>
      <c r="AB544" s="54" t="s">
        <v>57</v>
      </c>
      <c r="AC544" s="42"/>
      <c r="AD544" s="42"/>
      <c r="AE544" s="42" t="s">
        <v>2583</v>
      </c>
      <c r="AF544" s="42" t="s">
        <v>2581</v>
      </c>
      <c r="AG544" s="42" t="s">
        <v>2584</v>
      </c>
      <c r="AH544" s="54"/>
      <c r="AI544" s="50" t="str">
        <f t="shared" si="201"/>
        <v>规格√</v>
      </c>
      <c r="AJ544" s="50" t="str">
        <f t="shared" si="202"/>
        <v>按中选价</v>
      </c>
      <c r="AK544" s="51">
        <f t="shared" si="203"/>
        <v>27.45</v>
      </c>
      <c r="AL544" s="50">
        <f t="shared" si="204"/>
        <v>3.4</v>
      </c>
      <c r="AM544" s="52" t="str">
        <f t="shared" si="205"/>
        <v>差比价与挂网价取低者</v>
      </c>
      <c r="AN544" s="53">
        <f t="shared" si="206"/>
        <v>27.45</v>
      </c>
      <c r="AO544" s="53">
        <f t="shared" si="207"/>
        <v>27.45</v>
      </c>
      <c r="AP544" s="53">
        <f t="shared" si="208"/>
        <v>27.45</v>
      </c>
    </row>
    <row r="545" spans="1:42">
      <c r="A545" s="28">
        <v>44</v>
      </c>
      <c r="B545" s="28" t="s">
        <v>2565</v>
      </c>
      <c r="C545" s="28" t="s">
        <v>2566</v>
      </c>
      <c r="D545" s="28" t="s">
        <v>374</v>
      </c>
      <c r="E545" s="28" t="str">
        <f>LOOKUP(2,1/([1]中选结果表!$C$2:$C$85=D545),[1]中选结果表!$M$2:$M$85)</f>
        <v>注射剂</v>
      </c>
      <c r="F545" s="28" t="s">
        <v>2567</v>
      </c>
      <c r="G545" s="28" t="str">
        <f>LOOKUP(2,1/([1]中选结果表!$D$2:$D$85=$F545),[1]中选结果表!$E$2:$E$85)</f>
        <v>1.6mg</v>
      </c>
      <c r="H545" s="28" t="str">
        <f>LOOKUP(2,1/([1]中选结果表!$D$2:$D$85=$F545),[1]中选结果表!$F$2:$F$85)</f>
        <v>2瓶</v>
      </c>
      <c r="I545" s="28" t="s">
        <v>89</v>
      </c>
      <c r="J545" s="28" t="s">
        <v>2568</v>
      </c>
      <c r="K545" s="28">
        <v>54.9</v>
      </c>
      <c r="L545" s="31">
        <v>27.45</v>
      </c>
      <c r="M545" s="28">
        <v>4</v>
      </c>
      <c r="N545" s="32">
        <v>0.8</v>
      </c>
      <c r="O545" s="60" t="s">
        <v>2585</v>
      </c>
      <c r="P545" s="7" t="s">
        <v>2565</v>
      </c>
      <c r="Q545" s="7" t="s">
        <v>51</v>
      </c>
      <c r="R545" s="7" t="s">
        <v>2576</v>
      </c>
      <c r="S545" s="4" t="str">
        <f>LOOKUP(2,1/('[1] 集采未中选药品规格'!$A$2:$A$596=$R545),'[1] 集采未中选药品规格'!C$2:C$596)</f>
        <v>1.6mg</v>
      </c>
      <c r="T545" s="4" t="str">
        <f>LOOKUP(2,1/('[1] 集采未中选药品规格'!$A$2:$A$596=$R545),'[1] 集采未中选药品规格'!D$2:D$596)</f>
        <v>1瓶</v>
      </c>
      <c r="U545" s="7" t="s">
        <v>47</v>
      </c>
      <c r="V545" s="61" t="s">
        <v>2586</v>
      </c>
      <c r="W545" s="7" t="s">
        <v>2568</v>
      </c>
      <c r="X545" s="61" t="s">
        <v>2586</v>
      </c>
      <c r="Y545" s="7" t="s">
        <v>2568</v>
      </c>
      <c r="Z545" s="7">
        <v>106.6</v>
      </c>
      <c r="AA545" s="7">
        <v>106.6</v>
      </c>
      <c r="AB545" s="54" t="s">
        <v>57</v>
      </c>
      <c r="AC545" s="42"/>
      <c r="AD545" s="42"/>
      <c r="AE545" s="42" t="s">
        <v>2587</v>
      </c>
      <c r="AF545" s="42" t="s">
        <v>2585</v>
      </c>
      <c r="AG545" s="42" t="s">
        <v>2588</v>
      </c>
      <c r="AH545" s="54" t="s">
        <v>60</v>
      </c>
      <c r="AI545" s="50" t="str">
        <f t="shared" si="201"/>
        <v>规格√</v>
      </c>
      <c r="AJ545" s="50" t="str">
        <f t="shared" si="202"/>
        <v>按中选价</v>
      </c>
      <c r="AK545" s="51">
        <f t="shared" si="203"/>
        <v>27.45</v>
      </c>
      <c r="AL545" s="50">
        <f t="shared" si="204"/>
        <v>3.9</v>
      </c>
      <c r="AM545" s="52" t="str">
        <f t="shared" si="205"/>
        <v>差比价与挂网价取低者</v>
      </c>
      <c r="AN545" s="53">
        <f t="shared" si="206"/>
        <v>27.45</v>
      </c>
      <c r="AO545" s="53">
        <f t="shared" si="207"/>
        <v>27.45</v>
      </c>
      <c r="AP545" s="53">
        <f t="shared" si="208"/>
        <v>27.45</v>
      </c>
    </row>
    <row r="546" spans="1:42">
      <c r="A546" s="28">
        <v>44</v>
      </c>
      <c r="B546" s="28" t="s">
        <v>2565</v>
      </c>
      <c r="C546" s="28" t="s">
        <v>2566</v>
      </c>
      <c r="D546" s="28" t="s">
        <v>374</v>
      </c>
      <c r="E546" s="28" t="str">
        <f>LOOKUP(2,1/([1]中选结果表!$C$2:$C$85=D546),[1]中选结果表!$M$2:$M$85)</f>
        <v>注射剂</v>
      </c>
      <c r="F546" s="28" t="s">
        <v>2567</v>
      </c>
      <c r="G546" s="28" t="str">
        <f>LOOKUP(2,1/([1]中选结果表!$D$2:$D$85=$F546),[1]中选结果表!$E$2:$E$85)</f>
        <v>1.6mg</v>
      </c>
      <c r="H546" s="28" t="str">
        <f>LOOKUP(2,1/([1]中选结果表!$D$2:$D$85=$F546),[1]中选结果表!$F$2:$F$85)</f>
        <v>2瓶</v>
      </c>
      <c r="I546" s="28" t="s">
        <v>89</v>
      </c>
      <c r="J546" s="28" t="s">
        <v>2568</v>
      </c>
      <c r="K546" s="28">
        <v>54.9</v>
      </c>
      <c r="L546" s="31">
        <v>27.45</v>
      </c>
      <c r="M546" s="28">
        <v>4</v>
      </c>
      <c r="N546" s="32">
        <v>0.8</v>
      </c>
      <c r="O546" s="60" t="s">
        <v>2589</v>
      </c>
      <c r="P546" s="7" t="s">
        <v>2565</v>
      </c>
      <c r="Q546" s="7" t="s">
        <v>51</v>
      </c>
      <c r="R546" s="7" t="s">
        <v>2590</v>
      </c>
      <c r="S546" s="4" t="str">
        <f>LOOKUP(2,1/('[1] 集采未中选药品规格'!$A$2:$A$596=$R546),'[1] 集采未中选药品规格'!C$2:C$596)</f>
        <v>1.6mg</v>
      </c>
      <c r="T546" s="4" t="str">
        <f>LOOKUP(2,1/('[1] 集采未中选药品规格'!$A$2:$A$596=$R546),'[1] 集采未中选药品规格'!D$2:D$596)</f>
        <v>2支</v>
      </c>
      <c r="U546" s="7" t="s">
        <v>89</v>
      </c>
      <c r="V546" s="61" t="s">
        <v>1392</v>
      </c>
      <c r="W546" s="7" t="s">
        <v>2591</v>
      </c>
      <c r="X546" s="61" t="s">
        <v>1392</v>
      </c>
      <c r="Y546" s="7" t="s">
        <v>1394</v>
      </c>
      <c r="Z546" s="7">
        <v>1034.9000000000001</v>
      </c>
      <c r="AA546" s="7">
        <v>517.45000000000005</v>
      </c>
      <c r="AB546" s="54" t="s">
        <v>57</v>
      </c>
      <c r="AC546" s="42"/>
      <c r="AD546" s="42"/>
      <c r="AE546" s="42" t="s">
        <v>2592</v>
      </c>
      <c r="AF546" s="42" t="s">
        <v>2589</v>
      </c>
      <c r="AG546" s="42" t="s">
        <v>2593</v>
      </c>
      <c r="AH546" s="54"/>
      <c r="AI546" s="50" t="str">
        <f t="shared" si="201"/>
        <v>规格√</v>
      </c>
      <c r="AJ546" s="50" t="str">
        <f t="shared" si="202"/>
        <v>按中选价</v>
      </c>
      <c r="AK546" s="51">
        <f t="shared" si="203"/>
        <v>27.45</v>
      </c>
      <c r="AL546" s="50">
        <f t="shared" si="204"/>
        <v>18.899999999999999</v>
      </c>
      <c r="AM546" s="52" t="str">
        <f t="shared" si="205"/>
        <v>差比价与挂网价取低者</v>
      </c>
      <c r="AN546" s="53">
        <f t="shared" si="206"/>
        <v>27.45</v>
      </c>
      <c r="AO546" s="53">
        <f t="shared" si="207"/>
        <v>27.45</v>
      </c>
      <c r="AP546" s="53">
        <f t="shared" si="208"/>
        <v>27.45</v>
      </c>
    </row>
    <row r="547" spans="1:42">
      <c r="A547" s="28">
        <v>44</v>
      </c>
      <c r="B547" s="28" t="s">
        <v>2565</v>
      </c>
      <c r="C547" s="28" t="s">
        <v>2566</v>
      </c>
      <c r="D547" s="28" t="s">
        <v>374</v>
      </c>
      <c r="E547" s="28" t="str">
        <f>LOOKUP(2,1/([1]中选结果表!$C$2:$C$85=D547),[1]中选结果表!$M$2:$M$85)</f>
        <v>注射剂</v>
      </c>
      <c r="F547" s="28" t="s">
        <v>2567</v>
      </c>
      <c r="G547" s="28" t="str">
        <f>LOOKUP(2,1/([1]中选结果表!$D$2:$D$85=$F547),[1]中选结果表!$E$2:$E$85)</f>
        <v>1.6mg</v>
      </c>
      <c r="H547" s="28" t="str">
        <f>LOOKUP(2,1/([1]中选结果表!$D$2:$D$85=$F547),[1]中选结果表!$F$2:$F$85)</f>
        <v>2瓶</v>
      </c>
      <c r="I547" s="28" t="s">
        <v>89</v>
      </c>
      <c r="J547" s="28" t="s">
        <v>2568</v>
      </c>
      <c r="K547" s="28">
        <v>54.9</v>
      </c>
      <c r="L547" s="31">
        <v>27.45</v>
      </c>
      <c r="M547" s="28">
        <v>4</v>
      </c>
      <c r="N547" s="32">
        <v>0.8</v>
      </c>
      <c r="O547" s="60" t="s">
        <v>2594</v>
      </c>
      <c r="P547" s="7" t="s">
        <v>2565</v>
      </c>
      <c r="Q547" s="7" t="s">
        <v>51</v>
      </c>
      <c r="R547" s="7" t="s">
        <v>2576</v>
      </c>
      <c r="S547" s="4" t="str">
        <f>LOOKUP(2,1/('[1] 集采未中选药品规格'!$A$2:$A$596=$R547),'[1] 集采未中选药品规格'!C$2:C$596)</f>
        <v>1.6mg</v>
      </c>
      <c r="T547" s="4" t="str">
        <f>LOOKUP(2,1/('[1] 集采未中选药品规格'!$A$2:$A$596=$R547),'[1] 集采未中选药品规格'!D$2:D$596)</f>
        <v>1瓶</v>
      </c>
      <c r="U547" s="7" t="s">
        <v>47</v>
      </c>
      <c r="V547" s="61" t="s">
        <v>2595</v>
      </c>
      <c r="W547" s="7" t="s">
        <v>2596</v>
      </c>
      <c r="X547" s="61" t="s">
        <v>2595</v>
      </c>
      <c r="Y547" s="7" t="s">
        <v>2596</v>
      </c>
      <c r="Z547" s="7">
        <v>103.04</v>
      </c>
      <c r="AA547" s="7">
        <v>103.04</v>
      </c>
      <c r="AB547" s="54" t="s">
        <v>57</v>
      </c>
      <c r="AC547" s="42"/>
      <c r="AD547" s="42"/>
      <c r="AE547" s="42" t="s">
        <v>2597</v>
      </c>
      <c r="AF547" s="42" t="s">
        <v>2594</v>
      </c>
      <c r="AG547" s="42" t="s">
        <v>2598</v>
      </c>
      <c r="AH547" s="54"/>
      <c r="AI547" s="50" t="str">
        <f t="shared" si="201"/>
        <v>规格√</v>
      </c>
      <c r="AJ547" s="50" t="str">
        <f t="shared" si="202"/>
        <v>按中选价</v>
      </c>
      <c r="AK547" s="51">
        <f t="shared" si="203"/>
        <v>27.45</v>
      </c>
      <c r="AL547" s="50">
        <f t="shared" si="204"/>
        <v>3.8</v>
      </c>
      <c r="AM547" s="52" t="str">
        <f t="shared" si="205"/>
        <v>差比价与挂网价取低者</v>
      </c>
      <c r="AN547" s="53">
        <f t="shared" si="206"/>
        <v>27.45</v>
      </c>
      <c r="AO547" s="53">
        <f t="shared" si="207"/>
        <v>27.45</v>
      </c>
      <c r="AP547" s="53">
        <f t="shared" si="208"/>
        <v>27.45</v>
      </c>
    </row>
    <row r="548" spans="1:42">
      <c r="A548" s="28">
        <v>44</v>
      </c>
      <c r="B548" s="28" t="s">
        <v>2565</v>
      </c>
      <c r="C548" s="28" t="s">
        <v>2566</v>
      </c>
      <c r="D548" s="28" t="s">
        <v>374</v>
      </c>
      <c r="E548" s="28" t="str">
        <f>LOOKUP(2,1/([1]中选结果表!$C$2:$C$85=D548),[1]中选结果表!$M$2:$M$85)</f>
        <v>注射剂</v>
      </c>
      <c r="F548" s="28" t="s">
        <v>2567</v>
      </c>
      <c r="G548" s="28" t="str">
        <f>LOOKUP(2,1/([1]中选结果表!$D$2:$D$85=$F548),[1]中选结果表!$E$2:$E$85)</f>
        <v>1.6mg</v>
      </c>
      <c r="H548" s="28" t="str">
        <f>LOOKUP(2,1/([1]中选结果表!$D$2:$D$85=$F548),[1]中选结果表!$F$2:$F$85)</f>
        <v>2瓶</v>
      </c>
      <c r="I548" s="28" t="s">
        <v>89</v>
      </c>
      <c r="J548" s="28" t="s">
        <v>2568</v>
      </c>
      <c r="K548" s="28">
        <v>54.9</v>
      </c>
      <c r="L548" s="31">
        <v>27.45</v>
      </c>
      <c r="M548" s="28">
        <v>4</v>
      </c>
      <c r="N548" s="32">
        <v>0.8</v>
      </c>
      <c r="O548" s="60" t="s">
        <v>2599</v>
      </c>
      <c r="P548" s="7" t="s">
        <v>2565</v>
      </c>
      <c r="Q548" s="7" t="s">
        <v>51</v>
      </c>
      <c r="R548" s="7" t="s">
        <v>2567</v>
      </c>
      <c r="S548" s="4" t="str">
        <f>LOOKUP(2,1/('[1] 集采未中选药品规格'!$A$2:$A$596=$R548),'[1] 集采未中选药品规格'!C$2:C$596)</f>
        <v>1.6mg</v>
      </c>
      <c r="T548" s="4" t="str">
        <f>LOOKUP(2,1/('[1] 集采未中选药品规格'!$A$2:$A$596=$R548),'[1] 集采未中选药品规格'!D$2:D$596)</f>
        <v>2瓶</v>
      </c>
      <c r="U548" s="7" t="s">
        <v>89</v>
      </c>
      <c r="V548" s="61" t="s">
        <v>2600</v>
      </c>
      <c r="W548" s="7" t="s">
        <v>2601</v>
      </c>
      <c r="X548" s="61" t="s">
        <v>2600</v>
      </c>
      <c r="Y548" s="7" t="s">
        <v>2601</v>
      </c>
      <c r="Z548" s="7">
        <v>399.72</v>
      </c>
      <c r="AA548" s="7">
        <v>199.86</v>
      </c>
      <c r="AB548" s="54" t="s">
        <v>66</v>
      </c>
      <c r="AC548" s="42"/>
      <c r="AD548" s="42"/>
      <c r="AE548" s="42" t="s">
        <v>2602</v>
      </c>
      <c r="AF548" s="42" t="s">
        <v>2599</v>
      </c>
      <c r="AG548" s="42" t="s">
        <v>2603</v>
      </c>
      <c r="AH548" s="54"/>
      <c r="AI548" s="50" t="str">
        <f t="shared" si="201"/>
        <v>规格√</v>
      </c>
      <c r="AJ548" s="50" t="str">
        <f t="shared" si="202"/>
        <v>按中选价</v>
      </c>
      <c r="AK548" s="51">
        <f t="shared" si="203"/>
        <v>27.45</v>
      </c>
      <c r="AL548" s="50">
        <f t="shared" si="204"/>
        <v>7.3</v>
      </c>
      <c r="AM548" s="52" t="str">
        <f t="shared" si="205"/>
        <v>过评药，行梯度降价</v>
      </c>
      <c r="AN548" s="53">
        <f t="shared" si="206"/>
        <v>119.92</v>
      </c>
      <c r="AO548" s="53">
        <f t="shared" si="207"/>
        <v>71.95</v>
      </c>
      <c r="AP548" s="53">
        <f t="shared" si="208"/>
        <v>57.559999999999995</v>
      </c>
    </row>
    <row r="549" spans="1:42">
      <c r="A549" s="28">
        <v>45</v>
      </c>
      <c r="B549" s="28" t="s">
        <v>2604</v>
      </c>
      <c r="C549" s="28" t="s">
        <v>2605</v>
      </c>
      <c r="D549" s="28" t="s">
        <v>124</v>
      </c>
      <c r="E549" s="28" t="str">
        <f>LOOKUP(2,1/([1]中选结果表!$C$2:$C$85=D549),[1]中选结果表!$M$2:$M$85)</f>
        <v>片剂</v>
      </c>
      <c r="F549" s="28" t="s">
        <v>2606</v>
      </c>
      <c r="G549" s="28" t="str">
        <f>LOOKUP(2,1/([1]中选结果表!$D$2:$D$85=$F549),[1]中选结果表!$E$2:$E$85)</f>
        <v>12.5mg</v>
      </c>
      <c r="H549" s="28" t="str">
        <f>LOOKUP(2,1/([1]中选结果表!$D$2:$D$85=$F549),[1]中选结果表!$F$2:$F$85)</f>
        <v>100片</v>
      </c>
      <c r="I549" s="28" t="s">
        <v>47</v>
      </c>
      <c r="J549" s="28" t="s">
        <v>2607</v>
      </c>
      <c r="K549" s="28">
        <v>15.18</v>
      </c>
      <c r="L549" s="31">
        <v>0.15179999999999999</v>
      </c>
      <c r="M549" s="28">
        <v>2</v>
      </c>
      <c r="N549" s="32">
        <v>0.6</v>
      </c>
      <c r="O549" s="60" t="s">
        <v>2608</v>
      </c>
      <c r="P549" s="7" t="s">
        <v>2604</v>
      </c>
      <c r="Q549" s="7" t="s">
        <v>124</v>
      </c>
      <c r="R549" s="7" t="s">
        <v>2606</v>
      </c>
      <c r="S549" s="4" t="str">
        <f>LOOKUP(2,1/('[1] 集采未中选药品规格'!$A$2:$A$596=$R549),'[1] 集采未中选药品规格'!C$2:C$596)</f>
        <v>12.5mg</v>
      </c>
      <c r="T549" s="4" t="str">
        <f>LOOKUP(2,1/('[1] 集采未中选药品规格'!$A$2:$A$596=$R549),'[1] 集采未中选药品规格'!D$2:D$596)</f>
        <v>100片</v>
      </c>
      <c r="U549" s="7" t="s">
        <v>47</v>
      </c>
      <c r="V549" s="61" t="s">
        <v>2609</v>
      </c>
      <c r="W549" s="7" t="s">
        <v>2610</v>
      </c>
      <c r="X549" s="61" t="s">
        <v>2609</v>
      </c>
      <c r="Y549" s="7" t="s">
        <v>2610</v>
      </c>
      <c r="Z549" s="7">
        <v>65.22</v>
      </c>
      <c r="AA549" s="7">
        <v>0.6522</v>
      </c>
      <c r="AB549" s="54" t="s">
        <v>57</v>
      </c>
      <c r="AC549" s="42"/>
      <c r="AD549" s="42"/>
      <c r="AE549" s="42" t="s">
        <v>2611</v>
      </c>
      <c r="AF549" s="42" t="s">
        <v>2608</v>
      </c>
      <c r="AG549" s="42" t="s">
        <v>2612</v>
      </c>
      <c r="AH549" s="54"/>
      <c r="AI549" s="50" t="str">
        <f t="shared" si="201"/>
        <v>规格√</v>
      </c>
      <c r="AJ549" s="50" t="str">
        <f t="shared" si="202"/>
        <v>按中选价</v>
      </c>
      <c r="AK549" s="51">
        <f t="shared" si="203"/>
        <v>0.15</v>
      </c>
      <c r="AL549" s="50">
        <f t="shared" si="204"/>
        <v>4.3</v>
      </c>
      <c r="AM549" s="52" t="str">
        <f t="shared" si="205"/>
        <v>差比价与挂网价取低者</v>
      </c>
      <c r="AN549" s="53">
        <f t="shared" si="206"/>
        <v>0.15</v>
      </c>
      <c r="AO549" s="53">
        <f t="shared" si="207"/>
        <v>0.15</v>
      </c>
      <c r="AP549" s="53">
        <f t="shared" si="208"/>
        <v>0.15</v>
      </c>
    </row>
    <row r="550" spans="1:42">
      <c r="A550" s="28">
        <v>45</v>
      </c>
      <c r="B550" s="28" t="s">
        <v>2604</v>
      </c>
      <c r="C550" s="28" t="s">
        <v>2605</v>
      </c>
      <c r="D550" s="28" t="s">
        <v>124</v>
      </c>
      <c r="E550" s="28" t="str">
        <f>LOOKUP(2,1/([1]中选结果表!$C$2:$C$85=D550),[1]中选结果表!$M$2:$M$85)</f>
        <v>片剂</v>
      </c>
      <c r="F550" s="28" t="s">
        <v>2606</v>
      </c>
      <c r="G550" s="28" t="str">
        <f>LOOKUP(2,1/([1]中选结果表!$D$2:$D$85=$F550),[1]中选结果表!$E$2:$E$85)</f>
        <v>12.5mg</v>
      </c>
      <c r="H550" s="28" t="str">
        <f>LOOKUP(2,1/([1]中选结果表!$D$2:$D$85=$F550),[1]中选结果表!$F$2:$F$85)</f>
        <v>100片</v>
      </c>
      <c r="I550" s="28" t="s">
        <v>47</v>
      </c>
      <c r="J550" s="28" t="s">
        <v>2607</v>
      </c>
      <c r="K550" s="28">
        <v>15.18</v>
      </c>
      <c r="L550" s="31">
        <v>0.15179999999999999</v>
      </c>
      <c r="M550" s="28">
        <v>2</v>
      </c>
      <c r="N550" s="32">
        <v>0.6</v>
      </c>
      <c r="O550" s="60" t="s">
        <v>2613</v>
      </c>
      <c r="P550" s="7" t="s">
        <v>2604</v>
      </c>
      <c r="Q550" s="7" t="s">
        <v>124</v>
      </c>
      <c r="R550" s="7" t="s">
        <v>2606</v>
      </c>
      <c r="S550" s="4" t="str">
        <f>LOOKUP(2,1/('[1] 集采未中选药品规格'!$A$2:$A$596=$R550),'[1] 集采未中选药品规格'!C$2:C$596)</f>
        <v>12.5mg</v>
      </c>
      <c r="T550" s="4" t="str">
        <f>LOOKUP(2,1/('[1] 集采未中选药品规格'!$A$2:$A$596=$R550),'[1] 集采未中选药品规格'!D$2:D$596)</f>
        <v>100片</v>
      </c>
      <c r="U550" s="7" t="s">
        <v>47</v>
      </c>
      <c r="V550" s="61" t="s">
        <v>2095</v>
      </c>
      <c r="W550" s="7" t="s">
        <v>2096</v>
      </c>
      <c r="X550" s="61" t="s">
        <v>2095</v>
      </c>
      <c r="Y550" s="7" t="s">
        <v>2096</v>
      </c>
      <c r="Z550" s="7">
        <v>8</v>
      </c>
      <c r="AA550" s="7">
        <v>0.08</v>
      </c>
      <c r="AB550" s="54" t="s">
        <v>57</v>
      </c>
      <c r="AC550" s="42"/>
      <c r="AD550" s="42"/>
      <c r="AE550" s="42" t="s">
        <v>2614</v>
      </c>
      <c r="AF550" s="42" t="s">
        <v>2613</v>
      </c>
      <c r="AG550" s="42" t="s">
        <v>2615</v>
      </c>
      <c r="AH550" s="54"/>
      <c r="AI550" s="50" t="str">
        <f t="shared" ref="AI550:AI580" si="209">IF(G550=S550,"规格√","规格×")</f>
        <v>规格√</v>
      </c>
      <c r="AJ550" s="50" t="str">
        <f t="shared" ref="AJ550:AJ580" si="210">CHOOSE(IF($AI550="规格√",1,2),"按中选价",IF($E550="注射剂","含量差比价","装量差比价"))</f>
        <v>按中选价</v>
      </c>
      <c r="AK550" s="51">
        <f t="shared" ref="AK550:AK580" si="211">ROUND(CHOOSE(IF($AI550="规格√",1,2),$L550,IF($E550="注射剂",$L550*POWER(1.7,LOG(LEFT($S550,LEN($S550)-2)/LEFT($G550,LEN($G550)-2),2)),$L550*POWER(1.9,LOG(LEFT($S550,LEN($S550)-2)/LEFT($G550,LEN($G550)-2),2)))),2)</f>
        <v>0.15</v>
      </c>
      <c r="AL550" s="50">
        <f t="shared" ref="AL550:AL580" si="212">ROUND($AA550/$AK550,1)</f>
        <v>0.5</v>
      </c>
      <c r="AM550" s="52" t="str">
        <f t="shared" ref="AM550:AM580" si="213">IF(OR($AC550="是",$AB550="是",$AD550="是"),CONCATENATE(IF($AC550="是","原研药",""),IF(COUNTA(AC550:AC550)&gt;=2,"、",""),IF($AB550="是","过评药",""),IF(AND(COUNTA(AC550:AD550)&gt;=2,AD550&lt;&gt;""),"、",""),IF($AD550="是","参比制剂",""),"，")&amp;IF($AL550&gt;=2,"行梯度降价","差比价与挂网价取低者"),"差比价与挂网价取低者")</f>
        <v>差比价与挂网价取低者</v>
      </c>
      <c r="AN550" s="53">
        <f t="shared" ref="AN550:AN580" si="214">IF(Z550=0,"海南无挂网价（差比价为"&amp;AK550&amp;"）",ROUNDUP(IF(OR($AC550="是",$AB550="是",$AD550="是"),IF($AL550&gt;2,MAX($AA550*0.6,$AK550),MIN($AA550,$AK550)),MIN($AA550,$AK550)),2))</f>
        <v>0.08</v>
      </c>
      <c r="AO550" s="53">
        <f t="shared" ref="AO550:AO580" si="215">IF(Z550=0,"海南无挂网价（差比价为"&amp;AK550&amp;"）",ROUNDUP(IF(OR($AC550="是",$AB550="是",$AD550="是"),IF($AL550&gt;2,MAX($AA550*0.6*0.6,$AK550),MIN($AA550,$AK550)),MIN($AA550,$AK550)),2))</f>
        <v>0.08</v>
      </c>
      <c r="AP550" s="53">
        <f t="shared" ref="AP550:AP580" si="216">IF(Z550=0,"海南无挂网价（差比价为"&amp;AK550&amp;"）",ROUNDUP(IF(OR($AC550="是",$AB550="是",$AD550="是"),IF($AL550&gt;2,MAX($AA550*0.6*0.6*0.8,$AK550),MIN($AA550,$AK550)),MIN($AA550,$AK550)),2))</f>
        <v>0.08</v>
      </c>
    </row>
    <row r="551" spans="1:42">
      <c r="A551" s="28">
        <v>45</v>
      </c>
      <c r="B551" s="28" t="s">
        <v>2604</v>
      </c>
      <c r="C551" s="28" t="s">
        <v>2605</v>
      </c>
      <c r="D551" s="28" t="s">
        <v>124</v>
      </c>
      <c r="E551" s="28" t="str">
        <f>LOOKUP(2,1/([1]中选结果表!$C$2:$C$85=D551),[1]中选结果表!$M$2:$M$85)</f>
        <v>片剂</v>
      </c>
      <c r="F551" s="28" t="s">
        <v>2606</v>
      </c>
      <c r="G551" s="28" t="str">
        <f>LOOKUP(2,1/([1]中选结果表!$D$2:$D$85=$F551),[1]中选结果表!$E$2:$E$85)</f>
        <v>12.5mg</v>
      </c>
      <c r="H551" s="28" t="str">
        <f>LOOKUP(2,1/([1]中选结果表!$D$2:$D$85=$F551),[1]中选结果表!$F$2:$F$85)</f>
        <v>100片</v>
      </c>
      <c r="I551" s="28" t="s">
        <v>47</v>
      </c>
      <c r="J551" s="28" t="s">
        <v>2607</v>
      </c>
      <c r="K551" s="28">
        <v>15.18</v>
      </c>
      <c r="L551" s="31">
        <v>0.15179999999999999</v>
      </c>
      <c r="M551" s="28">
        <v>2</v>
      </c>
      <c r="N551" s="32">
        <v>0.6</v>
      </c>
      <c r="O551" s="60" t="s">
        <v>2616</v>
      </c>
      <c r="P551" s="7" t="s">
        <v>2604</v>
      </c>
      <c r="Q551" s="7" t="s">
        <v>124</v>
      </c>
      <c r="R551" s="7" t="s">
        <v>2606</v>
      </c>
      <c r="S551" s="4" t="str">
        <f>LOOKUP(2,1/('[1] 集采未中选药品规格'!$A$2:$A$596=$R551),'[1] 集采未中选药品规格'!C$2:C$596)</f>
        <v>12.5mg</v>
      </c>
      <c r="T551" s="4" t="str">
        <f>LOOKUP(2,1/('[1] 集采未中选药品规格'!$A$2:$A$596=$R551),'[1] 集采未中选药品规格'!D$2:D$596)</f>
        <v>100片</v>
      </c>
      <c r="U551" s="7" t="s">
        <v>47</v>
      </c>
      <c r="V551" s="61" t="s">
        <v>2617</v>
      </c>
      <c r="W551" s="7" t="s">
        <v>2618</v>
      </c>
      <c r="X551" s="61" t="s">
        <v>2617</v>
      </c>
      <c r="Y551" s="7" t="s">
        <v>2618</v>
      </c>
      <c r="Z551" s="7">
        <v>16.690000000000001</v>
      </c>
      <c r="AA551" s="7">
        <v>0.16689999999999999</v>
      </c>
      <c r="AB551" s="54" t="s">
        <v>57</v>
      </c>
      <c r="AC551" s="42"/>
      <c r="AD551" s="42"/>
      <c r="AE551" s="42" t="s">
        <v>2619</v>
      </c>
      <c r="AF551" s="42" t="s">
        <v>2616</v>
      </c>
      <c r="AG551" s="42" t="s">
        <v>2620</v>
      </c>
      <c r="AH551" s="54"/>
      <c r="AI551" s="50" t="str">
        <f t="shared" si="209"/>
        <v>规格√</v>
      </c>
      <c r="AJ551" s="50" t="str">
        <f t="shared" si="210"/>
        <v>按中选价</v>
      </c>
      <c r="AK551" s="51">
        <f t="shared" si="211"/>
        <v>0.15</v>
      </c>
      <c r="AL551" s="50">
        <f t="shared" si="212"/>
        <v>1.1000000000000001</v>
      </c>
      <c r="AM551" s="52" t="str">
        <f t="shared" si="213"/>
        <v>差比价与挂网价取低者</v>
      </c>
      <c r="AN551" s="53">
        <f t="shared" si="214"/>
        <v>0.15</v>
      </c>
      <c r="AO551" s="53">
        <f t="shared" si="215"/>
        <v>0.15</v>
      </c>
      <c r="AP551" s="53">
        <f t="shared" si="216"/>
        <v>0.15</v>
      </c>
    </row>
    <row r="552" spans="1:42">
      <c r="A552" s="28">
        <v>45</v>
      </c>
      <c r="B552" s="28" t="s">
        <v>2604</v>
      </c>
      <c r="C552" s="28" t="s">
        <v>2605</v>
      </c>
      <c r="D552" s="28" t="s">
        <v>124</v>
      </c>
      <c r="E552" s="28" t="str">
        <f>LOOKUP(2,1/([1]中选结果表!$C$2:$C$85=D552),[1]中选结果表!$M$2:$M$85)</f>
        <v>片剂</v>
      </c>
      <c r="F552" s="28" t="s">
        <v>2606</v>
      </c>
      <c r="G552" s="28" t="str">
        <f>LOOKUP(2,1/([1]中选结果表!$D$2:$D$85=$F552),[1]中选结果表!$E$2:$E$85)</f>
        <v>12.5mg</v>
      </c>
      <c r="H552" s="28" t="str">
        <f>LOOKUP(2,1/([1]中选结果表!$D$2:$D$85=$F552),[1]中选结果表!$F$2:$F$85)</f>
        <v>100片</v>
      </c>
      <c r="I552" s="28" t="s">
        <v>47</v>
      </c>
      <c r="J552" s="28" t="s">
        <v>2607</v>
      </c>
      <c r="K552" s="28">
        <v>15.18</v>
      </c>
      <c r="L552" s="31">
        <v>0.15179999999999999</v>
      </c>
      <c r="M552" s="28">
        <v>2</v>
      </c>
      <c r="N552" s="32">
        <v>0.6</v>
      </c>
      <c r="O552" s="60" t="s">
        <v>2621</v>
      </c>
      <c r="P552" s="7" t="s">
        <v>2604</v>
      </c>
      <c r="Q552" s="7" t="s">
        <v>124</v>
      </c>
      <c r="R552" s="7" t="s">
        <v>2606</v>
      </c>
      <c r="S552" s="4" t="str">
        <f>LOOKUP(2,1/('[1] 集采未中选药品规格'!$A$2:$A$596=$R552),'[1] 集采未中选药品规格'!C$2:C$596)</f>
        <v>12.5mg</v>
      </c>
      <c r="T552" s="4" t="str">
        <f>LOOKUP(2,1/('[1] 集采未中选药品规格'!$A$2:$A$596=$R552),'[1] 集采未中选药品规格'!D$2:D$596)</f>
        <v>100片</v>
      </c>
      <c r="U552" s="7" t="s">
        <v>47</v>
      </c>
      <c r="V552" s="61" t="s">
        <v>2622</v>
      </c>
      <c r="W552" s="7" t="s">
        <v>2607</v>
      </c>
      <c r="X552" s="61" t="s">
        <v>2622</v>
      </c>
      <c r="Y552" s="7" t="s">
        <v>2607</v>
      </c>
      <c r="Z552" s="7">
        <v>23.85</v>
      </c>
      <c r="AA552" s="7">
        <v>0.23849999999999999</v>
      </c>
      <c r="AB552" s="54" t="s">
        <v>66</v>
      </c>
      <c r="AC552" s="42"/>
      <c r="AD552" s="42"/>
      <c r="AE552" s="42" t="s">
        <v>2623</v>
      </c>
      <c r="AF552" s="42" t="s">
        <v>2621</v>
      </c>
      <c r="AG552" s="42" t="s">
        <v>2624</v>
      </c>
      <c r="AH552" s="54" t="s">
        <v>60</v>
      </c>
      <c r="AI552" s="50" t="str">
        <f t="shared" si="209"/>
        <v>规格√</v>
      </c>
      <c r="AJ552" s="50" t="str">
        <f t="shared" si="210"/>
        <v>按中选价</v>
      </c>
      <c r="AK552" s="51">
        <f t="shared" si="211"/>
        <v>0.15</v>
      </c>
      <c r="AL552" s="50">
        <f t="shared" si="212"/>
        <v>1.6</v>
      </c>
      <c r="AM552" s="52" t="str">
        <f t="shared" si="213"/>
        <v>过评药，差比价与挂网价取低者</v>
      </c>
      <c r="AN552" s="53">
        <f t="shared" si="214"/>
        <v>0.15</v>
      </c>
      <c r="AO552" s="53">
        <f t="shared" si="215"/>
        <v>0.15</v>
      </c>
      <c r="AP552" s="53">
        <f t="shared" si="216"/>
        <v>0.15</v>
      </c>
    </row>
    <row r="553" spans="1:42">
      <c r="A553" s="28">
        <v>45</v>
      </c>
      <c r="B553" s="28" t="s">
        <v>2604</v>
      </c>
      <c r="C553" s="28" t="s">
        <v>2605</v>
      </c>
      <c r="D553" s="28" t="s">
        <v>124</v>
      </c>
      <c r="E553" s="28" t="str">
        <f>LOOKUP(2,1/([1]中选结果表!$C$2:$C$85=D553),[1]中选结果表!$M$2:$M$85)</f>
        <v>片剂</v>
      </c>
      <c r="F553" s="28" t="s">
        <v>2625</v>
      </c>
      <c r="G553" s="28" t="str">
        <f>LOOKUP(2,1/([1]中选结果表!$D$2:$D$85=$F553),[1]中选结果表!$E$2:$E$85)</f>
        <v>25mg</v>
      </c>
      <c r="H553" s="28" t="str">
        <f>LOOKUP(2,1/([1]中选结果表!$D$2:$D$85=$F553),[1]中选结果表!$F$2:$F$85)</f>
        <v>100片</v>
      </c>
      <c r="I553" s="28" t="s">
        <v>47</v>
      </c>
      <c r="J553" s="28" t="s">
        <v>2607</v>
      </c>
      <c r="K553" s="28">
        <v>25.8</v>
      </c>
      <c r="L553" s="31">
        <v>0.25800000000000001</v>
      </c>
      <c r="M553" s="28">
        <v>2</v>
      </c>
      <c r="N553" s="32">
        <v>0.6</v>
      </c>
      <c r="O553" s="60" t="s">
        <v>2626</v>
      </c>
      <c r="P553" s="7" t="s">
        <v>2604</v>
      </c>
      <c r="Q553" s="7" t="s">
        <v>124</v>
      </c>
      <c r="R553" s="7" t="s">
        <v>2625</v>
      </c>
      <c r="S553" s="4" t="str">
        <f>LOOKUP(2,1/('[1] 集采未中选药品规格'!$A$2:$A$596=$R553),'[1] 集采未中选药品规格'!C$2:C$596)</f>
        <v>25mg</v>
      </c>
      <c r="T553" s="4" t="str">
        <f>LOOKUP(2,1/('[1] 集采未中选药品规格'!$A$2:$A$596=$R553),'[1] 集采未中选药品规格'!D$2:D$596)</f>
        <v>100片</v>
      </c>
      <c r="U553" s="7" t="s">
        <v>47</v>
      </c>
      <c r="V553" s="61" t="s">
        <v>1749</v>
      </c>
      <c r="W553" s="7" t="s">
        <v>1750</v>
      </c>
      <c r="X553" s="61" t="s">
        <v>1749</v>
      </c>
      <c r="Y553" s="7" t="s">
        <v>1750</v>
      </c>
      <c r="Z553" s="7">
        <v>240</v>
      </c>
      <c r="AA553" s="7">
        <v>2.4</v>
      </c>
      <c r="AB553" s="54" t="s">
        <v>57</v>
      </c>
      <c r="AC553" s="42"/>
      <c r="AD553" s="42"/>
      <c r="AE553" s="42" t="s">
        <v>2627</v>
      </c>
      <c r="AF553" s="42" t="s">
        <v>2626</v>
      </c>
      <c r="AG553" s="42" t="s">
        <v>2628</v>
      </c>
      <c r="AH553" s="54"/>
      <c r="AI553" s="50" t="str">
        <f t="shared" si="209"/>
        <v>规格√</v>
      </c>
      <c r="AJ553" s="50" t="str">
        <f t="shared" si="210"/>
        <v>按中选价</v>
      </c>
      <c r="AK553" s="51">
        <f t="shared" si="211"/>
        <v>0.26</v>
      </c>
      <c r="AL553" s="50">
        <f t="shared" si="212"/>
        <v>9.1999999999999993</v>
      </c>
      <c r="AM553" s="52" t="str">
        <f t="shared" si="213"/>
        <v>差比价与挂网价取低者</v>
      </c>
      <c r="AN553" s="53">
        <f t="shared" si="214"/>
        <v>0.26</v>
      </c>
      <c r="AO553" s="53">
        <f t="shared" si="215"/>
        <v>0.26</v>
      </c>
      <c r="AP553" s="53">
        <f t="shared" si="216"/>
        <v>0.26</v>
      </c>
    </row>
    <row r="554" spans="1:42">
      <c r="A554" s="28">
        <v>45</v>
      </c>
      <c r="B554" s="28" t="s">
        <v>2604</v>
      </c>
      <c r="C554" s="28" t="s">
        <v>2605</v>
      </c>
      <c r="D554" s="28" t="s">
        <v>124</v>
      </c>
      <c r="E554" s="28" t="str">
        <f>LOOKUP(2,1/([1]中选结果表!$C$2:$C$85=D554),[1]中选结果表!$M$2:$M$85)</f>
        <v>片剂</v>
      </c>
      <c r="F554" s="28" t="s">
        <v>2625</v>
      </c>
      <c r="G554" s="28" t="str">
        <f>LOOKUP(2,1/([1]中选结果表!$D$2:$D$85=$F554),[1]中选结果表!$E$2:$E$85)</f>
        <v>25mg</v>
      </c>
      <c r="H554" s="28" t="str">
        <f>LOOKUP(2,1/([1]中选结果表!$D$2:$D$85=$F554),[1]中选结果表!$F$2:$F$85)</f>
        <v>100片</v>
      </c>
      <c r="I554" s="28" t="s">
        <v>47</v>
      </c>
      <c r="J554" s="28" t="s">
        <v>2607</v>
      </c>
      <c r="K554" s="28">
        <v>25.8</v>
      </c>
      <c r="L554" s="31">
        <v>0.25800000000000001</v>
      </c>
      <c r="M554" s="28">
        <v>2</v>
      </c>
      <c r="N554" s="32">
        <v>0.6</v>
      </c>
      <c r="O554" s="60" t="s">
        <v>2629</v>
      </c>
      <c r="P554" s="7" t="s">
        <v>2604</v>
      </c>
      <c r="Q554" s="7" t="s">
        <v>124</v>
      </c>
      <c r="R554" s="7" t="s">
        <v>2625</v>
      </c>
      <c r="S554" s="4" t="str">
        <f>LOOKUP(2,1/('[1] 集采未中选药品规格'!$A$2:$A$596=$R554),'[1] 集采未中选药品规格'!C$2:C$596)</f>
        <v>25mg</v>
      </c>
      <c r="T554" s="4" t="str">
        <f>LOOKUP(2,1/('[1] 集采未中选药品规格'!$A$2:$A$596=$R554),'[1] 集采未中选药品规格'!D$2:D$596)</f>
        <v>100片</v>
      </c>
      <c r="U554" s="7" t="s">
        <v>47</v>
      </c>
      <c r="V554" s="61" t="s">
        <v>2622</v>
      </c>
      <c r="W554" s="7" t="s">
        <v>2607</v>
      </c>
      <c r="X554" s="61" t="s">
        <v>2622</v>
      </c>
      <c r="Y554" s="7" t="s">
        <v>2607</v>
      </c>
      <c r="Z554" s="7">
        <v>25.8</v>
      </c>
      <c r="AA554" s="7">
        <v>0.25800000000000001</v>
      </c>
      <c r="AB554" s="54" t="s">
        <v>66</v>
      </c>
      <c r="AC554" s="42"/>
      <c r="AD554" s="42"/>
      <c r="AE554" s="42" t="s">
        <v>2630</v>
      </c>
      <c r="AF554" s="42" t="s">
        <v>2629</v>
      </c>
      <c r="AG554" s="42" t="s">
        <v>2631</v>
      </c>
      <c r="AH554" s="54" t="s">
        <v>60</v>
      </c>
      <c r="AI554" s="50" t="str">
        <f t="shared" si="209"/>
        <v>规格√</v>
      </c>
      <c r="AJ554" s="50" t="str">
        <f t="shared" si="210"/>
        <v>按中选价</v>
      </c>
      <c r="AK554" s="51">
        <f t="shared" si="211"/>
        <v>0.26</v>
      </c>
      <c r="AL554" s="50">
        <f t="shared" si="212"/>
        <v>1</v>
      </c>
      <c r="AM554" s="52" t="str">
        <f t="shared" si="213"/>
        <v>过评药，差比价与挂网价取低者</v>
      </c>
      <c r="AN554" s="53">
        <f t="shared" si="214"/>
        <v>0.26</v>
      </c>
      <c r="AO554" s="53">
        <f t="shared" si="215"/>
        <v>0.26</v>
      </c>
      <c r="AP554" s="53">
        <f t="shared" si="216"/>
        <v>0.26</v>
      </c>
    </row>
    <row r="555" spans="1:42">
      <c r="A555" s="28">
        <v>45</v>
      </c>
      <c r="B555" s="28" t="s">
        <v>2604</v>
      </c>
      <c r="C555" s="28" t="s">
        <v>2605</v>
      </c>
      <c r="D555" s="28" t="s">
        <v>124</v>
      </c>
      <c r="E555" s="28" t="str">
        <f>LOOKUP(2,1/([1]中选结果表!$C$2:$C$85=D555),[1]中选结果表!$M$2:$M$85)</f>
        <v>片剂</v>
      </c>
      <c r="F555" s="28" t="s">
        <v>2625</v>
      </c>
      <c r="G555" s="28" t="str">
        <f>LOOKUP(2,1/([1]中选结果表!$D$2:$D$85=$F555),[1]中选结果表!$E$2:$E$85)</f>
        <v>25mg</v>
      </c>
      <c r="H555" s="28" t="str">
        <f>LOOKUP(2,1/([1]中选结果表!$D$2:$D$85=$F555),[1]中选结果表!$F$2:$F$85)</f>
        <v>100片</v>
      </c>
      <c r="I555" s="28" t="s">
        <v>47</v>
      </c>
      <c r="J555" s="28" t="s">
        <v>2607</v>
      </c>
      <c r="K555" s="28">
        <v>25.8</v>
      </c>
      <c r="L555" s="31">
        <v>0.25800000000000001</v>
      </c>
      <c r="M555" s="28">
        <v>2</v>
      </c>
      <c r="N555" s="32">
        <v>0.6</v>
      </c>
      <c r="O555" s="60" t="s">
        <v>2632</v>
      </c>
      <c r="P555" s="7" t="s">
        <v>2604</v>
      </c>
      <c r="Q555" s="7" t="s">
        <v>124</v>
      </c>
      <c r="R555" s="7" t="s">
        <v>2625</v>
      </c>
      <c r="S555" s="4" t="str">
        <f>LOOKUP(2,1/('[1] 集采未中选药品规格'!$A$2:$A$596=$R555),'[1] 集采未中选药品规格'!C$2:C$596)</f>
        <v>25mg</v>
      </c>
      <c r="T555" s="4" t="str">
        <f>LOOKUP(2,1/('[1] 集采未中选药品规格'!$A$2:$A$596=$R555),'[1] 集采未中选药品规格'!D$2:D$596)</f>
        <v>100片</v>
      </c>
      <c r="U555" s="7" t="s">
        <v>47</v>
      </c>
      <c r="V555" s="61" t="s">
        <v>2633</v>
      </c>
      <c r="W555" s="7" t="s">
        <v>2634</v>
      </c>
      <c r="X555" s="61" t="s">
        <v>2633</v>
      </c>
      <c r="Y555" s="7" t="s">
        <v>2634</v>
      </c>
      <c r="Z555" s="7">
        <v>10.5</v>
      </c>
      <c r="AA555" s="7">
        <v>0.105</v>
      </c>
      <c r="AB555" s="54" t="s">
        <v>66</v>
      </c>
      <c r="AC555" s="42"/>
      <c r="AD555" s="42"/>
      <c r="AE555" s="42" t="s">
        <v>2635</v>
      </c>
      <c r="AF555" s="42" t="s">
        <v>2632</v>
      </c>
      <c r="AG555" s="42" t="s">
        <v>2636</v>
      </c>
      <c r="AH555" s="54"/>
      <c r="AI555" s="50" t="str">
        <f t="shared" si="209"/>
        <v>规格√</v>
      </c>
      <c r="AJ555" s="50" t="str">
        <f t="shared" si="210"/>
        <v>按中选价</v>
      </c>
      <c r="AK555" s="51">
        <f t="shared" si="211"/>
        <v>0.26</v>
      </c>
      <c r="AL555" s="50">
        <f t="shared" si="212"/>
        <v>0.4</v>
      </c>
      <c r="AM555" s="52" t="str">
        <f t="shared" si="213"/>
        <v>过评药，差比价与挂网价取低者</v>
      </c>
      <c r="AN555" s="53">
        <f t="shared" si="214"/>
        <v>0.11</v>
      </c>
      <c r="AO555" s="53">
        <f t="shared" si="215"/>
        <v>0.11</v>
      </c>
      <c r="AP555" s="53">
        <f t="shared" si="216"/>
        <v>0.11</v>
      </c>
    </row>
    <row r="556" spans="1:42">
      <c r="A556" s="28">
        <v>45</v>
      </c>
      <c r="B556" s="28" t="s">
        <v>2604</v>
      </c>
      <c r="C556" s="28" t="s">
        <v>2605</v>
      </c>
      <c r="D556" s="28" t="s">
        <v>124</v>
      </c>
      <c r="E556" s="28" t="str">
        <f>LOOKUP(2,1/([1]中选结果表!$C$2:$C$85=D556),[1]中选结果表!$M$2:$M$85)</f>
        <v>片剂</v>
      </c>
      <c r="F556" s="28" t="s">
        <v>2625</v>
      </c>
      <c r="G556" s="28" t="str">
        <f>LOOKUP(2,1/([1]中选结果表!$D$2:$D$85=$F556),[1]中选结果表!$E$2:$E$85)</f>
        <v>25mg</v>
      </c>
      <c r="H556" s="28" t="str">
        <f>LOOKUP(2,1/([1]中选结果表!$D$2:$D$85=$F556),[1]中选结果表!$F$2:$F$85)</f>
        <v>100片</v>
      </c>
      <c r="I556" s="28" t="s">
        <v>47</v>
      </c>
      <c r="J556" s="28" t="s">
        <v>2607</v>
      </c>
      <c r="K556" s="28">
        <v>25.8</v>
      </c>
      <c r="L556" s="31">
        <v>0.25800000000000001</v>
      </c>
      <c r="M556" s="28">
        <v>2</v>
      </c>
      <c r="N556" s="32">
        <v>0.6</v>
      </c>
      <c r="O556" s="60" t="s">
        <v>2637</v>
      </c>
      <c r="P556" s="7" t="s">
        <v>2638</v>
      </c>
      <c r="Q556" s="7" t="s">
        <v>124</v>
      </c>
      <c r="R556" s="7" t="s">
        <v>583</v>
      </c>
      <c r="S556" s="4" t="str">
        <f>LOOKUP(2,1/('[1] 集采未中选药品规格'!$A$2:$A$596=$R556),'[1] 集采未中选药品规格'!C$2:C$596)</f>
        <v>5mg</v>
      </c>
      <c r="T556" s="4" t="str">
        <f>LOOKUP(2,1/('[1] 集采未中选药品规格'!$A$2:$A$596=$R556),'[1] 集采未中选药品规格'!D$2:D$596)</f>
        <v>12片</v>
      </c>
      <c r="U556" s="7" t="s">
        <v>89</v>
      </c>
      <c r="V556" s="61" t="s">
        <v>912</v>
      </c>
      <c r="W556" s="7" t="s">
        <v>913</v>
      </c>
      <c r="X556" s="61" t="s">
        <v>912</v>
      </c>
      <c r="Y556" s="7" t="s">
        <v>913</v>
      </c>
      <c r="Z556" s="7">
        <v>78</v>
      </c>
      <c r="AA556" s="7">
        <v>6.5</v>
      </c>
      <c r="AB556" s="54" t="s">
        <v>57</v>
      </c>
      <c r="AC556" s="42"/>
      <c r="AD556" s="42"/>
      <c r="AE556" s="42" t="s">
        <v>2639</v>
      </c>
      <c r="AF556" s="42" t="s">
        <v>2637</v>
      </c>
      <c r="AG556" s="42" t="s">
        <v>2640</v>
      </c>
      <c r="AH556" s="54"/>
      <c r="AI556" s="50" t="str">
        <f t="shared" si="209"/>
        <v>规格×</v>
      </c>
      <c r="AJ556" s="50" t="str">
        <f t="shared" si="210"/>
        <v>装量差比价</v>
      </c>
      <c r="AK556" s="51">
        <f t="shared" si="211"/>
        <v>0.06</v>
      </c>
      <c r="AL556" s="50">
        <f t="shared" si="212"/>
        <v>108.3</v>
      </c>
      <c r="AM556" s="52" t="str">
        <f t="shared" si="213"/>
        <v>差比价与挂网价取低者</v>
      </c>
      <c r="AN556" s="53">
        <f t="shared" si="214"/>
        <v>0.06</v>
      </c>
      <c r="AO556" s="53">
        <f t="shared" si="215"/>
        <v>0.06</v>
      </c>
      <c r="AP556" s="53">
        <f t="shared" si="216"/>
        <v>0.06</v>
      </c>
    </row>
    <row r="557" spans="1:42">
      <c r="A557" s="28">
        <v>46</v>
      </c>
      <c r="B557" s="28" t="s">
        <v>2641</v>
      </c>
      <c r="C557" s="28" t="s">
        <v>2642</v>
      </c>
      <c r="D557" s="28" t="s">
        <v>1387</v>
      </c>
      <c r="E557" s="28" t="str">
        <f>LOOKUP(2,1/([1]中选结果表!$C$2:$C$85=D557),[1]中选结果表!$M$2:$M$85)</f>
        <v>注射剂</v>
      </c>
      <c r="F557" s="28" t="s">
        <v>2643</v>
      </c>
      <c r="G557" s="28" t="str">
        <f>LOOKUP(2,1/([1]中选结果表!$D$2:$D$85=$F557),[1]中选结果表!$E$2:$E$85)</f>
        <v>0.5mg</v>
      </c>
      <c r="H557" s="28" t="str">
        <f>LOOKUP(2,1/([1]中选结果表!$D$2:$D$85=$F557),[1]中选结果表!$F$2:$F$85)</f>
        <v>10支</v>
      </c>
      <c r="I557" s="28" t="s">
        <v>89</v>
      </c>
      <c r="J557" s="28" t="s">
        <v>1418</v>
      </c>
      <c r="K557" s="28">
        <v>14.9</v>
      </c>
      <c r="L557" s="31">
        <v>1.49</v>
      </c>
      <c r="M557" s="28">
        <v>4</v>
      </c>
      <c r="N557" s="32">
        <v>0.8</v>
      </c>
      <c r="O557" s="60" t="s">
        <v>1390</v>
      </c>
      <c r="P557" s="7" t="s">
        <v>1385</v>
      </c>
      <c r="Q557" s="7" t="s">
        <v>1387</v>
      </c>
      <c r="R557" s="7" t="s">
        <v>1391</v>
      </c>
      <c r="S557" s="4" t="str">
        <f>LOOKUP(2,1/('[1] 集采未中选药品规格'!$A$2:$A$596=$R557),'[1] 集采未中选药品规格'!C$2:C$596)</f>
        <v>0.5mg+2.5mg</v>
      </c>
      <c r="T557" s="4" t="str">
        <f>LOOKUP(2,1/('[1] 集采未中选药品规格'!$A$2:$A$596=$R557),'[1] 集采未中选药品规格'!D$2:D$596)</f>
        <v>10支</v>
      </c>
      <c r="U557" s="7" t="s">
        <v>89</v>
      </c>
      <c r="V557" s="61" t="s">
        <v>1392</v>
      </c>
      <c r="W557" s="7" t="s">
        <v>1393</v>
      </c>
      <c r="X557" s="61" t="s">
        <v>1392</v>
      </c>
      <c r="Y557" s="7" t="s">
        <v>1394</v>
      </c>
      <c r="Z557" s="7">
        <v>54.78</v>
      </c>
      <c r="AA557" s="7">
        <v>5.4779999999999998</v>
      </c>
      <c r="AB557" s="54" t="s">
        <v>57</v>
      </c>
      <c r="AC557" s="42"/>
      <c r="AD557" s="42"/>
      <c r="AE557" s="42" t="s">
        <v>1395</v>
      </c>
      <c r="AF557" s="42" t="s">
        <v>1390</v>
      </c>
      <c r="AG557" s="42" t="s">
        <v>1396</v>
      </c>
      <c r="AH557" s="54"/>
      <c r="AI557" s="50" t="str">
        <f t="shared" si="209"/>
        <v>规格×</v>
      </c>
      <c r="AJ557" s="50" t="str">
        <f t="shared" si="210"/>
        <v>含量差比价</v>
      </c>
      <c r="AK557" s="51" t="e">
        <f t="shared" si="211"/>
        <v>#VALUE!</v>
      </c>
      <c r="AL557" s="50" t="e">
        <f t="shared" si="212"/>
        <v>#VALUE!</v>
      </c>
      <c r="AM557" s="52" t="str">
        <f t="shared" si="213"/>
        <v>差比价与挂网价取低者</v>
      </c>
      <c r="AN557" s="53" t="e">
        <f t="shared" si="214"/>
        <v>#VALUE!</v>
      </c>
      <c r="AO557" s="53" t="e">
        <f t="shared" si="215"/>
        <v>#VALUE!</v>
      </c>
      <c r="AP557" s="53" t="e">
        <f t="shared" si="216"/>
        <v>#VALUE!</v>
      </c>
    </row>
    <row r="558" spans="1:42">
      <c r="A558" s="28">
        <v>46</v>
      </c>
      <c r="B558" s="28" t="s">
        <v>2641</v>
      </c>
      <c r="C558" s="28" t="s">
        <v>2642</v>
      </c>
      <c r="D558" s="28" t="s">
        <v>1387</v>
      </c>
      <c r="E558" s="28" t="str">
        <f>LOOKUP(2,1/([1]中选结果表!$C$2:$C$85=D558),[1]中选结果表!$M$2:$M$85)</f>
        <v>注射剂</v>
      </c>
      <c r="F558" s="28" t="s">
        <v>2643</v>
      </c>
      <c r="G558" s="28" t="str">
        <f>LOOKUP(2,1/([1]中选结果表!$D$2:$D$85=$F558),[1]中选结果表!$E$2:$E$85)</f>
        <v>0.5mg</v>
      </c>
      <c r="H558" s="28" t="str">
        <f>LOOKUP(2,1/([1]中选结果表!$D$2:$D$85=$F558),[1]中选结果表!$F$2:$F$85)</f>
        <v>10支</v>
      </c>
      <c r="I558" s="28" t="s">
        <v>89</v>
      </c>
      <c r="J558" s="28" t="s">
        <v>1418</v>
      </c>
      <c r="K558" s="28">
        <v>14.9</v>
      </c>
      <c r="L558" s="31">
        <v>1.49</v>
      </c>
      <c r="M558" s="28">
        <v>4</v>
      </c>
      <c r="N558" s="32">
        <v>0.8</v>
      </c>
      <c r="O558" s="60" t="s">
        <v>2644</v>
      </c>
      <c r="P558" s="7" t="s">
        <v>2641</v>
      </c>
      <c r="Q558" s="7" t="s">
        <v>1387</v>
      </c>
      <c r="R558" s="7" t="s">
        <v>2645</v>
      </c>
      <c r="S558" s="4" t="str">
        <f>LOOKUP(2,1/('[1] 集采未中选药品规格'!$A$2:$A$596=$R558),'[1] 集采未中选药品规格'!C$2:C$596)</f>
        <v>0.25mg</v>
      </c>
      <c r="T558" s="4" t="str">
        <f>LOOKUP(2,1/('[1] 集采未中选药品规格'!$A$2:$A$596=$R558),'[1] 集采未中选药品规格'!D$2:D$596)</f>
        <v>10支</v>
      </c>
      <c r="U558" s="7" t="s">
        <v>89</v>
      </c>
      <c r="V558" s="61" t="s">
        <v>1392</v>
      </c>
      <c r="W558" s="7" t="s">
        <v>1393</v>
      </c>
      <c r="X558" s="61" t="s">
        <v>1392</v>
      </c>
      <c r="Y558" s="7" t="s">
        <v>1394</v>
      </c>
      <c r="Z558" s="7">
        <v>38.26</v>
      </c>
      <c r="AA558" s="7">
        <v>3.8260000000000001</v>
      </c>
      <c r="AB558" s="54" t="s">
        <v>57</v>
      </c>
      <c r="AC558" s="42"/>
      <c r="AD558" s="42"/>
      <c r="AE558" s="42" t="s">
        <v>2646</v>
      </c>
      <c r="AF558" s="42" t="s">
        <v>2644</v>
      </c>
      <c r="AG558" s="42" t="s">
        <v>2647</v>
      </c>
      <c r="AH558" s="54"/>
      <c r="AI558" s="50" t="str">
        <f t="shared" si="209"/>
        <v>规格×</v>
      </c>
      <c r="AJ558" s="50" t="str">
        <f t="shared" si="210"/>
        <v>含量差比价</v>
      </c>
      <c r="AK558" s="51">
        <f t="shared" si="211"/>
        <v>0.88</v>
      </c>
      <c r="AL558" s="50">
        <f t="shared" si="212"/>
        <v>4.3</v>
      </c>
      <c r="AM558" s="52" t="str">
        <f t="shared" si="213"/>
        <v>差比价与挂网价取低者</v>
      </c>
      <c r="AN558" s="53">
        <f t="shared" si="214"/>
        <v>0.88</v>
      </c>
      <c r="AO558" s="53">
        <f t="shared" si="215"/>
        <v>0.88</v>
      </c>
      <c r="AP558" s="53">
        <f t="shared" si="216"/>
        <v>0.88</v>
      </c>
    </row>
    <row r="559" spans="1:42">
      <c r="A559" s="29">
        <v>46</v>
      </c>
      <c r="B559" s="29" t="s">
        <v>2641</v>
      </c>
      <c r="C559" s="29" t="s">
        <v>2642</v>
      </c>
      <c r="D559" s="29" t="s">
        <v>1387</v>
      </c>
      <c r="E559" s="29" t="str">
        <f>LOOKUP(2,1/([1]中选结果表!$C$2:$C$85=D559),[1]中选结果表!$M$2:$M$85)</f>
        <v>注射剂</v>
      </c>
      <c r="F559" s="29" t="s">
        <v>2643</v>
      </c>
      <c r="G559" s="29" t="str">
        <f>LOOKUP(2,1/([1]中选结果表!$D$2:$D$85=$F559),[1]中选结果表!$E$2:$E$85)</f>
        <v>0.5mg</v>
      </c>
      <c r="H559" s="29" t="str">
        <f>LOOKUP(2,1/([1]中选结果表!$D$2:$D$85=$F559),[1]中选结果表!$F$2:$F$85)</f>
        <v>10支</v>
      </c>
      <c r="I559" s="29" t="s">
        <v>89</v>
      </c>
      <c r="J559" s="29" t="s">
        <v>1418</v>
      </c>
      <c r="K559" s="29">
        <v>14.9</v>
      </c>
      <c r="L559" s="34">
        <v>1.49</v>
      </c>
      <c r="M559" s="29">
        <v>4</v>
      </c>
      <c r="N559" s="35">
        <v>0.8</v>
      </c>
      <c r="O559" s="62" t="s">
        <v>2648</v>
      </c>
      <c r="P559" s="63" t="s">
        <v>2649</v>
      </c>
      <c r="Q559" s="63" t="s">
        <v>2650</v>
      </c>
      <c r="R559" s="63" t="s">
        <v>2651</v>
      </c>
      <c r="S559" s="39" t="str">
        <f>LOOKUP(2,1/('[1] 集采未中选药品规格'!$A$2:$A$596=$R559),'[1] 集采未中选药品规格'!C$2:C$596)</f>
        <v>0.02mg</v>
      </c>
      <c r="T559" s="39" t="str">
        <f>LOOKUP(2,1/('[1] 集采未中选药品规格'!$A$2:$A$596=$R559),'[1] 集采未中选药品规格'!D$2:D$596)</f>
        <v>1支</v>
      </c>
      <c r="U559" s="63" t="s">
        <v>512</v>
      </c>
      <c r="V559" s="64" t="s">
        <v>846</v>
      </c>
      <c r="W559" s="63" t="s">
        <v>848</v>
      </c>
      <c r="X559" s="64" t="s">
        <v>846</v>
      </c>
      <c r="Y559" s="63" t="s">
        <v>848</v>
      </c>
      <c r="Z559" s="63">
        <v>65.92</v>
      </c>
      <c r="AA559" s="63">
        <v>65.92</v>
      </c>
      <c r="AB559" s="55" t="s">
        <v>57</v>
      </c>
      <c r="AC559" s="43" t="s">
        <v>66</v>
      </c>
      <c r="AD559" s="44"/>
      <c r="AE559" s="44" t="s">
        <v>2652</v>
      </c>
      <c r="AF559" s="44" t="s">
        <v>2648</v>
      </c>
      <c r="AG559" s="44" t="s">
        <v>2653</v>
      </c>
      <c r="AH559" s="55"/>
      <c r="AI559" s="50" t="str">
        <f t="shared" si="209"/>
        <v>规格×</v>
      </c>
      <c r="AJ559" s="50" t="str">
        <f t="shared" si="210"/>
        <v>含量差比价</v>
      </c>
      <c r="AK559" s="51">
        <f t="shared" si="211"/>
        <v>0.13</v>
      </c>
      <c r="AL559" s="50">
        <f t="shared" si="212"/>
        <v>507.1</v>
      </c>
      <c r="AM559" s="52" t="str">
        <f t="shared" si="213"/>
        <v>原研药，行梯度降价</v>
      </c>
      <c r="AN559" s="53">
        <f t="shared" si="214"/>
        <v>39.559999999999995</v>
      </c>
      <c r="AO559" s="53">
        <f t="shared" si="215"/>
        <v>23.740000000000002</v>
      </c>
      <c r="AP559" s="53">
        <f t="shared" si="216"/>
        <v>18.990000000000002</v>
      </c>
    </row>
    <row r="560" spans="1:42">
      <c r="A560" s="28">
        <v>46</v>
      </c>
      <c r="B560" s="28" t="s">
        <v>2641</v>
      </c>
      <c r="C560" s="28" t="s">
        <v>2642</v>
      </c>
      <c r="D560" s="28" t="s">
        <v>1387</v>
      </c>
      <c r="E560" s="28" t="str">
        <f>LOOKUP(2,1/([1]中选结果表!$C$2:$C$85=D560),[1]中选结果表!$M$2:$M$85)</f>
        <v>注射剂</v>
      </c>
      <c r="F560" s="28" t="s">
        <v>2643</v>
      </c>
      <c r="G560" s="28" t="str">
        <f>LOOKUP(2,1/([1]中选结果表!$D$2:$D$85=$F560),[1]中选结果表!$E$2:$E$85)</f>
        <v>0.5mg</v>
      </c>
      <c r="H560" s="28" t="str">
        <f>LOOKUP(2,1/([1]中选结果表!$D$2:$D$85=$F560),[1]中选结果表!$F$2:$F$85)</f>
        <v>10支</v>
      </c>
      <c r="I560" s="28" t="s">
        <v>89</v>
      </c>
      <c r="J560" s="28" t="s">
        <v>1418</v>
      </c>
      <c r="K560" s="28">
        <v>14.9</v>
      </c>
      <c r="L560" s="31">
        <v>1.49</v>
      </c>
      <c r="M560" s="28">
        <v>4</v>
      </c>
      <c r="N560" s="32">
        <v>0.8</v>
      </c>
      <c r="O560" s="60" t="s">
        <v>2654</v>
      </c>
      <c r="P560" s="7" t="s">
        <v>2655</v>
      </c>
      <c r="Q560" s="7" t="s">
        <v>1387</v>
      </c>
      <c r="R560" s="7" t="s">
        <v>2656</v>
      </c>
      <c r="S560" s="4" t="str">
        <f>LOOKUP(2,1/('[1] 集采未中选药品规格'!$A$2:$A$596=$R560),'[1] 集采未中选药品规格'!C$2:C$596)</f>
        <v>0.25mg</v>
      </c>
      <c r="T560" s="4" t="str">
        <f>LOOKUP(2,1/('[1] 集采未中选药品规格'!$A$2:$A$596=$R560),'[1] 集采未中选药品规格'!D$2:D$596)</f>
        <v>10支</v>
      </c>
      <c r="U560" s="7" t="s">
        <v>89</v>
      </c>
      <c r="V560" s="61" t="s">
        <v>1408</v>
      </c>
      <c r="W560" s="7" t="s">
        <v>1409</v>
      </c>
      <c r="X560" s="61" t="s">
        <v>1408</v>
      </c>
      <c r="Y560" s="7" t="s">
        <v>1409</v>
      </c>
      <c r="Z560" s="7">
        <v>38.25</v>
      </c>
      <c r="AA560" s="7">
        <v>3.8250000000000002</v>
      </c>
      <c r="AB560" s="54" t="s">
        <v>57</v>
      </c>
      <c r="AC560" s="42"/>
      <c r="AD560" s="42"/>
      <c r="AE560" s="42" t="s">
        <v>2657</v>
      </c>
      <c r="AF560" s="42" t="s">
        <v>2654</v>
      </c>
      <c r="AG560" s="42" t="s">
        <v>2658</v>
      </c>
      <c r="AH560" s="54"/>
      <c r="AI560" s="50" t="str">
        <f t="shared" si="209"/>
        <v>规格×</v>
      </c>
      <c r="AJ560" s="50" t="str">
        <f t="shared" si="210"/>
        <v>含量差比价</v>
      </c>
      <c r="AK560" s="51">
        <f t="shared" si="211"/>
        <v>0.88</v>
      </c>
      <c r="AL560" s="50">
        <f t="shared" si="212"/>
        <v>4.3</v>
      </c>
      <c r="AM560" s="52" t="str">
        <f t="shared" si="213"/>
        <v>差比价与挂网价取低者</v>
      </c>
      <c r="AN560" s="53">
        <f t="shared" si="214"/>
        <v>0.88</v>
      </c>
      <c r="AO560" s="53">
        <f t="shared" si="215"/>
        <v>0.88</v>
      </c>
      <c r="AP560" s="53">
        <f t="shared" si="216"/>
        <v>0.88</v>
      </c>
    </row>
    <row r="561" spans="1:42">
      <c r="A561" s="28">
        <v>46</v>
      </c>
      <c r="B561" s="28" t="s">
        <v>2641</v>
      </c>
      <c r="C561" s="28" t="s">
        <v>2642</v>
      </c>
      <c r="D561" s="28" t="s">
        <v>1387</v>
      </c>
      <c r="E561" s="28" t="str">
        <f>LOOKUP(2,1/([1]中选结果表!$C$2:$C$85=D561),[1]中选结果表!$M$2:$M$85)</f>
        <v>注射剂</v>
      </c>
      <c r="F561" s="28" t="s">
        <v>2643</v>
      </c>
      <c r="G561" s="28" t="str">
        <f>LOOKUP(2,1/([1]中选结果表!$D$2:$D$85=$F561),[1]中选结果表!$E$2:$E$85)</f>
        <v>0.5mg</v>
      </c>
      <c r="H561" s="28" t="str">
        <f>LOOKUP(2,1/([1]中选结果表!$D$2:$D$85=$F561),[1]中选结果表!$F$2:$F$85)</f>
        <v>10支</v>
      </c>
      <c r="I561" s="28" t="s">
        <v>89</v>
      </c>
      <c r="J561" s="28" t="s">
        <v>1418</v>
      </c>
      <c r="K561" s="28">
        <v>14.9</v>
      </c>
      <c r="L561" s="31">
        <v>1.49</v>
      </c>
      <c r="M561" s="28">
        <v>4</v>
      </c>
      <c r="N561" s="32">
        <v>0.8</v>
      </c>
      <c r="O561" s="60" t="s">
        <v>2659</v>
      </c>
      <c r="P561" s="7" t="s">
        <v>2641</v>
      </c>
      <c r="Q561" s="7" t="s">
        <v>1387</v>
      </c>
      <c r="R561" s="7" t="s">
        <v>2660</v>
      </c>
      <c r="S561" s="4" t="str">
        <f>LOOKUP(2,1/('[1] 集采未中选药品规格'!$A$2:$A$596=$R561),'[1] 集采未中选药品规格'!C$2:C$596)</f>
        <v>0.5mg</v>
      </c>
      <c r="T561" s="4" t="str">
        <f>LOOKUP(2,1/('[1] 集采未中选药品规格'!$A$2:$A$596=$R561),'[1] 集采未中选药品规格'!D$2:D$596)</f>
        <v>10支</v>
      </c>
      <c r="U561" s="7" t="s">
        <v>89</v>
      </c>
      <c r="V561" s="61" t="s">
        <v>1392</v>
      </c>
      <c r="W561" s="7" t="s">
        <v>1393</v>
      </c>
      <c r="X561" s="61" t="s">
        <v>1392</v>
      </c>
      <c r="Y561" s="7" t="s">
        <v>1394</v>
      </c>
      <c r="Z561" s="7">
        <v>55.58</v>
      </c>
      <c r="AA561" s="7">
        <v>5.5579999999999998</v>
      </c>
      <c r="AB561" s="54" t="s">
        <v>57</v>
      </c>
      <c r="AC561" s="42"/>
      <c r="AD561" s="42"/>
      <c r="AE561" s="42" t="s">
        <v>2661</v>
      </c>
      <c r="AF561" s="42" t="s">
        <v>2659</v>
      </c>
      <c r="AG561" s="42" t="s">
        <v>2662</v>
      </c>
      <c r="AH561" s="54"/>
      <c r="AI561" s="50" t="str">
        <f t="shared" si="209"/>
        <v>规格√</v>
      </c>
      <c r="AJ561" s="50" t="str">
        <f t="shared" si="210"/>
        <v>按中选价</v>
      </c>
      <c r="AK561" s="51">
        <f t="shared" si="211"/>
        <v>1.49</v>
      </c>
      <c r="AL561" s="50">
        <f t="shared" si="212"/>
        <v>3.7</v>
      </c>
      <c r="AM561" s="52" t="str">
        <f t="shared" si="213"/>
        <v>差比价与挂网价取低者</v>
      </c>
      <c r="AN561" s="53">
        <f t="shared" si="214"/>
        <v>1.49</v>
      </c>
      <c r="AO561" s="53">
        <f t="shared" si="215"/>
        <v>1.49</v>
      </c>
      <c r="AP561" s="53">
        <f t="shared" si="216"/>
        <v>1.49</v>
      </c>
    </row>
    <row r="562" spans="1:42">
      <c r="A562" s="28">
        <v>46</v>
      </c>
      <c r="B562" s="28" t="s">
        <v>2641</v>
      </c>
      <c r="C562" s="28" t="s">
        <v>2642</v>
      </c>
      <c r="D562" s="28" t="s">
        <v>1387</v>
      </c>
      <c r="E562" s="28" t="str">
        <f>LOOKUP(2,1/([1]中选结果表!$C$2:$C$85=D562),[1]中选结果表!$M$2:$M$85)</f>
        <v>注射剂</v>
      </c>
      <c r="F562" s="28" t="s">
        <v>2643</v>
      </c>
      <c r="G562" s="28" t="str">
        <f>LOOKUP(2,1/([1]中选结果表!$D$2:$D$85=$F562),[1]中选结果表!$E$2:$E$85)</f>
        <v>0.5mg</v>
      </c>
      <c r="H562" s="28" t="str">
        <f>LOOKUP(2,1/([1]中选结果表!$D$2:$D$85=$F562),[1]中选结果表!$F$2:$F$85)</f>
        <v>10支</v>
      </c>
      <c r="I562" s="28" t="s">
        <v>89</v>
      </c>
      <c r="J562" s="28" t="s">
        <v>1418</v>
      </c>
      <c r="K562" s="28">
        <v>14.9</v>
      </c>
      <c r="L562" s="31">
        <v>1.49</v>
      </c>
      <c r="M562" s="28">
        <v>4</v>
      </c>
      <c r="N562" s="32">
        <v>0.8</v>
      </c>
      <c r="O562" s="60" t="s">
        <v>2663</v>
      </c>
      <c r="P562" s="7" t="s">
        <v>2641</v>
      </c>
      <c r="Q562" s="7" t="s">
        <v>1387</v>
      </c>
      <c r="R562" s="7" t="s">
        <v>2664</v>
      </c>
      <c r="S562" s="4" t="str">
        <f>LOOKUP(2,1/('[1] 集采未中选药品规格'!$A$2:$A$596=$R562),'[1] 集采未中选药品规格'!C$2:C$596)</f>
        <v>0.25mg</v>
      </c>
      <c r="T562" s="4" t="str">
        <f>LOOKUP(2,1/('[1] 集采未中选药品规格'!$A$2:$A$596=$R562),'[1] 集采未中选药品规格'!D$2:D$596)</f>
        <v>10支</v>
      </c>
      <c r="U562" s="7" t="s">
        <v>89</v>
      </c>
      <c r="V562" s="61" t="s">
        <v>1401</v>
      </c>
      <c r="W562" s="7" t="s">
        <v>1402</v>
      </c>
      <c r="X562" s="61" t="s">
        <v>1401</v>
      </c>
      <c r="Y562" s="7" t="s">
        <v>1403</v>
      </c>
      <c r="Z562" s="7">
        <v>37.299999999999997</v>
      </c>
      <c r="AA562" s="7">
        <v>3.73</v>
      </c>
      <c r="AB562" s="54" t="s">
        <v>66</v>
      </c>
      <c r="AC562" s="42"/>
      <c r="AD562" s="42"/>
      <c r="AE562" s="42" t="s">
        <v>2665</v>
      </c>
      <c r="AF562" s="42" t="s">
        <v>2663</v>
      </c>
      <c r="AG562" s="42" t="s">
        <v>2666</v>
      </c>
      <c r="AH562" s="54"/>
      <c r="AI562" s="50" t="str">
        <f t="shared" si="209"/>
        <v>规格×</v>
      </c>
      <c r="AJ562" s="50" t="str">
        <f t="shared" si="210"/>
        <v>含量差比价</v>
      </c>
      <c r="AK562" s="51">
        <f t="shared" si="211"/>
        <v>0.88</v>
      </c>
      <c r="AL562" s="50">
        <f t="shared" si="212"/>
        <v>4.2</v>
      </c>
      <c r="AM562" s="52" t="str">
        <f t="shared" si="213"/>
        <v>过评药，行梯度降价</v>
      </c>
      <c r="AN562" s="53">
        <f t="shared" si="214"/>
        <v>2.2399999999999998</v>
      </c>
      <c r="AO562" s="53">
        <f t="shared" si="215"/>
        <v>1.35</v>
      </c>
      <c r="AP562" s="53">
        <f t="shared" si="216"/>
        <v>1.08</v>
      </c>
    </row>
    <row r="563" spans="1:42">
      <c r="A563" s="28">
        <v>46</v>
      </c>
      <c r="B563" s="28" t="s">
        <v>2641</v>
      </c>
      <c r="C563" s="28" t="s">
        <v>2642</v>
      </c>
      <c r="D563" s="28" t="s">
        <v>1387</v>
      </c>
      <c r="E563" s="28" t="str">
        <f>LOOKUP(2,1/([1]中选结果表!$C$2:$C$85=D563),[1]中选结果表!$M$2:$M$85)</f>
        <v>注射剂</v>
      </c>
      <c r="F563" s="28" t="s">
        <v>2643</v>
      </c>
      <c r="G563" s="28" t="str">
        <f>LOOKUP(2,1/([1]中选结果表!$D$2:$D$85=$F563),[1]中选结果表!$E$2:$E$85)</f>
        <v>0.5mg</v>
      </c>
      <c r="H563" s="28" t="str">
        <f>LOOKUP(2,1/([1]中选结果表!$D$2:$D$85=$F563),[1]中选结果表!$F$2:$F$85)</f>
        <v>10支</v>
      </c>
      <c r="I563" s="28" t="s">
        <v>89</v>
      </c>
      <c r="J563" s="28" t="s">
        <v>1418</v>
      </c>
      <c r="K563" s="28">
        <v>14.9</v>
      </c>
      <c r="L563" s="31">
        <v>1.49</v>
      </c>
      <c r="M563" s="28">
        <v>4</v>
      </c>
      <c r="N563" s="32">
        <v>0.8</v>
      </c>
      <c r="O563" s="60" t="s">
        <v>2667</v>
      </c>
      <c r="P563" s="7" t="s">
        <v>2641</v>
      </c>
      <c r="Q563" s="7" t="s">
        <v>1387</v>
      </c>
      <c r="R563" s="7" t="s">
        <v>2668</v>
      </c>
      <c r="S563" s="4" t="str">
        <f>LOOKUP(2,1/('[1] 集采未中选药品规格'!$A$2:$A$596=$R563),'[1] 集采未中选药品规格'!C$2:C$596)</f>
        <v>0.5mg</v>
      </c>
      <c r="T563" s="4" t="str">
        <f>LOOKUP(2,1/('[1] 集采未中选药品规格'!$A$2:$A$596=$R563),'[1] 集采未中选药品规格'!D$2:D$596)</f>
        <v>10支</v>
      </c>
      <c r="U563" s="7" t="s">
        <v>89</v>
      </c>
      <c r="V563" s="61" t="s">
        <v>1417</v>
      </c>
      <c r="W563" s="7" t="s">
        <v>1418</v>
      </c>
      <c r="X563" s="61" t="s">
        <v>1417</v>
      </c>
      <c r="Y563" s="7" t="s">
        <v>1418</v>
      </c>
      <c r="Z563" s="7">
        <v>55.3</v>
      </c>
      <c r="AA563" s="7">
        <v>5.53</v>
      </c>
      <c r="AB563" s="54" t="s">
        <v>66</v>
      </c>
      <c r="AC563" s="42"/>
      <c r="AD563" s="42"/>
      <c r="AE563" s="42" t="s">
        <v>2669</v>
      </c>
      <c r="AF563" s="42" t="s">
        <v>2667</v>
      </c>
      <c r="AG563" s="42" t="s">
        <v>2670</v>
      </c>
      <c r="AH563" s="54" t="s">
        <v>60</v>
      </c>
      <c r="AI563" s="50" t="str">
        <f t="shared" si="209"/>
        <v>规格√</v>
      </c>
      <c r="AJ563" s="50" t="str">
        <f t="shared" si="210"/>
        <v>按中选价</v>
      </c>
      <c r="AK563" s="51">
        <f t="shared" si="211"/>
        <v>1.49</v>
      </c>
      <c r="AL563" s="50">
        <f t="shared" si="212"/>
        <v>3.7</v>
      </c>
      <c r="AM563" s="52" t="str">
        <f t="shared" si="213"/>
        <v>过评药，行梯度降价</v>
      </c>
      <c r="AN563" s="53">
        <f t="shared" si="214"/>
        <v>3.32</v>
      </c>
      <c r="AO563" s="53">
        <f t="shared" si="215"/>
        <v>2</v>
      </c>
      <c r="AP563" s="53">
        <f t="shared" si="216"/>
        <v>1.6</v>
      </c>
    </row>
    <row r="564" spans="1:42">
      <c r="A564" s="28">
        <v>46</v>
      </c>
      <c r="B564" s="28" t="s">
        <v>2641</v>
      </c>
      <c r="C564" s="28" t="s">
        <v>2642</v>
      </c>
      <c r="D564" s="28" t="s">
        <v>1387</v>
      </c>
      <c r="E564" s="28" t="str">
        <f>LOOKUP(2,1/([1]中选结果表!$C$2:$C$85=D564),[1]中选结果表!$M$2:$M$85)</f>
        <v>注射剂</v>
      </c>
      <c r="F564" s="28" t="s">
        <v>2643</v>
      </c>
      <c r="G564" s="28" t="str">
        <f>LOOKUP(2,1/([1]中选结果表!$D$2:$D$85=$F564),[1]中选结果表!$E$2:$E$85)</f>
        <v>0.5mg</v>
      </c>
      <c r="H564" s="28" t="str">
        <f>LOOKUP(2,1/([1]中选结果表!$D$2:$D$85=$F564),[1]中选结果表!$F$2:$F$85)</f>
        <v>10支</v>
      </c>
      <c r="I564" s="28" t="s">
        <v>89</v>
      </c>
      <c r="J564" s="28" t="s">
        <v>1418</v>
      </c>
      <c r="K564" s="28">
        <v>14.9</v>
      </c>
      <c r="L564" s="31">
        <v>1.49</v>
      </c>
      <c r="M564" s="28">
        <v>4</v>
      </c>
      <c r="N564" s="32">
        <v>0.8</v>
      </c>
      <c r="O564" s="60" t="s">
        <v>2671</v>
      </c>
      <c r="P564" s="7" t="s">
        <v>2641</v>
      </c>
      <c r="Q564" s="7" t="s">
        <v>1387</v>
      </c>
      <c r="R564" s="7" t="s">
        <v>2672</v>
      </c>
      <c r="S564" s="4" t="str">
        <f>LOOKUP(2,1/('[1] 集采未中选药品规格'!$A$2:$A$596=$R564),'[1] 集采未中选药品规格'!C$2:C$596)</f>
        <v>0.5mg</v>
      </c>
      <c r="T564" s="4" t="str">
        <f>LOOKUP(2,1/('[1] 集采未中选药品规格'!$A$2:$A$596=$R564),'[1] 集采未中选药品规格'!D$2:D$596)</f>
        <v>10支</v>
      </c>
      <c r="U564" s="7" t="s">
        <v>89</v>
      </c>
      <c r="V564" s="61" t="s">
        <v>1401</v>
      </c>
      <c r="W564" s="7" t="s">
        <v>1402</v>
      </c>
      <c r="X564" s="61" t="s">
        <v>1401</v>
      </c>
      <c r="Y564" s="7" t="s">
        <v>1403</v>
      </c>
      <c r="Z564" s="7">
        <v>43.6</v>
      </c>
      <c r="AA564" s="7">
        <v>4.3600000000000003</v>
      </c>
      <c r="AB564" s="54" t="s">
        <v>66</v>
      </c>
      <c r="AC564" s="42"/>
      <c r="AD564" s="42"/>
      <c r="AE564" s="42" t="s">
        <v>2673</v>
      </c>
      <c r="AF564" s="42" t="s">
        <v>2671</v>
      </c>
      <c r="AG564" s="42" t="s">
        <v>2674</v>
      </c>
      <c r="AH564" s="54"/>
      <c r="AI564" s="50" t="str">
        <f t="shared" si="209"/>
        <v>规格√</v>
      </c>
      <c r="AJ564" s="50" t="str">
        <f t="shared" si="210"/>
        <v>按中选价</v>
      </c>
      <c r="AK564" s="51">
        <f t="shared" si="211"/>
        <v>1.49</v>
      </c>
      <c r="AL564" s="50">
        <f t="shared" si="212"/>
        <v>2.9</v>
      </c>
      <c r="AM564" s="52" t="str">
        <f t="shared" si="213"/>
        <v>过评药，行梯度降价</v>
      </c>
      <c r="AN564" s="53">
        <f t="shared" si="214"/>
        <v>2.6199999999999997</v>
      </c>
      <c r="AO564" s="53">
        <f t="shared" si="215"/>
        <v>1.57</v>
      </c>
      <c r="AP564" s="53">
        <f t="shared" si="216"/>
        <v>1.49</v>
      </c>
    </row>
    <row r="565" spans="1:42">
      <c r="A565" s="28">
        <v>46</v>
      </c>
      <c r="B565" s="28" t="s">
        <v>2641</v>
      </c>
      <c r="C565" s="28" t="s">
        <v>2642</v>
      </c>
      <c r="D565" s="28" t="s">
        <v>1387</v>
      </c>
      <c r="E565" s="28" t="str">
        <f>LOOKUP(2,1/([1]中选结果表!$C$2:$C$85=D565),[1]中选结果表!$M$2:$M$85)</f>
        <v>注射剂</v>
      </c>
      <c r="F565" s="28" t="s">
        <v>2643</v>
      </c>
      <c r="G565" s="28" t="str">
        <f>LOOKUP(2,1/([1]中选结果表!$D$2:$D$85=$F565),[1]中选结果表!$E$2:$E$85)</f>
        <v>0.5mg</v>
      </c>
      <c r="H565" s="28" t="str">
        <f>LOOKUP(2,1/([1]中选结果表!$D$2:$D$85=$F565),[1]中选结果表!$F$2:$F$85)</f>
        <v>10支</v>
      </c>
      <c r="I565" s="28" t="s">
        <v>89</v>
      </c>
      <c r="J565" s="28" t="s">
        <v>1418</v>
      </c>
      <c r="K565" s="28">
        <v>14.9</v>
      </c>
      <c r="L565" s="31">
        <v>1.49</v>
      </c>
      <c r="M565" s="28">
        <v>4</v>
      </c>
      <c r="N565" s="32">
        <v>0.8</v>
      </c>
      <c r="O565" s="60" t="s">
        <v>1397</v>
      </c>
      <c r="P565" s="7" t="s">
        <v>1385</v>
      </c>
      <c r="Q565" s="7" t="s">
        <v>1398</v>
      </c>
      <c r="R565" s="7" t="s">
        <v>1399</v>
      </c>
      <c r="S565" s="4" t="str">
        <f>LOOKUP(2,1/('[1] 集采未中选药品规格'!$A$2:$A$596=$R565),'[1] 集采未中选药品规格'!C$2:C$596)</f>
        <v>0.5mg+2.5mg</v>
      </c>
      <c r="T565" s="4" t="str">
        <f>LOOKUP(2,1/('[1] 集采未中选药品规格'!$A$2:$A$596=$R565),'[1] 集采未中选药品规格'!D$2:D$596)</f>
        <v>10支</v>
      </c>
      <c r="U565" s="7" t="s">
        <v>1400</v>
      </c>
      <c r="V565" s="61" t="s">
        <v>1401</v>
      </c>
      <c r="W565" s="7" t="s">
        <v>1402</v>
      </c>
      <c r="X565" s="61" t="s">
        <v>1401</v>
      </c>
      <c r="Y565" s="7" t="s">
        <v>1403</v>
      </c>
      <c r="Z565" s="7">
        <v>49.2</v>
      </c>
      <c r="AA565" s="7">
        <v>4.92</v>
      </c>
      <c r="AB565" s="54" t="s">
        <v>66</v>
      </c>
      <c r="AC565" s="42"/>
      <c r="AD565" s="42"/>
      <c r="AE565" s="42" t="s">
        <v>1404</v>
      </c>
      <c r="AF565" s="42" t="s">
        <v>1397</v>
      </c>
      <c r="AG565" s="42" t="s">
        <v>1405</v>
      </c>
      <c r="AH565" s="54"/>
      <c r="AI565" s="50" t="str">
        <f t="shared" si="209"/>
        <v>规格×</v>
      </c>
      <c r="AJ565" s="50" t="str">
        <f t="shared" si="210"/>
        <v>含量差比价</v>
      </c>
      <c r="AK565" s="51" t="e">
        <f t="shared" si="211"/>
        <v>#VALUE!</v>
      </c>
      <c r="AL565" s="50" t="e">
        <f t="shared" si="212"/>
        <v>#VALUE!</v>
      </c>
      <c r="AM565" s="52" t="e">
        <f t="shared" si="213"/>
        <v>#VALUE!</v>
      </c>
      <c r="AN565" s="53" t="e">
        <f t="shared" si="214"/>
        <v>#VALUE!</v>
      </c>
      <c r="AO565" s="53" t="e">
        <f t="shared" si="215"/>
        <v>#VALUE!</v>
      </c>
      <c r="AP565" s="53" t="e">
        <f t="shared" si="216"/>
        <v>#VALUE!</v>
      </c>
    </row>
    <row r="566" spans="1:42">
      <c r="A566" s="28">
        <v>46</v>
      </c>
      <c r="B566" s="28" t="s">
        <v>2641</v>
      </c>
      <c r="C566" s="28" t="s">
        <v>2642</v>
      </c>
      <c r="D566" s="28" t="s">
        <v>1387</v>
      </c>
      <c r="E566" s="28" t="str">
        <f>LOOKUP(2,1/([1]中选结果表!$C$2:$C$85=D566),[1]中选结果表!$M$2:$M$85)</f>
        <v>注射剂</v>
      </c>
      <c r="F566" s="28" t="s">
        <v>2643</v>
      </c>
      <c r="G566" s="28" t="str">
        <f>LOOKUP(2,1/([1]中选结果表!$D$2:$D$85=$F566),[1]中选结果表!$E$2:$E$85)</f>
        <v>0.5mg</v>
      </c>
      <c r="H566" s="28" t="str">
        <f>LOOKUP(2,1/([1]中选结果表!$D$2:$D$85=$F566),[1]中选结果表!$F$2:$F$85)</f>
        <v>10支</v>
      </c>
      <c r="I566" s="28" t="s">
        <v>89</v>
      </c>
      <c r="J566" s="28" t="s">
        <v>1418</v>
      </c>
      <c r="K566" s="28">
        <v>14.9</v>
      </c>
      <c r="L566" s="31">
        <v>1.49</v>
      </c>
      <c r="M566" s="28">
        <v>4</v>
      </c>
      <c r="N566" s="32">
        <v>0.8</v>
      </c>
      <c r="O566" s="60" t="s">
        <v>1406</v>
      </c>
      <c r="P566" s="7" t="s">
        <v>1385</v>
      </c>
      <c r="Q566" s="7" t="s">
        <v>1385</v>
      </c>
      <c r="R566" s="7" t="s">
        <v>1407</v>
      </c>
      <c r="S566" s="4" t="str">
        <f>LOOKUP(2,1/('[1] 集采未中选药品规格'!$A$2:$A$596=$R566),'[1] 集采未中选药品规格'!C$2:C$596)</f>
        <v>0.5mg+2.5mg</v>
      </c>
      <c r="T566" s="4" t="str">
        <f>LOOKUP(2,1/('[1] 集采未中选药品规格'!$A$2:$A$596=$R566),'[1] 集采未中选药品规格'!D$2:D$596)</f>
        <v>5支</v>
      </c>
      <c r="U566" s="7" t="s">
        <v>89</v>
      </c>
      <c r="V566" s="61" t="s">
        <v>1408</v>
      </c>
      <c r="W566" s="7" t="s">
        <v>1409</v>
      </c>
      <c r="X566" s="61" t="s">
        <v>1408</v>
      </c>
      <c r="Y566" s="7" t="s">
        <v>1409</v>
      </c>
      <c r="Z566" s="7">
        <v>25.27</v>
      </c>
      <c r="AA566" s="7">
        <v>5.0540000000000003</v>
      </c>
      <c r="AB566" s="54" t="s">
        <v>66</v>
      </c>
      <c r="AC566" s="42"/>
      <c r="AD566" s="42"/>
      <c r="AE566" s="42" t="s">
        <v>1410</v>
      </c>
      <c r="AF566" s="42" t="s">
        <v>1406</v>
      </c>
      <c r="AG566" s="42" t="s">
        <v>1411</v>
      </c>
      <c r="AH566" s="54"/>
      <c r="AI566" s="50" t="str">
        <f t="shared" si="209"/>
        <v>规格×</v>
      </c>
      <c r="AJ566" s="50" t="str">
        <f t="shared" si="210"/>
        <v>含量差比价</v>
      </c>
      <c r="AK566" s="51" t="e">
        <f t="shared" si="211"/>
        <v>#VALUE!</v>
      </c>
      <c r="AL566" s="50" t="e">
        <f t="shared" si="212"/>
        <v>#VALUE!</v>
      </c>
      <c r="AM566" s="52" t="e">
        <f t="shared" si="213"/>
        <v>#VALUE!</v>
      </c>
      <c r="AN566" s="53" t="e">
        <f t="shared" si="214"/>
        <v>#VALUE!</v>
      </c>
      <c r="AO566" s="53" t="e">
        <f t="shared" si="215"/>
        <v>#VALUE!</v>
      </c>
      <c r="AP566" s="53" t="e">
        <f t="shared" si="216"/>
        <v>#VALUE!</v>
      </c>
    </row>
    <row r="567" spans="1:42">
      <c r="A567" s="28">
        <v>46</v>
      </c>
      <c r="B567" s="28" t="s">
        <v>2641</v>
      </c>
      <c r="C567" s="28" t="s">
        <v>2642</v>
      </c>
      <c r="D567" s="28" t="s">
        <v>1387</v>
      </c>
      <c r="E567" s="28" t="str">
        <f>LOOKUP(2,1/([1]中选结果表!$C$2:$C$85=D567),[1]中选结果表!$M$2:$M$85)</f>
        <v>注射剂</v>
      </c>
      <c r="F567" s="28" t="s">
        <v>2643</v>
      </c>
      <c r="G567" s="28" t="str">
        <f>LOOKUP(2,1/([1]中选结果表!$D$2:$D$85=$F567),[1]中选结果表!$E$2:$E$85)</f>
        <v>0.5mg</v>
      </c>
      <c r="H567" s="28" t="str">
        <f>LOOKUP(2,1/([1]中选结果表!$D$2:$D$85=$F567),[1]中选结果表!$F$2:$F$85)</f>
        <v>10支</v>
      </c>
      <c r="I567" s="28" t="s">
        <v>89</v>
      </c>
      <c r="J567" s="28" t="s">
        <v>1418</v>
      </c>
      <c r="K567" s="28">
        <v>14.9</v>
      </c>
      <c r="L567" s="31">
        <v>1.49</v>
      </c>
      <c r="M567" s="28">
        <v>4</v>
      </c>
      <c r="N567" s="32">
        <v>0.8</v>
      </c>
      <c r="O567" s="60" t="s">
        <v>1412</v>
      </c>
      <c r="P567" s="7" t="s">
        <v>1385</v>
      </c>
      <c r="Q567" s="7" t="s">
        <v>1385</v>
      </c>
      <c r="R567" s="7" t="s">
        <v>1413</v>
      </c>
      <c r="S567" s="4" t="str">
        <f>LOOKUP(2,1/('[1] 集采未中选药品规格'!$A$2:$A$596=$R567),'[1] 集采未中选药品规格'!C$2:C$596)</f>
        <v>0.5mg+2.5mg</v>
      </c>
      <c r="T567" s="4" t="str">
        <f>LOOKUP(2,1/('[1] 集采未中选药品规格'!$A$2:$A$596=$R567),'[1] 集采未中选药品规格'!D$2:D$596)</f>
        <v>10支</v>
      </c>
      <c r="U567" s="7" t="s">
        <v>89</v>
      </c>
      <c r="V567" s="61" t="s">
        <v>1408</v>
      </c>
      <c r="W567" s="7" t="s">
        <v>1409</v>
      </c>
      <c r="X567" s="61" t="s">
        <v>1408</v>
      </c>
      <c r="Y567" s="7" t="s">
        <v>1409</v>
      </c>
      <c r="Z567" s="7">
        <v>49.28</v>
      </c>
      <c r="AA567" s="7">
        <v>4.9279999999999999</v>
      </c>
      <c r="AB567" s="54" t="s">
        <v>66</v>
      </c>
      <c r="AC567" s="42"/>
      <c r="AD567" s="42"/>
      <c r="AE567" s="42" t="s">
        <v>1410</v>
      </c>
      <c r="AF567" s="42" t="s">
        <v>1412</v>
      </c>
      <c r="AG567" s="42" t="s">
        <v>1411</v>
      </c>
      <c r="AH567" s="54"/>
      <c r="AI567" s="50" t="str">
        <f t="shared" si="209"/>
        <v>规格×</v>
      </c>
      <c r="AJ567" s="50" t="str">
        <f t="shared" si="210"/>
        <v>含量差比价</v>
      </c>
      <c r="AK567" s="51" t="e">
        <f t="shared" si="211"/>
        <v>#VALUE!</v>
      </c>
      <c r="AL567" s="50" t="e">
        <f t="shared" si="212"/>
        <v>#VALUE!</v>
      </c>
      <c r="AM567" s="52" t="e">
        <f t="shared" si="213"/>
        <v>#VALUE!</v>
      </c>
      <c r="AN567" s="53" t="e">
        <f t="shared" si="214"/>
        <v>#VALUE!</v>
      </c>
      <c r="AO567" s="53" t="e">
        <f t="shared" si="215"/>
        <v>#VALUE!</v>
      </c>
      <c r="AP567" s="53" t="e">
        <f t="shared" si="216"/>
        <v>#VALUE!</v>
      </c>
    </row>
    <row r="568" spans="1:42">
      <c r="A568" s="28">
        <v>46</v>
      </c>
      <c r="B568" s="28" t="s">
        <v>2641</v>
      </c>
      <c r="C568" s="28" t="s">
        <v>2642</v>
      </c>
      <c r="D568" s="28" t="s">
        <v>1387</v>
      </c>
      <c r="E568" s="28" t="str">
        <f>LOOKUP(2,1/([1]中选结果表!$C$2:$C$85=D568),[1]中选结果表!$M$2:$M$85)</f>
        <v>注射剂</v>
      </c>
      <c r="F568" s="28" t="s">
        <v>2643</v>
      </c>
      <c r="G568" s="28" t="str">
        <f>LOOKUP(2,1/([1]中选结果表!$D$2:$D$85=$F568),[1]中选结果表!$E$2:$E$85)</f>
        <v>0.5mg</v>
      </c>
      <c r="H568" s="28" t="str">
        <f>LOOKUP(2,1/([1]中选结果表!$D$2:$D$85=$F568),[1]中选结果表!$F$2:$F$85)</f>
        <v>10支</v>
      </c>
      <c r="I568" s="28" t="s">
        <v>89</v>
      </c>
      <c r="J568" s="28" t="s">
        <v>1418</v>
      </c>
      <c r="K568" s="28">
        <v>14.9</v>
      </c>
      <c r="L568" s="31">
        <v>1.49</v>
      </c>
      <c r="M568" s="28">
        <v>4</v>
      </c>
      <c r="N568" s="32">
        <v>0.8</v>
      </c>
      <c r="O568" s="60" t="s">
        <v>2675</v>
      </c>
      <c r="P568" s="7" t="s">
        <v>2676</v>
      </c>
      <c r="Q568" s="7" t="s">
        <v>2650</v>
      </c>
      <c r="R568" s="7" t="s">
        <v>2677</v>
      </c>
      <c r="S568" s="4" t="str">
        <f>LOOKUP(2,1/('[1] 集采未中选药品规格'!$A$2:$A$596=$R568),'[1] 集采未中选药品规格'!C$2:C$596)</f>
        <v>8.4mg</v>
      </c>
      <c r="T568" s="4" t="str">
        <f>LOOKUP(2,1/('[1] 集采未中选药品规格'!$A$2:$A$596=$R568),'[1] 集采未中选药品规格'!D$2:D$596)</f>
        <v>1瓶</v>
      </c>
      <c r="U568" s="7" t="s">
        <v>89</v>
      </c>
      <c r="V568" s="61" t="s">
        <v>2678</v>
      </c>
      <c r="W568" s="7" t="s">
        <v>2679</v>
      </c>
      <c r="X568" s="61" t="s">
        <v>2678</v>
      </c>
      <c r="Y568" s="7" t="s">
        <v>2679</v>
      </c>
      <c r="Z568" s="7">
        <v>88.68</v>
      </c>
      <c r="AA568" s="7">
        <v>88.68</v>
      </c>
      <c r="AB568" s="54" t="s">
        <v>57</v>
      </c>
      <c r="AC568" s="42"/>
      <c r="AD568" s="42"/>
      <c r="AE568" s="42"/>
      <c r="AF568" s="42" t="s">
        <v>2675</v>
      </c>
      <c r="AG568" s="42"/>
      <c r="AH568" s="54"/>
      <c r="AI568" s="50" t="str">
        <f t="shared" si="209"/>
        <v>规格×</v>
      </c>
      <c r="AJ568" s="50" t="str">
        <f t="shared" si="210"/>
        <v>含量差比价</v>
      </c>
      <c r="AK568" s="51">
        <f t="shared" si="211"/>
        <v>12.92</v>
      </c>
      <c r="AL568" s="50">
        <f t="shared" si="212"/>
        <v>6.9</v>
      </c>
      <c r="AM568" s="52" t="str">
        <f t="shared" si="213"/>
        <v>差比价与挂网价取低者</v>
      </c>
      <c r="AN568" s="53">
        <f t="shared" si="214"/>
        <v>12.92</v>
      </c>
      <c r="AO568" s="53">
        <f t="shared" si="215"/>
        <v>12.92</v>
      </c>
      <c r="AP568" s="53">
        <f t="shared" si="216"/>
        <v>12.92</v>
      </c>
    </row>
    <row r="569" spans="1:42">
      <c r="A569" s="28">
        <v>46</v>
      </c>
      <c r="B569" s="28" t="s">
        <v>2641</v>
      </c>
      <c r="C569" s="28" t="s">
        <v>2642</v>
      </c>
      <c r="D569" s="28" t="s">
        <v>1387</v>
      </c>
      <c r="E569" s="28" t="str">
        <f>LOOKUP(2,1/([1]中选结果表!$C$2:$C$85=D569),[1]中选结果表!$M$2:$M$85)</f>
        <v>注射剂</v>
      </c>
      <c r="F569" s="28" t="s">
        <v>2643</v>
      </c>
      <c r="G569" s="28" t="str">
        <f>LOOKUP(2,1/([1]中选结果表!$D$2:$D$85=$F569),[1]中选结果表!$E$2:$E$85)</f>
        <v>0.5mg</v>
      </c>
      <c r="H569" s="28" t="str">
        <f>LOOKUP(2,1/([1]中选结果表!$D$2:$D$85=$F569),[1]中选结果表!$F$2:$F$85)</f>
        <v>10支</v>
      </c>
      <c r="I569" s="28" t="s">
        <v>89</v>
      </c>
      <c r="J569" s="28" t="s">
        <v>1418</v>
      </c>
      <c r="K569" s="28">
        <v>14.9</v>
      </c>
      <c r="L569" s="31">
        <v>1.49</v>
      </c>
      <c r="M569" s="28">
        <v>4</v>
      </c>
      <c r="N569" s="32">
        <v>0.8</v>
      </c>
      <c r="O569" s="60" t="s">
        <v>1414</v>
      </c>
      <c r="P569" s="7" t="s">
        <v>1385</v>
      </c>
      <c r="Q569" s="7" t="s">
        <v>1415</v>
      </c>
      <c r="R569" s="7" t="s">
        <v>1416</v>
      </c>
      <c r="S569" s="4" t="str">
        <f>LOOKUP(2,1/('[1] 集采未中选药品规格'!$A$2:$A$596=$R569),'[1] 集采未中选药品规格'!C$2:C$596)</f>
        <v>0.5mg+2.5mg</v>
      </c>
      <c r="T569" s="4" t="str">
        <f>LOOKUP(2,1/('[1] 集采未中选药品规格'!$A$2:$A$596=$R569),'[1] 集采未中选药品规格'!D$2:D$596)</f>
        <v>10支</v>
      </c>
      <c r="U569" s="7" t="s">
        <v>89</v>
      </c>
      <c r="V569" s="61" t="s">
        <v>1417</v>
      </c>
      <c r="W569" s="7" t="s">
        <v>1418</v>
      </c>
      <c r="X569" s="61" t="s">
        <v>1417</v>
      </c>
      <c r="Y569" s="7" t="s">
        <v>1418</v>
      </c>
      <c r="Z569" s="7">
        <v>54.6</v>
      </c>
      <c r="AA569" s="7">
        <v>5.46</v>
      </c>
      <c r="AB569" s="54" t="s">
        <v>66</v>
      </c>
      <c r="AC569" s="42"/>
      <c r="AD569" s="42"/>
      <c r="AE569" s="42" t="s">
        <v>1419</v>
      </c>
      <c r="AF569" s="42" t="s">
        <v>1414</v>
      </c>
      <c r="AG569" s="42" t="s">
        <v>1420</v>
      </c>
      <c r="AH569" s="54" t="s">
        <v>433</v>
      </c>
      <c r="AI569" s="50" t="str">
        <f t="shared" si="209"/>
        <v>规格×</v>
      </c>
      <c r="AJ569" s="50" t="str">
        <f t="shared" si="210"/>
        <v>含量差比价</v>
      </c>
      <c r="AK569" s="51" t="e">
        <f t="shared" si="211"/>
        <v>#VALUE!</v>
      </c>
      <c r="AL569" s="50" t="e">
        <f t="shared" si="212"/>
        <v>#VALUE!</v>
      </c>
      <c r="AM569" s="52" t="e">
        <f t="shared" si="213"/>
        <v>#VALUE!</v>
      </c>
      <c r="AN569" s="53" t="e">
        <f t="shared" si="214"/>
        <v>#VALUE!</v>
      </c>
      <c r="AO569" s="53" t="e">
        <f t="shared" si="215"/>
        <v>#VALUE!</v>
      </c>
      <c r="AP569" s="53" t="e">
        <f t="shared" si="216"/>
        <v>#VALUE!</v>
      </c>
    </row>
    <row r="570" spans="1:42">
      <c r="A570" s="29">
        <v>47</v>
      </c>
      <c r="B570" s="29" t="s">
        <v>2680</v>
      </c>
      <c r="C570" s="29" t="s">
        <v>2681</v>
      </c>
      <c r="D570" s="29" t="s">
        <v>45</v>
      </c>
      <c r="E570" s="29" t="str">
        <f>LOOKUP(2,1/([1]中选结果表!$C$2:$C$85=D570),[1]中选结果表!$M$2:$M$85)</f>
        <v>注射剂</v>
      </c>
      <c r="F570" s="29" t="s">
        <v>2682</v>
      </c>
      <c r="G570" s="29" t="str">
        <f>LOOKUP(2,1/([1]中选结果表!$D$2:$D$85=$F570),[1]中选结果表!$E$2:$E$85)</f>
        <v>1440ml</v>
      </c>
      <c r="H570" s="29" t="str">
        <f>LOOKUP(2,1/([1]中选结果表!$D$2:$D$85=$F570),[1]中选结果表!$F$2:$F$85)</f>
        <v>4袋</v>
      </c>
      <c r="I570" s="29" t="s">
        <v>2683</v>
      </c>
      <c r="J570" s="29" t="s">
        <v>2684</v>
      </c>
      <c r="K570" s="29">
        <v>306.8</v>
      </c>
      <c r="L570" s="34">
        <v>76.7</v>
      </c>
      <c r="M570" s="29">
        <v>3</v>
      </c>
      <c r="N570" s="35">
        <v>0.7</v>
      </c>
      <c r="O570" s="62" t="s">
        <v>2685</v>
      </c>
      <c r="P570" s="63" t="s">
        <v>2686</v>
      </c>
      <c r="Q570" s="63" t="s">
        <v>51</v>
      </c>
      <c r="R570" s="63" t="s">
        <v>2687</v>
      </c>
      <c r="S570" s="39" t="str">
        <f>LOOKUP(2,1/('[1] 集采未中选药品规格'!$A$2:$A$596=$R570),'[1] 集采未中选药品规格'!C$2:C$596)</f>
        <v>250ml</v>
      </c>
      <c r="T570" s="39" t="str">
        <f>LOOKUP(2,1/('[1] 集采未中选药品规格'!$A$2:$A$596=$R570),'[1] 集采未中选药品规格'!D$2:D$596)</f>
        <v>1袋</v>
      </c>
      <c r="U570" s="63" t="s">
        <v>1400</v>
      </c>
      <c r="V570" s="64" t="s">
        <v>2688</v>
      </c>
      <c r="W570" s="63" t="s">
        <v>2689</v>
      </c>
      <c r="X570" s="64" t="s">
        <v>2688</v>
      </c>
      <c r="Y570" s="63" t="s">
        <v>2690</v>
      </c>
      <c r="Z570" s="63">
        <v>253.74</v>
      </c>
      <c r="AA570" s="63">
        <v>253.74</v>
      </c>
      <c r="AB570" s="55" t="s">
        <v>57</v>
      </c>
      <c r="AC570" s="43" t="s">
        <v>66</v>
      </c>
      <c r="AD570" s="44"/>
      <c r="AE570" s="44" t="s">
        <v>2691</v>
      </c>
      <c r="AF570" s="44" t="s">
        <v>2685</v>
      </c>
      <c r="AG570" s="44" t="s">
        <v>2692</v>
      </c>
      <c r="AH570" s="55"/>
      <c r="AI570" s="50" t="str">
        <f t="shared" si="209"/>
        <v>规格×</v>
      </c>
      <c r="AJ570" s="50" t="str">
        <f t="shared" si="210"/>
        <v>含量差比价</v>
      </c>
      <c r="AK570" s="51">
        <f t="shared" si="211"/>
        <v>20.079999999999998</v>
      </c>
      <c r="AL570" s="50">
        <f t="shared" si="212"/>
        <v>12.6</v>
      </c>
      <c r="AM570" s="52" t="str">
        <f t="shared" si="213"/>
        <v>原研药，行梯度降价</v>
      </c>
      <c r="AN570" s="53">
        <f t="shared" si="214"/>
        <v>152.25</v>
      </c>
      <c r="AO570" s="53">
        <f t="shared" si="215"/>
        <v>91.350000000000009</v>
      </c>
      <c r="AP570" s="53">
        <f t="shared" si="216"/>
        <v>73.08</v>
      </c>
    </row>
    <row r="571" spans="1:42">
      <c r="A571" s="29">
        <v>47</v>
      </c>
      <c r="B571" s="29" t="s">
        <v>2680</v>
      </c>
      <c r="C571" s="29" t="s">
        <v>2681</v>
      </c>
      <c r="D571" s="29" t="s">
        <v>45</v>
      </c>
      <c r="E571" s="29" t="str">
        <f>LOOKUP(2,1/([1]中选结果表!$C$2:$C$85=D571),[1]中选结果表!$M$2:$M$85)</f>
        <v>注射剂</v>
      </c>
      <c r="F571" s="29" t="s">
        <v>2682</v>
      </c>
      <c r="G571" s="29" t="str">
        <f>LOOKUP(2,1/([1]中选结果表!$D$2:$D$85=$F571),[1]中选结果表!$E$2:$E$85)</f>
        <v>1440ml</v>
      </c>
      <c r="H571" s="29" t="str">
        <f>LOOKUP(2,1/([1]中选结果表!$D$2:$D$85=$F571),[1]中选结果表!$F$2:$F$85)</f>
        <v>4袋</v>
      </c>
      <c r="I571" s="29" t="s">
        <v>2683</v>
      </c>
      <c r="J571" s="29" t="s">
        <v>2684</v>
      </c>
      <c r="K571" s="29">
        <v>306.8</v>
      </c>
      <c r="L571" s="34">
        <v>76.7</v>
      </c>
      <c r="M571" s="29">
        <v>3</v>
      </c>
      <c r="N571" s="35">
        <v>0.7</v>
      </c>
      <c r="O571" s="62" t="s">
        <v>2693</v>
      </c>
      <c r="P571" s="63" t="s">
        <v>2694</v>
      </c>
      <c r="Q571" s="63" t="s">
        <v>51</v>
      </c>
      <c r="R571" s="63" t="s">
        <v>2695</v>
      </c>
      <c r="S571" s="39" t="str">
        <f>LOOKUP(2,1/('[1] 集采未中选药品规格'!$A$2:$A$596=$R571),'[1] 集采未中选药品规格'!C$2:C$596)</f>
        <v>100ml</v>
      </c>
      <c r="T571" s="39" t="str">
        <f>LOOKUP(2,1/('[1] 集采未中选药品规格'!$A$2:$A$596=$R571),'[1] 集采未中选药品规格'!D$2:D$596)</f>
        <v>1瓶</v>
      </c>
      <c r="U571" s="63" t="s">
        <v>47</v>
      </c>
      <c r="V571" s="64" t="s">
        <v>2688</v>
      </c>
      <c r="W571" s="63" t="s">
        <v>2696</v>
      </c>
      <c r="X571" s="64" t="s">
        <v>2688</v>
      </c>
      <c r="Y571" s="63" t="s">
        <v>2690</v>
      </c>
      <c r="Z571" s="63">
        <v>0</v>
      </c>
      <c r="AA571" s="63">
        <v>0</v>
      </c>
      <c r="AB571" s="55" t="s">
        <v>57</v>
      </c>
      <c r="AC571" s="43" t="s">
        <v>66</v>
      </c>
      <c r="AD571" s="44"/>
      <c r="AE571" s="44" t="s">
        <v>2697</v>
      </c>
      <c r="AF571" s="44" t="s">
        <v>2693</v>
      </c>
      <c r="AG571" s="44" t="s">
        <v>2698</v>
      </c>
      <c r="AH571" s="55"/>
      <c r="AI571" s="50" t="str">
        <f t="shared" si="209"/>
        <v>规格×</v>
      </c>
      <c r="AJ571" s="50" t="str">
        <f t="shared" si="210"/>
        <v>含量差比价</v>
      </c>
      <c r="AK571" s="51">
        <f t="shared" si="211"/>
        <v>9.9499999999999993</v>
      </c>
      <c r="AL571" s="50">
        <f t="shared" si="212"/>
        <v>0</v>
      </c>
      <c r="AM571" s="52" t="str">
        <f t="shared" si="213"/>
        <v>原研药，差比价与挂网价取低者</v>
      </c>
      <c r="AN571" s="53" t="str">
        <f t="shared" si="214"/>
        <v>海南无挂网价（差比价为9.95）</v>
      </c>
      <c r="AO571" s="53" t="str">
        <f t="shared" si="215"/>
        <v>海南无挂网价（差比价为9.95）</v>
      </c>
      <c r="AP571" s="53" t="str">
        <f t="shared" si="216"/>
        <v>海南无挂网价（差比价为9.95）</v>
      </c>
    </row>
    <row r="572" spans="1:42">
      <c r="A572" s="29">
        <v>47</v>
      </c>
      <c r="B572" s="29" t="s">
        <v>2680</v>
      </c>
      <c r="C572" s="29" t="s">
        <v>2681</v>
      </c>
      <c r="D572" s="29" t="s">
        <v>45</v>
      </c>
      <c r="E572" s="29" t="str">
        <f>LOOKUP(2,1/([1]中选结果表!$C$2:$C$85=D572),[1]中选结果表!$M$2:$M$85)</f>
        <v>注射剂</v>
      </c>
      <c r="F572" s="29" t="s">
        <v>2682</v>
      </c>
      <c r="G572" s="29" t="str">
        <f>LOOKUP(2,1/([1]中选结果表!$D$2:$D$85=$F572),[1]中选结果表!$E$2:$E$85)</f>
        <v>1440ml</v>
      </c>
      <c r="H572" s="29" t="str">
        <f>LOOKUP(2,1/([1]中选结果表!$D$2:$D$85=$F572),[1]中选结果表!$F$2:$F$85)</f>
        <v>4袋</v>
      </c>
      <c r="I572" s="29" t="s">
        <v>2683</v>
      </c>
      <c r="J572" s="29" t="s">
        <v>2684</v>
      </c>
      <c r="K572" s="29">
        <v>306.8</v>
      </c>
      <c r="L572" s="34">
        <v>76.7</v>
      </c>
      <c r="M572" s="29">
        <v>3</v>
      </c>
      <c r="N572" s="35">
        <v>0.7</v>
      </c>
      <c r="O572" s="62" t="s">
        <v>2699</v>
      </c>
      <c r="P572" s="63" t="s">
        <v>2694</v>
      </c>
      <c r="Q572" s="63" t="s">
        <v>51</v>
      </c>
      <c r="R572" s="63" t="s">
        <v>2700</v>
      </c>
      <c r="S572" s="39" t="str">
        <f>LOOKUP(2,1/('[1] 集采未中选药品规格'!$A$2:$A$596=$R572),'[1] 集采未中选药品规格'!C$2:C$596)</f>
        <v>250ml</v>
      </c>
      <c r="T572" s="39" t="str">
        <f>LOOKUP(2,1/('[1] 集采未中选药品规格'!$A$2:$A$596=$R572),'[1] 集采未中选药品规格'!D$2:D$596)</f>
        <v>1瓶</v>
      </c>
      <c r="U572" s="63" t="s">
        <v>47</v>
      </c>
      <c r="V572" s="64" t="s">
        <v>2688</v>
      </c>
      <c r="W572" s="63" t="s">
        <v>2696</v>
      </c>
      <c r="X572" s="64" t="s">
        <v>2688</v>
      </c>
      <c r="Y572" s="63" t="s">
        <v>2690</v>
      </c>
      <c r="Z572" s="63">
        <v>0</v>
      </c>
      <c r="AA572" s="63">
        <v>0</v>
      </c>
      <c r="AB572" s="55" t="s">
        <v>57</v>
      </c>
      <c r="AC572" s="43" t="s">
        <v>66</v>
      </c>
      <c r="AD572" s="44"/>
      <c r="AE572" s="44" t="s">
        <v>2701</v>
      </c>
      <c r="AF572" s="44" t="s">
        <v>2699</v>
      </c>
      <c r="AG572" s="44" t="s">
        <v>2702</v>
      </c>
      <c r="AH572" s="55"/>
      <c r="AI572" s="50" t="str">
        <f t="shared" si="209"/>
        <v>规格×</v>
      </c>
      <c r="AJ572" s="50" t="str">
        <f t="shared" si="210"/>
        <v>含量差比价</v>
      </c>
      <c r="AK572" s="51">
        <f t="shared" si="211"/>
        <v>20.079999999999998</v>
      </c>
      <c r="AL572" s="50">
        <f t="shared" si="212"/>
        <v>0</v>
      </c>
      <c r="AM572" s="52" t="str">
        <f t="shared" si="213"/>
        <v>原研药，差比价与挂网价取低者</v>
      </c>
      <c r="AN572" s="53" t="str">
        <f t="shared" si="214"/>
        <v>海南无挂网价（差比价为20.08）</v>
      </c>
      <c r="AO572" s="53" t="str">
        <f t="shared" si="215"/>
        <v>海南无挂网价（差比价为20.08）</v>
      </c>
      <c r="AP572" s="53" t="str">
        <f t="shared" si="216"/>
        <v>海南无挂网价（差比价为20.08）</v>
      </c>
    </row>
    <row r="573" spans="1:42">
      <c r="A573" s="29">
        <v>47</v>
      </c>
      <c r="B573" s="29" t="s">
        <v>2680</v>
      </c>
      <c r="C573" s="29" t="s">
        <v>2681</v>
      </c>
      <c r="D573" s="29" t="s">
        <v>45</v>
      </c>
      <c r="E573" s="29" t="str">
        <f>LOOKUP(2,1/([1]中选结果表!$C$2:$C$85=D573),[1]中选结果表!$M$2:$M$85)</f>
        <v>注射剂</v>
      </c>
      <c r="F573" s="29" t="s">
        <v>2682</v>
      </c>
      <c r="G573" s="29" t="str">
        <f>LOOKUP(2,1/([1]中选结果表!$D$2:$D$85=$F573),[1]中选结果表!$E$2:$E$85)</f>
        <v>1440ml</v>
      </c>
      <c r="H573" s="29" t="str">
        <f>LOOKUP(2,1/([1]中选结果表!$D$2:$D$85=$F573),[1]中选结果表!$F$2:$F$85)</f>
        <v>4袋</v>
      </c>
      <c r="I573" s="29" t="s">
        <v>2683</v>
      </c>
      <c r="J573" s="29" t="s">
        <v>2684</v>
      </c>
      <c r="K573" s="29">
        <v>306.8</v>
      </c>
      <c r="L573" s="34">
        <v>76.7</v>
      </c>
      <c r="M573" s="29">
        <v>3</v>
      </c>
      <c r="N573" s="35">
        <v>0.7</v>
      </c>
      <c r="O573" s="62" t="s">
        <v>2703</v>
      </c>
      <c r="P573" s="63" t="s">
        <v>2704</v>
      </c>
      <c r="Q573" s="63" t="s">
        <v>51</v>
      </c>
      <c r="R573" s="63" t="s">
        <v>2705</v>
      </c>
      <c r="S573" s="39" t="str">
        <f>LOOKUP(2,1/('[1] 集采未中选药品规格'!$A$2:$A$596=$R573),'[1] 集采未中选药品规格'!C$2:C$596)</f>
        <v>1440ml</v>
      </c>
      <c r="T573" s="39" t="str">
        <f>LOOKUP(2,1/('[1] 集采未中选药品规格'!$A$2:$A$596=$R573),'[1] 集采未中选药品规格'!D$2:D$596)</f>
        <v>1袋</v>
      </c>
      <c r="U573" s="63" t="s">
        <v>1400</v>
      </c>
      <c r="V573" s="64" t="s">
        <v>2688</v>
      </c>
      <c r="W573" s="63" t="s">
        <v>2690</v>
      </c>
      <c r="X573" s="64" t="s">
        <v>2688</v>
      </c>
      <c r="Y573" s="63" t="s">
        <v>2690</v>
      </c>
      <c r="Z573" s="63">
        <v>313.17</v>
      </c>
      <c r="AA573" s="63">
        <v>313.17</v>
      </c>
      <c r="AB573" s="55" t="s">
        <v>57</v>
      </c>
      <c r="AC573" s="43" t="s">
        <v>66</v>
      </c>
      <c r="AD573" s="44"/>
      <c r="AE573" s="44" t="s">
        <v>2706</v>
      </c>
      <c r="AF573" s="44" t="s">
        <v>2703</v>
      </c>
      <c r="AG573" s="44" t="s">
        <v>2707</v>
      </c>
      <c r="AH573" s="55"/>
      <c r="AI573" s="50" t="str">
        <f t="shared" si="209"/>
        <v>规格√</v>
      </c>
      <c r="AJ573" s="50" t="str">
        <f t="shared" si="210"/>
        <v>按中选价</v>
      </c>
      <c r="AK573" s="51">
        <f t="shared" si="211"/>
        <v>76.7</v>
      </c>
      <c r="AL573" s="50">
        <f t="shared" si="212"/>
        <v>4.0999999999999996</v>
      </c>
      <c r="AM573" s="52" t="str">
        <f t="shared" si="213"/>
        <v>原研药，行梯度降价</v>
      </c>
      <c r="AN573" s="53">
        <f t="shared" si="214"/>
        <v>187.91</v>
      </c>
      <c r="AO573" s="53">
        <f t="shared" si="215"/>
        <v>112.75</v>
      </c>
      <c r="AP573" s="53">
        <f t="shared" si="216"/>
        <v>90.2</v>
      </c>
    </row>
    <row r="574" spans="1:42">
      <c r="A574" s="29">
        <v>47</v>
      </c>
      <c r="B574" s="29" t="s">
        <v>2680</v>
      </c>
      <c r="C574" s="29" t="s">
        <v>2681</v>
      </c>
      <c r="D574" s="29" t="s">
        <v>45</v>
      </c>
      <c r="E574" s="29" t="str">
        <f>LOOKUP(2,1/([1]中选结果表!$C$2:$C$85=D574),[1]中选结果表!$M$2:$M$85)</f>
        <v>注射剂</v>
      </c>
      <c r="F574" s="29" t="s">
        <v>2682</v>
      </c>
      <c r="G574" s="29" t="str">
        <f>LOOKUP(2,1/([1]中选结果表!$D$2:$D$85=$F574),[1]中选结果表!$E$2:$E$85)</f>
        <v>1440ml</v>
      </c>
      <c r="H574" s="29" t="str">
        <f>LOOKUP(2,1/([1]中选结果表!$D$2:$D$85=$F574),[1]中选结果表!$F$2:$F$85)</f>
        <v>4袋</v>
      </c>
      <c r="I574" s="29" t="s">
        <v>2683</v>
      </c>
      <c r="J574" s="29" t="s">
        <v>2684</v>
      </c>
      <c r="K574" s="29">
        <v>306.8</v>
      </c>
      <c r="L574" s="34">
        <v>76.7</v>
      </c>
      <c r="M574" s="29">
        <v>3</v>
      </c>
      <c r="N574" s="35">
        <v>0.7</v>
      </c>
      <c r="O574" s="62" t="s">
        <v>2708</v>
      </c>
      <c r="P574" s="63" t="s">
        <v>2704</v>
      </c>
      <c r="Q574" s="63" t="s">
        <v>45</v>
      </c>
      <c r="R574" s="63" t="s">
        <v>2709</v>
      </c>
      <c r="S574" s="39" t="str">
        <f>LOOKUP(2,1/('[1] 集采未中选药品规格'!$A$2:$A$596=$R574),'[1] 集采未中选药品规格'!C$2:C$596)</f>
        <v>1920ml</v>
      </c>
      <c r="T574" s="39" t="str">
        <f>LOOKUP(2,1/('[1] 集采未中选药品规格'!$A$2:$A$596=$R574),'[1] 集采未中选药品规格'!D$2:D$596)</f>
        <v>1袋</v>
      </c>
      <c r="U574" s="63" t="s">
        <v>1400</v>
      </c>
      <c r="V574" s="64" t="s">
        <v>2688</v>
      </c>
      <c r="W574" s="63" t="s">
        <v>2689</v>
      </c>
      <c r="X574" s="64" t="s">
        <v>2688</v>
      </c>
      <c r="Y574" s="63" t="s">
        <v>2690</v>
      </c>
      <c r="Z574" s="63">
        <v>354.2</v>
      </c>
      <c r="AA574" s="63">
        <v>354.2</v>
      </c>
      <c r="AB574" s="55" t="s">
        <v>57</v>
      </c>
      <c r="AC574" s="43" t="s">
        <v>66</v>
      </c>
      <c r="AD574" s="44"/>
      <c r="AE574" s="44" t="s">
        <v>2710</v>
      </c>
      <c r="AF574" s="44" t="s">
        <v>2708</v>
      </c>
      <c r="AG574" s="44" t="s">
        <v>2711</v>
      </c>
      <c r="AH574" s="55"/>
      <c r="AI574" s="50" t="str">
        <f t="shared" si="209"/>
        <v>规格×</v>
      </c>
      <c r="AJ574" s="50" t="str">
        <f t="shared" si="210"/>
        <v>含量差比价</v>
      </c>
      <c r="AK574" s="51">
        <f t="shared" si="211"/>
        <v>95.6</v>
      </c>
      <c r="AL574" s="50">
        <f t="shared" si="212"/>
        <v>3.7</v>
      </c>
      <c r="AM574" s="52" t="str">
        <f t="shared" si="213"/>
        <v>原研药，行梯度降价</v>
      </c>
      <c r="AN574" s="53">
        <f t="shared" si="214"/>
        <v>212.52</v>
      </c>
      <c r="AO574" s="53">
        <f t="shared" si="215"/>
        <v>127.52000000000001</v>
      </c>
      <c r="AP574" s="53">
        <f t="shared" si="216"/>
        <v>102.01</v>
      </c>
    </row>
    <row r="575" spans="1:42">
      <c r="A575" s="29">
        <v>47</v>
      </c>
      <c r="B575" s="29" t="s">
        <v>2680</v>
      </c>
      <c r="C575" s="29" t="s">
        <v>2681</v>
      </c>
      <c r="D575" s="29" t="s">
        <v>45</v>
      </c>
      <c r="E575" s="29" t="str">
        <f>LOOKUP(2,1/([1]中选结果表!$C$2:$C$85=D575),[1]中选结果表!$M$2:$M$85)</f>
        <v>注射剂</v>
      </c>
      <c r="F575" s="29" t="s">
        <v>2682</v>
      </c>
      <c r="G575" s="29" t="str">
        <f>LOOKUP(2,1/([1]中选结果表!$D$2:$D$85=$F575),[1]中选结果表!$E$2:$E$85)</f>
        <v>1440ml</v>
      </c>
      <c r="H575" s="29" t="str">
        <f>LOOKUP(2,1/([1]中选结果表!$D$2:$D$85=$F575),[1]中选结果表!$F$2:$F$85)</f>
        <v>4袋</v>
      </c>
      <c r="I575" s="29" t="s">
        <v>2683</v>
      </c>
      <c r="J575" s="29" t="s">
        <v>2684</v>
      </c>
      <c r="K575" s="29">
        <v>306.8</v>
      </c>
      <c r="L575" s="34">
        <v>76.7</v>
      </c>
      <c r="M575" s="29">
        <v>3</v>
      </c>
      <c r="N575" s="35">
        <v>0.7</v>
      </c>
      <c r="O575" s="62" t="s">
        <v>2712</v>
      </c>
      <c r="P575" s="63" t="s">
        <v>2713</v>
      </c>
      <c r="Q575" s="63" t="s">
        <v>45</v>
      </c>
      <c r="R575" s="63" t="s">
        <v>2714</v>
      </c>
      <c r="S575" s="39" t="str">
        <f>LOOKUP(2,1/('[1] 集采未中选药品规格'!$A$2:$A$596=$R575),'[1] 集采未中选药品规格'!C$2:C$596)</f>
        <v>250ml</v>
      </c>
      <c r="T575" s="39" t="str">
        <f>LOOKUP(2,1/('[1] 集采未中选药品规格'!$A$2:$A$596=$R575),'[1] 集采未中选药品规格'!D$2:D$596)</f>
        <v>1瓶</v>
      </c>
      <c r="U575" s="63" t="s">
        <v>47</v>
      </c>
      <c r="V575" s="64" t="s">
        <v>2688</v>
      </c>
      <c r="W575" s="63" t="s">
        <v>2690</v>
      </c>
      <c r="X575" s="64" t="s">
        <v>2688</v>
      </c>
      <c r="Y575" s="63" t="s">
        <v>2690</v>
      </c>
      <c r="Z575" s="63">
        <v>50.75</v>
      </c>
      <c r="AA575" s="63">
        <v>50.75</v>
      </c>
      <c r="AB575" s="55" t="s">
        <v>57</v>
      </c>
      <c r="AC575" s="43" t="s">
        <v>66</v>
      </c>
      <c r="AD575" s="44"/>
      <c r="AE575" s="44" t="s">
        <v>2715</v>
      </c>
      <c r="AF575" s="44" t="s">
        <v>2712</v>
      </c>
      <c r="AG575" s="44" t="s">
        <v>2716</v>
      </c>
      <c r="AH575" s="55"/>
      <c r="AI575" s="50" t="str">
        <f t="shared" si="209"/>
        <v>规格×</v>
      </c>
      <c r="AJ575" s="50" t="str">
        <f t="shared" si="210"/>
        <v>含量差比价</v>
      </c>
      <c r="AK575" s="51">
        <f t="shared" si="211"/>
        <v>20.079999999999998</v>
      </c>
      <c r="AL575" s="50">
        <f t="shared" si="212"/>
        <v>2.5</v>
      </c>
      <c r="AM575" s="52" t="str">
        <f t="shared" si="213"/>
        <v>原研药，行梯度降价</v>
      </c>
      <c r="AN575" s="53">
        <f t="shared" si="214"/>
        <v>30.45</v>
      </c>
      <c r="AO575" s="53">
        <f t="shared" si="215"/>
        <v>20.079999999999998</v>
      </c>
      <c r="AP575" s="53">
        <f t="shared" si="216"/>
        <v>20.079999999999998</v>
      </c>
    </row>
    <row r="576" spans="1:42">
      <c r="A576" s="28">
        <v>47</v>
      </c>
      <c r="B576" s="28" t="s">
        <v>2680</v>
      </c>
      <c r="C576" s="28" t="s">
        <v>2681</v>
      </c>
      <c r="D576" s="28" t="s">
        <v>45</v>
      </c>
      <c r="E576" s="28" t="str">
        <f>LOOKUP(2,1/([1]中选结果表!$C$2:$C$85=D576),[1]中选结果表!$M$2:$M$85)</f>
        <v>注射剂</v>
      </c>
      <c r="F576" s="28" t="s">
        <v>2682</v>
      </c>
      <c r="G576" s="28" t="str">
        <f>LOOKUP(2,1/([1]中选结果表!$D$2:$D$85=$F576),[1]中选结果表!$E$2:$E$85)</f>
        <v>1440ml</v>
      </c>
      <c r="H576" s="28" t="str">
        <f>LOOKUP(2,1/([1]中选结果表!$D$2:$D$85=$F576),[1]中选结果表!$F$2:$F$85)</f>
        <v>4袋</v>
      </c>
      <c r="I576" s="28" t="s">
        <v>2683</v>
      </c>
      <c r="J576" s="28" t="s">
        <v>2684</v>
      </c>
      <c r="K576" s="28">
        <v>306.8</v>
      </c>
      <c r="L576" s="31">
        <v>76.7</v>
      </c>
      <c r="M576" s="28">
        <v>3</v>
      </c>
      <c r="N576" s="32">
        <v>0.7</v>
      </c>
      <c r="O576" s="60" t="s">
        <v>2717</v>
      </c>
      <c r="P576" s="7" t="s">
        <v>2713</v>
      </c>
      <c r="Q576" s="7" t="s">
        <v>45</v>
      </c>
      <c r="R576" s="7" t="s">
        <v>2714</v>
      </c>
      <c r="S576" s="4" t="str">
        <f>LOOKUP(2,1/('[1] 集采未中选药品规格'!$A$2:$A$596=$R576),'[1] 集采未中选药品规格'!C$2:C$596)</f>
        <v>250ml</v>
      </c>
      <c r="T576" s="4" t="str">
        <f>LOOKUP(2,1/('[1] 集采未中选药品规格'!$A$2:$A$596=$R576),'[1] 集采未中选药品规格'!D$2:D$596)</f>
        <v>1瓶</v>
      </c>
      <c r="U576" s="7" t="s">
        <v>47</v>
      </c>
      <c r="V576" s="61" t="s">
        <v>2718</v>
      </c>
      <c r="W576" s="7" t="s">
        <v>2719</v>
      </c>
      <c r="X576" s="61" t="s">
        <v>2718</v>
      </c>
      <c r="Y576" s="7" t="s">
        <v>2719</v>
      </c>
      <c r="Z576" s="7">
        <v>22.49</v>
      </c>
      <c r="AA576" s="7">
        <v>22.49</v>
      </c>
      <c r="AB576" s="54" t="s">
        <v>57</v>
      </c>
      <c r="AC576" s="42"/>
      <c r="AD576" s="42"/>
      <c r="AE576" s="42" t="s">
        <v>2720</v>
      </c>
      <c r="AF576" s="42" t="s">
        <v>2717</v>
      </c>
      <c r="AG576" s="42" t="s">
        <v>2721</v>
      </c>
      <c r="AH576" s="54"/>
      <c r="AI576" s="50" t="str">
        <f t="shared" si="209"/>
        <v>规格×</v>
      </c>
      <c r="AJ576" s="50" t="str">
        <f t="shared" si="210"/>
        <v>含量差比价</v>
      </c>
      <c r="AK576" s="51">
        <f t="shared" si="211"/>
        <v>20.079999999999998</v>
      </c>
      <c r="AL576" s="50">
        <f t="shared" si="212"/>
        <v>1.1000000000000001</v>
      </c>
      <c r="AM576" s="52" t="str">
        <f t="shared" si="213"/>
        <v>差比价与挂网价取低者</v>
      </c>
      <c r="AN576" s="53">
        <f t="shared" si="214"/>
        <v>20.079999999999998</v>
      </c>
      <c r="AO576" s="53">
        <f t="shared" si="215"/>
        <v>20.079999999999998</v>
      </c>
      <c r="AP576" s="53">
        <f t="shared" si="216"/>
        <v>20.079999999999998</v>
      </c>
    </row>
    <row r="577" spans="1:42">
      <c r="A577" s="28">
        <v>47</v>
      </c>
      <c r="B577" s="28" t="s">
        <v>2680</v>
      </c>
      <c r="C577" s="28" t="s">
        <v>2681</v>
      </c>
      <c r="D577" s="28" t="s">
        <v>45</v>
      </c>
      <c r="E577" s="28" t="str">
        <f>LOOKUP(2,1/([1]中选结果表!$C$2:$C$85=D577),[1]中选结果表!$M$2:$M$85)</f>
        <v>注射剂</v>
      </c>
      <c r="F577" s="28" t="s">
        <v>2682</v>
      </c>
      <c r="G577" s="28" t="str">
        <f>LOOKUP(2,1/([1]中选结果表!$D$2:$D$85=$F577),[1]中选结果表!$E$2:$E$85)</f>
        <v>1440ml</v>
      </c>
      <c r="H577" s="28" t="str">
        <f>LOOKUP(2,1/([1]中选结果表!$D$2:$D$85=$F577),[1]中选结果表!$F$2:$F$85)</f>
        <v>4袋</v>
      </c>
      <c r="I577" s="28" t="s">
        <v>2683</v>
      </c>
      <c r="J577" s="28" t="s">
        <v>2684</v>
      </c>
      <c r="K577" s="28">
        <v>306.8</v>
      </c>
      <c r="L577" s="31">
        <v>76.7</v>
      </c>
      <c r="M577" s="28">
        <v>3</v>
      </c>
      <c r="N577" s="32">
        <v>0.7</v>
      </c>
      <c r="O577" s="60" t="s">
        <v>2722</v>
      </c>
      <c r="P577" s="7" t="s">
        <v>2723</v>
      </c>
      <c r="Q577" s="7" t="s">
        <v>51</v>
      </c>
      <c r="R577" s="7" t="s">
        <v>2724</v>
      </c>
      <c r="S577" s="4" t="str">
        <f>LOOKUP(2,1/('[1] 集采未中选药品规格'!$A$2:$A$596=$R577),'[1] 集采未中选药品规格'!C$2:C$596)</f>
        <v>250ml</v>
      </c>
      <c r="T577" s="4" t="str">
        <f>LOOKUP(2,1/('[1] 集采未中选药品规格'!$A$2:$A$596=$R577),'[1] 集采未中选药品规格'!D$2:D$596)</f>
        <v>1袋</v>
      </c>
      <c r="U577" s="7" t="s">
        <v>1400</v>
      </c>
      <c r="V577" s="61" t="s">
        <v>2725</v>
      </c>
      <c r="W577" s="7" t="s">
        <v>2726</v>
      </c>
      <c r="X577" s="61" t="s">
        <v>2725</v>
      </c>
      <c r="Y577" s="7" t="s">
        <v>2726</v>
      </c>
      <c r="Z577" s="7">
        <v>37.229999999999997</v>
      </c>
      <c r="AA577" s="7">
        <v>37.229999999999997</v>
      </c>
      <c r="AB577" s="54" t="s">
        <v>57</v>
      </c>
      <c r="AC577" s="42"/>
      <c r="AD577" s="42"/>
      <c r="AE577" s="42" t="s">
        <v>2727</v>
      </c>
      <c r="AF577" s="42" t="s">
        <v>2722</v>
      </c>
      <c r="AG577" s="42" t="s">
        <v>2728</v>
      </c>
      <c r="AH577" s="54"/>
      <c r="AI577" s="50" t="str">
        <f t="shared" si="209"/>
        <v>规格×</v>
      </c>
      <c r="AJ577" s="50" t="str">
        <f t="shared" si="210"/>
        <v>含量差比价</v>
      </c>
      <c r="AK577" s="51">
        <f t="shared" si="211"/>
        <v>20.079999999999998</v>
      </c>
      <c r="AL577" s="50">
        <f t="shared" si="212"/>
        <v>1.9</v>
      </c>
      <c r="AM577" s="52" t="str">
        <f t="shared" si="213"/>
        <v>差比价与挂网价取低者</v>
      </c>
      <c r="AN577" s="53">
        <f t="shared" si="214"/>
        <v>20.079999999999998</v>
      </c>
      <c r="AO577" s="53">
        <f t="shared" si="215"/>
        <v>20.079999999999998</v>
      </c>
      <c r="AP577" s="53">
        <f t="shared" si="216"/>
        <v>20.079999999999998</v>
      </c>
    </row>
    <row r="578" spans="1:42">
      <c r="A578" s="28">
        <v>47</v>
      </c>
      <c r="B578" s="28" t="s">
        <v>2680</v>
      </c>
      <c r="C578" s="28" t="s">
        <v>2681</v>
      </c>
      <c r="D578" s="28" t="s">
        <v>45</v>
      </c>
      <c r="E578" s="28" t="str">
        <f>LOOKUP(2,1/([1]中选结果表!$C$2:$C$85=D578),[1]中选结果表!$M$2:$M$85)</f>
        <v>注射剂</v>
      </c>
      <c r="F578" s="28" t="s">
        <v>2682</v>
      </c>
      <c r="G578" s="28" t="str">
        <f>LOOKUP(2,1/([1]中选结果表!$D$2:$D$85=$F578),[1]中选结果表!$E$2:$E$85)</f>
        <v>1440ml</v>
      </c>
      <c r="H578" s="28" t="str">
        <f>LOOKUP(2,1/([1]中选结果表!$D$2:$D$85=$F578),[1]中选结果表!$F$2:$F$85)</f>
        <v>4袋</v>
      </c>
      <c r="I578" s="28" t="s">
        <v>2683</v>
      </c>
      <c r="J578" s="28" t="s">
        <v>2684</v>
      </c>
      <c r="K578" s="28">
        <v>306.8</v>
      </c>
      <c r="L578" s="31">
        <v>76.7</v>
      </c>
      <c r="M578" s="28">
        <v>3</v>
      </c>
      <c r="N578" s="32">
        <v>0.7</v>
      </c>
      <c r="O578" s="60" t="s">
        <v>2729</v>
      </c>
      <c r="P578" s="7" t="s">
        <v>2730</v>
      </c>
      <c r="Q578" s="7" t="s">
        <v>45</v>
      </c>
      <c r="R578" s="7" t="s">
        <v>2731</v>
      </c>
      <c r="S578" s="4" t="str">
        <f>LOOKUP(2,1/('[1] 集采未中选药品规格'!$A$2:$A$596=$R578),'[1] 集采未中选药品规格'!C$2:C$596)</f>
        <v>1000ml</v>
      </c>
      <c r="T578" s="4" t="str">
        <f>LOOKUP(2,1/('[1] 集采未中选药品规格'!$A$2:$A$596=$R578),'[1] 集采未中选药品规格'!D$2:D$596)</f>
        <v>1瓶</v>
      </c>
      <c r="U578" s="7" t="s">
        <v>47</v>
      </c>
      <c r="V578" s="61" t="s">
        <v>70</v>
      </c>
      <c r="W578" s="7" t="s">
        <v>71</v>
      </c>
      <c r="X578" s="61" t="s">
        <v>70</v>
      </c>
      <c r="Y578" s="7" t="s">
        <v>71</v>
      </c>
      <c r="Z578" s="7">
        <v>273.89</v>
      </c>
      <c r="AA578" s="7">
        <v>273.89</v>
      </c>
      <c r="AB578" s="54" t="s">
        <v>57</v>
      </c>
      <c r="AC578" s="42"/>
      <c r="AD578" s="42"/>
      <c r="AE578" s="42" t="s">
        <v>2732</v>
      </c>
      <c r="AF578" s="42" t="s">
        <v>2729</v>
      </c>
      <c r="AG578" s="42" t="s">
        <v>2733</v>
      </c>
      <c r="AH578" s="54"/>
      <c r="AI578" s="50" t="str">
        <f t="shared" si="209"/>
        <v>规格×</v>
      </c>
      <c r="AJ578" s="50" t="str">
        <f t="shared" si="210"/>
        <v>含量差比价</v>
      </c>
      <c r="AK578" s="51">
        <f t="shared" si="211"/>
        <v>58.02</v>
      </c>
      <c r="AL578" s="50">
        <f t="shared" si="212"/>
        <v>4.7</v>
      </c>
      <c r="AM578" s="52" t="str">
        <f t="shared" si="213"/>
        <v>差比价与挂网价取低者</v>
      </c>
      <c r="AN578" s="53">
        <f t="shared" si="214"/>
        <v>58.02</v>
      </c>
      <c r="AO578" s="53">
        <f t="shared" si="215"/>
        <v>58.02</v>
      </c>
      <c r="AP578" s="53">
        <f t="shared" si="216"/>
        <v>58.02</v>
      </c>
    </row>
    <row r="579" spans="1:42">
      <c r="A579" s="28">
        <v>47</v>
      </c>
      <c r="B579" s="28" t="s">
        <v>2680</v>
      </c>
      <c r="C579" s="28" t="s">
        <v>2681</v>
      </c>
      <c r="D579" s="28" t="s">
        <v>45</v>
      </c>
      <c r="E579" s="28" t="str">
        <f>LOOKUP(2,1/([1]中选结果表!$C$2:$C$85=D579),[1]中选结果表!$M$2:$M$85)</f>
        <v>注射剂</v>
      </c>
      <c r="F579" s="28" t="s">
        <v>2682</v>
      </c>
      <c r="G579" s="28" t="str">
        <f>LOOKUP(2,1/([1]中选结果表!$D$2:$D$85=$F579),[1]中选结果表!$E$2:$E$85)</f>
        <v>1440ml</v>
      </c>
      <c r="H579" s="28" t="str">
        <f>LOOKUP(2,1/([1]中选结果表!$D$2:$D$85=$F579),[1]中选结果表!$F$2:$F$85)</f>
        <v>4袋</v>
      </c>
      <c r="I579" s="28" t="s">
        <v>2683</v>
      </c>
      <c r="J579" s="28" t="s">
        <v>2684</v>
      </c>
      <c r="K579" s="28">
        <v>306.8</v>
      </c>
      <c r="L579" s="31">
        <v>76.7</v>
      </c>
      <c r="M579" s="28">
        <v>3</v>
      </c>
      <c r="N579" s="32">
        <v>0.7</v>
      </c>
      <c r="O579" s="60" t="s">
        <v>2734</v>
      </c>
      <c r="P579" s="7" t="s">
        <v>2713</v>
      </c>
      <c r="Q579" s="7" t="s">
        <v>45</v>
      </c>
      <c r="R579" s="7" t="s">
        <v>2735</v>
      </c>
      <c r="S579" s="4" t="str">
        <f>LOOKUP(2,1/('[1] 集采未中选药品规格'!$A$2:$A$596=$R579),'[1] 集采未中选药品规格'!C$2:C$596)</f>
        <v>100ml</v>
      </c>
      <c r="T579" s="4" t="str">
        <f>LOOKUP(2,1/('[1] 集采未中选药品规格'!$A$2:$A$596=$R579),'[1] 集采未中选药品规格'!D$2:D$596)</f>
        <v>1瓶</v>
      </c>
      <c r="U579" s="7" t="s">
        <v>47</v>
      </c>
      <c r="V579" s="61" t="s">
        <v>70</v>
      </c>
      <c r="W579" s="7" t="s">
        <v>71</v>
      </c>
      <c r="X579" s="61" t="s">
        <v>70</v>
      </c>
      <c r="Y579" s="7" t="s">
        <v>71</v>
      </c>
      <c r="Z579" s="7">
        <v>15.84</v>
      </c>
      <c r="AA579" s="7">
        <v>15.84</v>
      </c>
      <c r="AB579" s="54" t="s">
        <v>57</v>
      </c>
      <c r="AC579" s="42"/>
      <c r="AD579" s="42"/>
      <c r="AE579" s="42" t="s">
        <v>2736</v>
      </c>
      <c r="AF579" s="42" t="s">
        <v>2734</v>
      </c>
      <c r="AG579" s="42" t="s">
        <v>2737</v>
      </c>
      <c r="AH579" s="54"/>
      <c r="AI579" s="50" t="str">
        <f t="shared" si="209"/>
        <v>规格×</v>
      </c>
      <c r="AJ579" s="50" t="str">
        <f t="shared" si="210"/>
        <v>含量差比价</v>
      </c>
      <c r="AK579" s="51">
        <f t="shared" si="211"/>
        <v>9.9499999999999993</v>
      </c>
      <c r="AL579" s="50">
        <f t="shared" si="212"/>
        <v>1.6</v>
      </c>
      <c r="AM579" s="52" t="str">
        <f t="shared" si="213"/>
        <v>差比价与挂网价取低者</v>
      </c>
      <c r="AN579" s="53">
        <f t="shared" si="214"/>
        <v>9.9499999999999993</v>
      </c>
      <c r="AO579" s="53">
        <f t="shared" si="215"/>
        <v>9.9499999999999993</v>
      </c>
      <c r="AP579" s="53">
        <f t="shared" si="216"/>
        <v>9.9499999999999993</v>
      </c>
    </row>
    <row r="580" spans="1:42">
      <c r="A580" s="28">
        <v>47</v>
      </c>
      <c r="B580" s="28" t="s">
        <v>2680</v>
      </c>
      <c r="C580" s="28" t="s">
        <v>2681</v>
      </c>
      <c r="D580" s="28" t="s">
        <v>45</v>
      </c>
      <c r="E580" s="28" t="str">
        <f>LOOKUP(2,1/([1]中选结果表!$C$2:$C$85=D580),[1]中选结果表!$M$2:$M$85)</f>
        <v>注射剂</v>
      </c>
      <c r="F580" s="28" t="s">
        <v>2682</v>
      </c>
      <c r="G580" s="28" t="str">
        <f>LOOKUP(2,1/([1]中选结果表!$D$2:$D$85=$F580),[1]中选结果表!$E$2:$E$85)</f>
        <v>1440ml</v>
      </c>
      <c r="H580" s="28" t="str">
        <f>LOOKUP(2,1/([1]中选结果表!$D$2:$D$85=$F580),[1]中选结果表!$F$2:$F$85)</f>
        <v>4袋</v>
      </c>
      <c r="I580" s="28" t="s">
        <v>2683</v>
      </c>
      <c r="J580" s="28" t="s">
        <v>2684</v>
      </c>
      <c r="K580" s="28">
        <v>306.8</v>
      </c>
      <c r="L580" s="31">
        <v>76.7</v>
      </c>
      <c r="M580" s="28">
        <v>3</v>
      </c>
      <c r="N580" s="32">
        <v>0.7</v>
      </c>
      <c r="O580" s="60" t="s">
        <v>2738</v>
      </c>
      <c r="P580" s="7" t="s">
        <v>2713</v>
      </c>
      <c r="Q580" s="7" t="s">
        <v>45</v>
      </c>
      <c r="R580" s="7" t="s">
        <v>2735</v>
      </c>
      <c r="S580" s="4" t="str">
        <f>LOOKUP(2,1/('[1] 集采未中选药品规格'!$A$2:$A$596=$R580),'[1] 集采未中选药品规格'!C$2:C$596)</f>
        <v>100ml</v>
      </c>
      <c r="T580" s="4" t="str">
        <f>LOOKUP(2,1/('[1] 集采未中选药品规格'!$A$2:$A$596=$R580),'[1] 集采未中选药品规格'!D$2:D$596)</f>
        <v>1瓶</v>
      </c>
      <c r="U580" s="7" t="s">
        <v>47</v>
      </c>
      <c r="V580" s="61" t="s">
        <v>2739</v>
      </c>
      <c r="W580" s="7" t="s">
        <v>2740</v>
      </c>
      <c r="X580" s="61" t="s">
        <v>2739</v>
      </c>
      <c r="Y580" s="7" t="s">
        <v>2740</v>
      </c>
      <c r="Z580" s="7">
        <v>16.350000000000001</v>
      </c>
      <c r="AA580" s="7">
        <v>16.350000000000001</v>
      </c>
      <c r="AB580" s="54" t="s">
        <v>57</v>
      </c>
      <c r="AC580" s="42"/>
      <c r="AD580" s="42"/>
      <c r="AE580" s="42" t="s">
        <v>2741</v>
      </c>
      <c r="AF580" s="42" t="s">
        <v>2738</v>
      </c>
      <c r="AG580" s="42" t="s">
        <v>2742</v>
      </c>
      <c r="AH580" s="54"/>
      <c r="AI580" s="50" t="str">
        <f t="shared" si="209"/>
        <v>规格×</v>
      </c>
      <c r="AJ580" s="50" t="str">
        <f t="shared" si="210"/>
        <v>含量差比价</v>
      </c>
      <c r="AK580" s="51">
        <f t="shared" si="211"/>
        <v>9.9499999999999993</v>
      </c>
      <c r="AL580" s="50">
        <f t="shared" si="212"/>
        <v>1.6</v>
      </c>
      <c r="AM580" s="52" t="str">
        <f t="shared" si="213"/>
        <v>差比价与挂网价取低者</v>
      </c>
      <c r="AN580" s="53">
        <f t="shared" si="214"/>
        <v>9.9499999999999993</v>
      </c>
      <c r="AO580" s="53">
        <f t="shared" si="215"/>
        <v>9.9499999999999993</v>
      </c>
      <c r="AP580" s="53">
        <f t="shared" si="216"/>
        <v>9.9499999999999993</v>
      </c>
    </row>
    <row r="581" spans="1:42">
      <c r="A581" s="28">
        <v>47</v>
      </c>
      <c r="B581" s="28" t="s">
        <v>2680</v>
      </c>
      <c r="C581" s="28" t="s">
        <v>2681</v>
      </c>
      <c r="D581" s="28" t="s">
        <v>45</v>
      </c>
      <c r="E581" s="28" t="str">
        <f>LOOKUP(2,1/([1]中选结果表!$C$2:$C$85=D581),[1]中选结果表!$M$2:$M$85)</f>
        <v>注射剂</v>
      </c>
      <c r="F581" s="28" t="s">
        <v>2682</v>
      </c>
      <c r="G581" s="28" t="str">
        <f>LOOKUP(2,1/([1]中选结果表!$D$2:$D$85=$F581),[1]中选结果表!$E$2:$E$85)</f>
        <v>1440ml</v>
      </c>
      <c r="H581" s="28" t="str">
        <f>LOOKUP(2,1/([1]中选结果表!$D$2:$D$85=$F581),[1]中选结果表!$F$2:$F$85)</f>
        <v>4袋</v>
      </c>
      <c r="I581" s="28" t="s">
        <v>2683</v>
      </c>
      <c r="J581" s="28" t="s">
        <v>2684</v>
      </c>
      <c r="K581" s="28">
        <v>306.8</v>
      </c>
      <c r="L581" s="31">
        <v>76.7</v>
      </c>
      <c r="M581" s="28">
        <v>3</v>
      </c>
      <c r="N581" s="32">
        <v>0.7</v>
      </c>
      <c r="O581" s="60" t="s">
        <v>2743</v>
      </c>
      <c r="P581" s="7" t="s">
        <v>2713</v>
      </c>
      <c r="Q581" s="7" t="s">
        <v>45</v>
      </c>
      <c r="R581" s="7" t="s">
        <v>2735</v>
      </c>
      <c r="S581" s="4" t="str">
        <f>LOOKUP(2,1/('[1] 集采未中选药品规格'!$A$2:$A$596=$R581),'[1] 集采未中选药品规格'!C$2:C$596)</f>
        <v>100ml</v>
      </c>
      <c r="T581" s="4" t="str">
        <f>LOOKUP(2,1/('[1] 集采未中选药品规格'!$A$2:$A$596=$R581),'[1] 集采未中选药品规格'!D$2:D$596)</f>
        <v>1瓶</v>
      </c>
      <c r="U581" s="7" t="s">
        <v>47</v>
      </c>
      <c r="V581" s="61" t="s">
        <v>2718</v>
      </c>
      <c r="W581" s="7" t="s">
        <v>2719</v>
      </c>
      <c r="X581" s="61" t="s">
        <v>2718</v>
      </c>
      <c r="Y581" s="7" t="s">
        <v>2719</v>
      </c>
      <c r="Z581" s="7">
        <v>15.79</v>
      </c>
      <c r="AA581" s="7">
        <v>15.79</v>
      </c>
      <c r="AB581" s="54" t="s">
        <v>57</v>
      </c>
      <c r="AC581" s="42"/>
      <c r="AD581" s="42"/>
      <c r="AE581" s="42" t="s">
        <v>2744</v>
      </c>
      <c r="AF581" s="42" t="s">
        <v>2743</v>
      </c>
      <c r="AG581" s="42" t="s">
        <v>2745</v>
      </c>
      <c r="AH581" s="54"/>
      <c r="AI581" s="50" t="str">
        <f t="shared" ref="AI581" si="217">IF(G581=S581,"规格√","规格×")</f>
        <v>规格×</v>
      </c>
      <c r="AJ581" s="50" t="str">
        <f t="shared" ref="AJ581" si="218">CHOOSE(IF($AI581="规格√",1,2),"按中选价",IF($E581="注射剂","含量差比价","装量差比价"))</f>
        <v>含量差比价</v>
      </c>
      <c r="AK581" s="51">
        <f t="shared" ref="AK581" si="219">ROUND(CHOOSE(IF($AI581="规格√",1,2),$L581,IF($E581="注射剂",$L581*POWER(1.7,LOG(LEFT($S581,LEN($S581)-2)/LEFT($G581,LEN($G581)-2),2)),$L581*POWER(1.9,LOG(LEFT($S581,LEN($S581)-2)/LEFT($G581,LEN($G581)-2),2)))),2)</f>
        <v>9.9499999999999993</v>
      </c>
      <c r="AL581" s="50">
        <f t="shared" ref="AL581" si="220">ROUND($AA581/$AK581,1)</f>
        <v>1.6</v>
      </c>
      <c r="AM581" s="52" t="str">
        <f t="shared" ref="AM581" si="221">IF(OR($AC581="是",$AB581="是",$AD581="是"),CONCATENATE(IF($AC581="是","原研药",""),IF(COUNTA(AC581:AC581)&gt;=2,"、",""),IF($AB581="是","过评药",""),IF(AND(COUNTA(AC581:AD581)&gt;=2,AD581&lt;&gt;""),"、",""),IF($AD581="是","参比制剂",""),"，")&amp;IF($AL581&gt;=2,"行梯度降价","差比价与挂网价取低者"),"差比价与挂网价取低者")</f>
        <v>差比价与挂网价取低者</v>
      </c>
      <c r="AN581" s="53">
        <f t="shared" ref="AN581" si="222">IF(Z581=0,"海南无挂网价（差比价为"&amp;AK581&amp;"）",ROUNDUP(IF(OR($AC581="是",$AB581="是",$AD581="是"),IF($AL581&gt;2,MAX($AA581*0.6,$AK581),MIN($AA581,$AK581)),MIN($AA581,$AK581)),2))</f>
        <v>9.9499999999999993</v>
      </c>
      <c r="AO581" s="53">
        <f t="shared" ref="AO581" si="223">IF(Z581=0,"海南无挂网价（差比价为"&amp;AK581&amp;"）",ROUNDUP(IF(OR($AC581="是",$AB581="是",$AD581="是"),IF($AL581&gt;2,MAX($AA581*0.6*0.6,$AK581),MIN($AA581,$AK581)),MIN($AA581,$AK581)),2))</f>
        <v>9.9499999999999993</v>
      </c>
      <c r="AP581" s="53">
        <f t="shared" ref="AP581" si="224">IF(Z581=0,"海南无挂网价（差比价为"&amp;AK581&amp;"）",ROUNDUP(IF(OR($AC581="是",$AB581="是",$AD581="是"),IF($AL581&gt;2,MAX($AA581*0.6*0.6*0.8,$AK581),MIN($AA581,$AK581)),MIN($AA581,$AK581)),2))</f>
        <v>9.9499999999999993</v>
      </c>
    </row>
    <row r="582" spans="1:42">
      <c r="A582" s="29">
        <v>47</v>
      </c>
      <c r="B582" s="29" t="s">
        <v>2680</v>
      </c>
      <c r="C582" s="29" t="s">
        <v>2681</v>
      </c>
      <c r="D582" s="29" t="s">
        <v>45</v>
      </c>
      <c r="E582" s="29" t="str">
        <f>LOOKUP(2,1/([1]中选结果表!$C$2:$C$85=D582),[1]中选结果表!$M$2:$M$85)</f>
        <v>注射剂</v>
      </c>
      <c r="F582" s="29" t="s">
        <v>2682</v>
      </c>
      <c r="G582" s="29" t="str">
        <f>LOOKUP(2,1/([1]中选结果表!$D$2:$D$85=$F582),[1]中选结果表!$E$2:$E$85)</f>
        <v>1440ml</v>
      </c>
      <c r="H582" s="29" t="str">
        <f>LOOKUP(2,1/([1]中选结果表!$D$2:$D$85=$F582),[1]中选结果表!$F$2:$F$85)</f>
        <v>4袋</v>
      </c>
      <c r="I582" s="29" t="s">
        <v>2683</v>
      </c>
      <c r="J582" s="29" t="s">
        <v>2684</v>
      </c>
      <c r="K582" s="29">
        <v>306.8</v>
      </c>
      <c r="L582" s="34">
        <v>76.7</v>
      </c>
      <c r="M582" s="29">
        <v>3</v>
      </c>
      <c r="N582" s="35">
        <v>0.7</v>
      </c>
      <c r="O582" s="62" t="s">
        <v>2746</v>
      </c>
      <c r="P582" s="63" t="s">
        <v>2713</v>
      </c>
      <c r="Q582" s="63" t="s">
        <v>45</v>
      </c>
      <c r="R582" s="63" t="s">
        <v>2747</v>
      </c>
      <c r="S582" s="39" t="str">
        <f>LOOKUP(2,1/('[1] 集采未中选药品规格'!$A$2:$A$596=$R582),'[1] 集采未中选药品规格'!C$2:C$596)</f>
        <v>250ml</v>
      </c>
      <c r="T582" s="39" t="str">
        <f>LOOKUP(2,1/('[1] 集采未中选药品规格'!$A$2:$A$596=$R582),'[1] 集采未中选药品规格'!D$2:D$596)</f>
        <v>1瓶</v>
      </c>
      <c r="U582" s="63" t="s">
        <v>47</v>
      </c>
      <c r="V582" s="64" t="s">
        <v>2688</v>
      </c>
      <c r="W582" s="63" t="s">
        <v>2690</v>
      </c>
      <c r="X582" s="64" t="s">
        <v>2688</v>
      </c>
      <c r="Y582" s="63" t="s">
        <v>2690</v>
      </c>
      <c r="Z582" s="63">
        <v>28.41</v>
      </c>
      <c r="AA582" s="63">
        <v>28.41</v>
      </c>
      <c r="AB582" s="55" t="s">
        <v>57</v>
      </c>
      <c r="AC582" s="43" t="s">
        <v>66</v>
      </c>
      <c r="AD582" s="44"/>
      <c r="AE582" s="44" t="s">
        <v>2748</v>
      </c>
      <c r="AF582" s="44" t="s">
        <v>2746</v>
      </c>
      <c r="AG582" s="44" t="s">
        <v>2749</v>
      </c>
      <c r="AH582" s="55"/>
      <c r="AI582" s="50" t="str">
        <f t="shared" ref="AI582:AI613" si="225">IF(G582=S582,"规格√","规格×")</f>
        <v>规格×</v>
      </c>
      <c r="AJ582" s="50" t="str">
        <f t="shared" ref="AJ582:AJ613" si="226">CHOOSE(IF($AI582="规格√",1,2),"按中选价",IF($E582="注射剂","含量差比价","装量差比价"))</f>
        <v>含量差比价</v>
      </c>
      <c r="AK582" s="51">
        <f t="shared" ref="AK582:AK613" si="227">ROUND(CHOOSE(IF($AI582="规格√",1,2),$L582,IF($E582="注射剂",$L582*POWER(1.7,LOG(LEFT($S582,LEN($S582)-2)/LEFT($G582,LEN($G582)-2),2)),$L582*POWER(1.9,LOG(LEFT($S582,LEN($S582)-2)/LEFT($G582,LEN($G582)-2),2)))),2)</f>
        <v>20.079999999999998</v>
      </c>
      <c r="AL582" s="50">
        <f t="shared" ref="AL582:AL613" si="228">ROUND($AA582/$AK582,1)</f>
        <v>1.4</v>
      </c>
      <c r="AM582" s="52" t="str">
        <f t="shared" ref="AM582:AM613" si="229">IF(OR($AC582="是",$AB582="是",$AD582="是"),CONCATENATE(IF($AC582="是","原研药",""),IF(COUNTA(AC582:AC582)&gt;=2,"、",""),IF($AB582="是","过评药",""),IF(AND(COUNTA(AC582:AD582)&gt;=2,AD582&lt;&gt;""),"、",""),IF($AD582="是","参比制剂",""),"，")&amp;IF($AL582&gt;=2,"行梯度降价","差比价与挂网价取低者"),"差比价与挂网价取低者")</f>
        <v>原研药，差比价与挂网价取低者</v>
      </c>
      <c r="AN582" s="53">
        <f t="shared" ref="AN582:AN613" si="230">IF(Z582=0,"海南无挂网价（差比价为"&amp;AK582&amp;"）",ROUNDUP(IF(OR($AC582="是",$AB582="是",$AD582="是"),IF($AL582&gt;2,MAX($AA582*0.6,$AK582),MIN($AA582,$AK582)),MIN($AA582,$AK582)),2))</f>
        <v>20.079999999999998</v>
      </c>
      <c r="AO582" s="53">
        <f t="shared" ref="AO582:AO613" si="231">IF(Z582=0,"海南无挂网价（差比价为"&amp;AK582&amp;"）",ROUNDUP(IF(OR($AC582="是",$AB582="是",$AD582="是"),IF($AL582&gt;2,MAX($AA582*0.6*0.6,$AK582),MIN($AA582,$AK582)),MIN($AA582,$AK582)),2))</f>
        <v>20.079999999999998</v>
      </c>
      <c r="AP582" s="53">
        <f t="shared" ref="AP582:AP613" si="232">IF(Z582=0,"海南无挂网价（差比价为"&amp;AK582&amp;"）",ROUNDUP(IF(OR($AC582="是",$AB582="是",$AD582="是"),IF($AL582&gt;2,MAX($AA582*0.6*0.6*0.8,$AK582),MIN($AA582,$AK582)),MIN($AA582,$AK582)),2))</f>
        <v>20.079999999999998</v>
      </c>
    </row>
    <row r="583" spans="1:42">
      <c r="A583" s="28">
        <v>47</v>
      </c>
      <c r="B583" s="28" t="s">
        <v>2680</v>
      </c>
      <c r="C583" s="28" t="s">
        <v>2681</v>
      </c>
      <c r="D583" s="28" t="s">
        <v>45</v>
      </c>
      <c r="E583" s="28" t="str">
        <f>LOOKUP(2,1/([1]中选结果表!$C$2:$C$85=D583),[1]中选结果表!$M$2:$M$85)</f>
        <v>注射剂</v>
      </c>
      <c r="F583" s="28" t="s">
        <v>2682</v>
      </c>
      <c r="G583" s="28" t="str">
        <f>LOOKUP(2,1/([1]中选结果表!$D$2:$D$85=$F583),[1]中选结果表!$E$2:$E$85)</f>
        <v>1440ml</v>
      </c>
      <c r="H583" s="28" t="str">
        <f>LOOKUP(2,1/([1]中选结果表!$D$2:$D$85=$F583),[1]中选结果表!$F$2:$F$85)</f>
        <v>4袋</v>
      </c>
      <c r="I583" s="28" t="s">
        <v>2683</v>
      </c>
      <c r="J583" s="28" t="s">
        <v>2684</v>
      </c>
      <c r="K583" s="28">
        <v>306.8</v>
      </c>
      <c r="L583" s="31">
        <v>76.7</v>
      </c>
      <c r="M583" s="28">
        <v>3</v>
      </c>
      <c r="N583" s="32">
        <v>0.7</v>
      </c>
      <c r="O583" s="60" t="s">
        <v>2750</v>
      </c>
      <c r="P583" s="7" t="s">
        <v>2713</v>
      </c>
      <c r="Q583" s="7" t="s">
        <v>45</v>
      </c>
      <c r="R583" s="7" t="s">
        <v>2747</v>
      </c>
      <c r="S583" s="4" t="str">
        <f>LOOKUP(2,1/('[1] 集采未中选药品规格'!$A$2:$A$596=$R583),'[1] 集采未中选药品规格'!C$2:C$596)</f>
        <v>250ml</v>
      </c>
      <c r="T583" s="4" t="str">
        <f>LOOKUP(2,1/('[1] 集采未中选药品规格'!$A$2:$A$596=$R583),'[1] 集采未中选药品规格'!D$2:D$596)</f>
        <v>1瓶</v>
      </c>
      <c r="U583" s="7" t="s">
        <v>47</v>
      </c>
      <c r="V583" s="61" t="s">
        <v>70</v>
      </c>
      <c r="W583" s="7" t="s">
        <v>71</v>
      </c>
      <c r="X583" s="61" t="s">
        <v>70</v>
      </c>
      <c r="Y583" s="7" t="s">
        <v>71</v>
      </c>
      <c r="Z583" s="7">
        <v>16.25</v>
      </c>
      <c r="AA583" s="7">
        <v>16.25</v>
      </c>
      <c r="AB583" s="54" t="s">
        <v>57</v>
      </c>
      <c r="AC583" s="42"/>
      <c r="AD583" s="42"/>
      <c r="AE583" s="42" t="s">
        <v>2751</v>
      </c>
      <c r="AF583" s="42" t="s">
        <v>2750</v>
      </c>
      <c r="AG583" s="42" t="s">
        <v>2752</v>
      </c>
      <c r="AH583" s="54"/>
      <c r="AI583" s="50" t="str">
        <f t="shared" si="225"/>
        <v>规格×</v>
      </c>
      <c r="AJ583" s="50" t="str">
        <f t="shared" si="226"/>
        <v>含量差比价</v>
      </c>
      <c r="AK583" s="51">
        <f t="shared" si="227"/>
        <v>20.079999999999998</v>
      </c>
      <c r="AL583" s="50">
        <f t="shared" si="228"/>
        <v>0.8</v>
      </c>
      <c r="AM583" s="52" t="str">
        <f t="shared" si="229"/>
        <v>差比价与挂网价取低者</v>
      </c>
      <c r="AN583" s="53">
        <f t="shared" si="230"/>
        <v>16.25</v>
      </c>
      <c r="AO583" s="53">
        <f t="shared" si="231"/>
        <v>16.25</v>
      </c>
      <c r="AP583" s="53">
        <f t="shared" si="232"/>
        <v>16.25</v>
      </c>
    </row>
    <row r="584" spans="1:42">
      <c r="A584" s="28">
        <v>47</v>
      </c>
      <c r="B584" s="28" t="s">
        <v>2680</v>
      </c>
      <c r="C584" s="28" t="s">
        <v>2681</v>
      </c>
      <c r="D584" s="28" t="s">
        <v>45</v>
      </c>
      <c r="E584" s="28" t="str">
        <f>LOOKUP(2,1/([1]中选结果表!$C$2:$C$85=D584),[1]中选结果表!$M$2:$M$85)</f>
        <v>注射剂</v>
      </c>
      <c r="F584" s="28" t="s">
        <v>2682</v>
      </c>
      <c r="G584" s="28" t="str">
        <f>LOOKUP(2,1/([1]中选结果表!$D$2:$D$85=$F584),[1]中选结果表!$E$2:$E$85)</f>
        <v>1440ml</v>
      </c>
      <c r="H584" s="28" t="str">
        <f>LOOKUP(2,1/([1]中选结果表!$D$2:$D$85=$F584),[1]中选结果表!$F$2:$F$85)</f>
        <v>4袋</v>
      </c>
      <c r="I584" s="28" t="s">
        <v>2683</v>
      </c>
      <c r="J584" s="28" t="s">
        <v>2684</v>
      </c>
      <c r="K584" s="28">
        <v>306.8</v>
      </c>
      <c r="L584" s="31">
        <v>76.7</v>
      </c>
      <c r="M584" s="28">
        <v>3</v>
      </c>
      <c r="N584" s="32">
        <v>0.7</v>
      </c>
      <c r="O584" s="60" t="s">
        <v>2753</v>
      </c>
      <c r="P584" s="7" t="s">
        <v>2713</v>
      </c>
      <c r="Q584" s="7" t="s">
        <v>2754</v>
      </c>
      <c r="R584" s="7" t="s">
        <v>2747</v>
      </c>
      <c r="S584" s="4" t="str">
        <f>LOOKUP(2,1/('[1] 集采未中选药品规格'!$A$2:$A$596=$R584),'[1] 集采未中选药品规格'!C$2:C$596)</f>
        <v>250ml</v>
      </c>
      <c r="T584" s="4" t="str">
        <f>LOOKUP(2,1/('[1] 集采未中选药品规格'!$A$2:$A$596=$R584),'[1] 集采未中选药品规格'!D$2:D$596)</f>
        <v>1瓶</v>
      </c>
      <c r="U584" s="7" t="s">
        <v>47</v>
      </c>
      <c r="V584" s="61" t="s">
        <v>2755</v>
      </c>
      <c r="W584" s="7" t="s">
        <v>2756</v>
      </c>
      <c r="X584" s="61" t="s">
        <v>2755</v>
      </c>
      <c r="Y584" s="7" t="s">
        <v>2756</v>
      </c>
      <c r="Z584" s="7">
        <v>16</v>
      </c>
      <c r="AA584" s="7">
        <v>16</v>
      </c>
      <c r="AB584" s="54" t="s">
        <v>57</v>
      </c>
      <c r="AC584" s="42"/>
      <c r="AD584" s="42"/>
      <c r="AE584" s="42" t="s">
        <v>2757</v>
      </c>
      <c r="AF584" s="42" t="s">
        <v>2753</v>
      </c>
      <c r="AG584" s="42" t="s">
        <v>2758</v>
      </c>
      <c r="AH584" s="54"/>
      <c r="AI584" s="50" t="str">
        <f t="shared" si="225"/>
        <v>规格×</v>
      </c>
      <c r="AJ584" s="50" t="str">
        <f t="shared" si="226"/>
        <v>含量差比价</v>
      </c>
      <c r="AK584" s="51">
        <f t="shared" si="227"/>
        <v>20.079999999999998</v>
      </c>
      <c r="AL584" s="50">
        <f t="shared" si="228"/>
        <v>0.8</v>
      </c>
      <c r="AM584" s="52" t="str">
        <f t="shared" si="229"/>
        <v>差比价与挂网价取低者</v>
      </c>
      <c r="AN584" s="53">
        <f t="shared" si="230"/>
        <v>16</v>
      </c>
      <c r="AO584" s="53">
        <f t="shared" si="231"/>
        <v>16</v>
      </c>
      <c r="AP584" s="53">
        <f t="shared" si="232"/>
        <v>16</v>
      </c>
    </row>
    <row r="585" spans="1:42">
      <c r="A585" s="29">
        <v>47</v>
      </c>
      <c r="B585" s="29" t="s">
        <v>2680</v>
      </c>
      <c r="C585" s="29" t="s">
        <v>2681</v>
      </c>
      <c r="D585" s="29" t="s">
        <v>45</v>
      </c>
      <c r="E585" s="29" t="str">
        <f>LOOKUP(2,1/([1]中选结果表!$C$2:$C$85=D585),[1]中选结果表!$M$2:$M$85)</f>
        <v>注射剂</v>
      </c>
      <c r="F585" s="29" t="s">
        <v>2682</v>
      </c>
      <c r="G585" s="29" t="str">
        <f>LOOKUP(2,1/([1]中选结果表!$D$2:$D$85=$F585),[1]中选结果表!$E$2:$E$85)</f>
        <v>1440ml</v>
      </c>
      <c r="H585" s="29" t="str">
        <f>LOOKUP(2,1/([1]中选结果表!$D$2:$D$85=$F585),[1]中选结果表!$F$2:$F$85)</f>
        <v>4袋</v>
      </c>
      <c r="I585" s="29" t="s">
        <v>2683</v>
      </c>
      <c r="J585" s="29" t="s">
        <v>2684</v>
      </c>
      <c r="K585" s="29">
        <v>306.8</v>
      </c>
      <c r="L585" s="34">
        <v>76.7</v>
      </c>
      <c r="M585" s="29">
        <v>3</v>
      </c>
      <c r="N585" s="35">
        <v>0.7</v>
      </c>
      <c r="O585" s="62" t="s">
        <v>2759</v>
      </c>
      <c r="P585" s="63" t="s">
        <v>2713</v>
      </c>
      <c r="Q585" s="63" t="s">
        <v>45</v>
      </c>
      <c r="R585" s="63" t="s">
        <v>2760</v>
      </c>
      <c r="S585" s="39" t="str">
        <f>LOOKUP(2,1/('[1] 集采未中选药品规格'!$A$2:$A$596=$R585),'[1] 集采未中选药品规格'!C$2:C$596)</f>
        <v>250ml</v>
      </c>
      <c r="T585" s="39" t="str">
        <f>LOOKUP(2,1/('[1] 集采未中选药品规格'!$A$2:$A$596=$R585),'[1] 集采未中选药品规格'!D$2:D$596)</f>
        <v>1瓶</v>
      </c>
      <c r="U585" s="63" t="s">
        <v>47</v>
      </c>
      <c r="V585" s="64" t="s">
        <v>2688</v>
      </c>
      <c r="W585" s="63" t="s">
        <v>2690</v>
      </c>
      <c r="X585" s="64" t="s">
        <v>2688</v>
      </c>
      <c r="Y585" s="63" t="s">
        <v>2690</v>
      </c>
      <c r="Z585" s="63">
        <v>96.56</v>
      </c>
      <c r="AA585" s="63">
        <v>96.56</v>
      </c>
      <c r="AB585" s="55" t="s">
        <v>57</v>
      </c>
      <c r="AC585" s="43" t="s">
        <v>66</v>
      </c>
      <c r="AD585" s="44"/>
      <c r="AE585" s="44" t="s">
        <v>2761</v>
      </c>
      <c r="AF585" s="44" t="s">
        <v>2759</v>
      </c>
      <c r="AG585" s="44" t="s">
        <v>2762</v>
      </c>
      <c r="AH585" s="55"/>
      <c r="AI585" s="50" t="str">
        <f t="shared" si="225"/>
        <v>规格×</v>
      </c>
      <c r="AJ585" s="50" t="str">
        <f t="shared" si="226"/>
        <v>含量差比价</v>
      </c>
      <c r="AK585" s="51">
        <f t="shared" si="227"/>
        <v>20.079999999999998</v>
      </c>
      <c r="AL585" s="50">
        <f t="shared" si="228"/>
        <v>4.8</v>
      </c>
      <c r="AM585" s="52" t="str">
        <f t="shared" si="229"/>
        <v>原研药，行梯度降价</v>
      </c>
      <c r="AN585" s="53">
        <f t="shared" si="230"/>
        <v>57.94</v>
      </c>
      <c r="AO585" s="53">
        <f t="shared" si="231"/>
        <v>34.769999999999996</v>
      </c>
      <c r="AP585" s="53">
        <f t="shared" si="232"/>
        <v>27.810000000000002</v>
      </c>
    </row>
    <row r="586" spans="1:42">
      <c r="A586" s="29">
        <v>47</v>
      </c>
      <c r="B586" s="29" t="s">
        <v>2680</v>
      </c>
      <c r="C586" s="29" t="s">
        <v>2681</v>
      </c>
      <c r="D586" s="29" t="s">
        <v>45</v>
      </c>
      <c r="E586" s="29" t="str">
        <f>LOOKUP(2,1/([1]中选结果表!$C$2:$C$85=D586),[1]中选结果表!$M$2:$M$85)</f>
        <v>注射剂</v>
      </c>
      <c r="F586" s="29" t="s">
        <v>2682</v>
      </c>
      <c r="G586" s="29" t="str">
        <f>LOOKUP(2,1/([1]中选结果表!$D$2:$D$85=$F586),[1]中选结果表!$E$2:$E$85)</f>
        <v>1440ml</v>
      </c>
      <c r="H586" s="29" t="str">
        <f>LOOKUP(2,1/([1]中选结果表!$D$2:$D$85=$F586),[1]中选结果表!$F$2:$F$85)</f>
        <v>4袋</v>
      </c>
      <c r="I586" s="29" t="s">
        <v>2683</v>
      </c>
      <c r="J586" s="29" t="s">
        <v>2684</v>
      </c>
      <c r="K586" s="29">
        <v>306.8</v>
      </c>
      <c r="L586" s="34">
        <v>76.7</v>
      </c>
      <c r="M586" s="29">
        <v>3</v>
      </c>
      <c r="N586" s="35">
        <v>0.7</v>
      </c>
      <c r="O586" s="62" t="s">
        <v>2763</v>
      </c>
      <c r="P586" s="63" t="s">
        <v>2713</v>
      </c>
      <c r="Q586" s="63" t="s">
        <v>45</v>
      </c>
      <c r="R586" s="63" t="s">
        <v>2764</v>
      </c>
      <c r="S586" s="39" t="str">
        <f>LOOKUP(2,1/('[1] 集采未中选药品规格'!$A$2:$A$596=$R586),'[1] 集采未中选药品规格'!C$2:C$596)</f>
        <v>500ml</v>
      </c>
      <c r="T586" s="39" t="str">
        <f>LOOKUP(2,1/('[1] 集采未中选药品规格'!$A$2:$A$596=$R586),'[1] 集采未中选药品规格'!D$2:D$596)</f>
        <v>1瓶</v>
      </c>
      <c r="U586" s="63" t="s">
        <v>47</v>
      </c>
      <c r="V586" s="64" t="s">
        <v>2688</v>
      </c>
      <c r="W586" s="63" t="s">
        <v>2690</v>
      </c>
      <c r="X586" s="64" t="s">
        <v>2688</v>
      </c>
      <c r="Y586" s="63" t="s">
        <v>2690</v>
      </c>
      <c r="Z586" s="63">
        <v>49.25</v>
      </c>
      <c r="AA586" s="63">
        <v>49.25</v>
      </c>
      <c r="AB586" s="55" t="s">
        <v>57</v>
      </c>
      <c r="AC586" s="43" t="s">
        <v>66</v>
      </c>
      <c r="AD586" s="44"/>
      <c r="AE586" s="44" t="s">
        <v>2765</v>
      </c>
      <c r="AF586" s="44" t="s">
        <v>2763</v>
      </c>
      <c r="AG586" s="44" t="s">
        <v>2766</v>
      </c>
      <c r="AH586" s="55"/>
      <c r="AI586" s="50" t="str">
        <f t="shared" si="225"/>
        <v>规格×</v>
      </c>
      <c r="AJ586" s="50" t="str">
        <f t="shared" si="226"/>
        <v>含量差比价</v>
      </c>
      <c r="AK586" s="51">
        <f t="shared" si="227"/>
        <v>34.130000000000003</v>
      </c>
      <c r="AL586" s="50">
        <f t="shared" si="228"/>
        <v>1.4</v>
      </c>
      <c r="AM586" s="52" t="str">
        <f t="shared" si="229"/>
        <v>原研药，差比价与挂网价取低者</v>
      </c>
      <c r="AN586" s="53">
        <f t="shared" si="230"/>
        <v>34.130000000000003</v>
      </c>
      <c r="AO586" s="53">
        <f t="shared" si="231"/>
        <v>34.130000000000003</v>
      </c>
      <c r="AP586" s="53">
        <f t="shared" si="232"/>
        <v>34.130000000000003</v>
      </c>
    </row>
    <row r="587" spans="1:42">
      <c r="A587" s="28">
        <v>47</v>
      </c>
      <c r="B587" s="28" t="s">
        <v>2680</v>
      </c>
      <c r="C587" s="28" t="s">
        <v>2681</v>
      </c>
      <c r="D587" s="28" t="s">
        <v>45</v>
      </c>
      <c r="E587" s="28" t="str">
        <f>LOOKUP(2,1/([1]中选结果表!$C$2:$C$85=D587),[1]中选结果表!$M$2:$M$85)</f>
        <v>注射剂</v>
      </c>
      <c r="F587" s="28" t="s">
        <v>2682</v>
      </c>
      <c r="G587" s="28" t="str">
        <f>LOOKUP(2,1/([1]中选结果表!$D$2:$D$85=$F587),[1]中选结果表!$E$2:$E$85)</f>
        <v>1440ml</v>
      </c>
      <c r="H587" s="28" t="str">
        <f>LOOKUP(2,1/([1]中选结果表!$D$2:$D$85=$F587),[1]中选结果表!$F$2:$F$85)</f>
        <v>4袋</v>
      </c>
      <c r="I587" s="28" t="s">
        <v>2683</v>
      </c>
      <c r="J587" s="28" t="s">
        <v>2684</v>
      </c>
      <c r="K587" s="28">
        <v>306.8</v>
      </c>
      <c r="L587" s="31">
        <v>76.7</v>
      </c>
      <c r="M587" s="28">
        <v>3</v>
      </c>
      <c r="N587" s="32">
        <v>0.7</v>
      </c>
      <c r="O587" s="60" t="s">
        <v>2767</v>
      </c>
      <c r="P587" s="7" t="s">
        <v>2713</v>
      </c>
      <c r="Q587" s="7" t="s">
        <v>45</v>
      </c>
      <c r="R587" s="7" t="s">
        <v>2768</v>
      </c>
      <c r="S587" s="4" t="str">
        <f>LOOKUP(2,1/('[1] 集采未中选药品规格'!$A$2:$A$596=$R587),'[1] 集采未中选药品规格'!C$2:C$596)</f>
        <v>500ml</v>
      </c>
      <c r="T587" s="4" t="str">
        <f>LOOKUP(2,1/('[1] 集采未中选药品规格'!$A$2:$A$596=$R587),'[1] 集采未中选药品规格'!D$2:D$596)</f>
        <v>1瓶</v>
      </c>
      <c r="U587" s="7" t="s">
        <v>47</v>
      </c>
      <c r="V587" s="61" t="s">
        <v>70</v>
      </c>
      <c r="W587" s="7" t="s">
        <v>71</v>
      </c>
      <c r="X587" s="61" t="s">
        <v>70</v>
      </c>
      <c r="Y587" s="7" t="s">
        <v>71</v>
      </c>
      <c r="Z587" s="7">
        <v>23.4</v>
      </c>
      <c r="AA587" s="7">
        <v>23.4</v>
      </c>
      <c r="AB587" s="54" t="s">
        <v>57</v>
      </c>
      <c r="AC587" s="42"/>
      <c r="AD587" s="42"/>
      <c r="AE587" s="42" t="s">
        <v>2769</v>
      </c>
      <c r="AF587" s="42" t="s">
        <v>2767</v>
      </c>
      <c r="AG587" s="42" t="s">
        <v>2770</v>
      </c>
      <c r="AH587" s="54"/>
      <c r="AI587" s="50" t="str">
        <f t="shared" si="225"/>
        <v>规格×</v>
      </c>
      <c r="AJ587" s="50" t="str">
        <f t="shared" si="226"/>
        <v>含量差比价</v>
      </c>
      <c r="AK587" s="51">
        <f t="shared" si="227"/>
        <v>34.130000000000003</v>
      </c>
      <c r="AL587" s="50">
        <f t="shared" si="228"/>
        <v>0.7</v>
      </c>
      <c r="AM587" s="52" t="str">
        <f t="shared" si="229"/>
        <v>差比价与挂网价取低者</v>
      </c>
      <c r="AN587" s="53">
        <f t="shared" si="230"/>
        <v>23.4</v>
      </c>
      <c r="AO587" s="53">
        <f t="shared" si="231"/>
        <v>23.4</v>
      </c>
      <c r="AP587" s="53">
        <f t="shared" si="232"/>
        <v>23.4</v>
      </c>
    </row>
    <row r="588" spans="1:42">
      <c r="A588" s="28">
        <v>47</v>
      </c>
      <c r="B588" s="28" t="s">
        <v>2680</v>
      </c>
      <c r="C588" s="28" t="s">
        <v>2681</v>
      </c>
      <c r="D588" s="28" t="s">
        <v>45</v>
      </c>
      <c r="E588" s="28" t="str">
        <f>LOOKUP(2,1/([1]中选结果表!$C$2:$C$85=D588),[1]中选结果表!$M$2:$M$85)</f>
        <v>注射剂</v>
      </c>
      <c r="F588" s="28" t="s">
        <v>2682</v>
      </c>
      <c r="G588" s="28" t="str">
        <f>LOOKUP(2,1/([1]中选结果表!$D$2:$D$85=$F588),[1]中选结果表!$E$2:$E$85)</f>
        <v>1440ml</v>
      </c>
      <c r="H588" s="28" t="str">
        <f>LOOKUP(2,1/([1]中选结果表!$D$2:$D$85=$F588),[1]中选结果表!$F$2:$F$85)</f>
        <v>4袋</v>
      </c>
      <c r="I588" s="28" t="s">
        <v>2683</v>
      </c>
      <c r="J588" s="28" t="s">
        <v>2684</v>
      </c>
      <c r="K588" s="28">
        <v>306.8</v>
      </c>
      <c r="L588" s="31">
        <v>76.7</v>
      </c>
      <c r="M588" s="28">
        <v>3</v>
      </c>
      <c r="N588" s="32">
        <v>0.7</v>
      </c>
      <c r="O588" s="60" t="s">
        <v>2771</v>
      </c>
      <c r="P588" s="7" t="s">
        <v>2713</v>
      </c>
      <c r="Q588" s="7" t="s">
        <v>2754</v>
      </c>
      <c r="R588" s="7" t="s">
        <v>2764</v>
      </c>
      <c r="S588" s="4" t="str">
        <f>LOOKUP(2,1/('[1] 集采未中选药品规格'!$A$2:$A$596=$R588),'[1] 集采未中选药品规格'!C$2:C$596)</f>
        <v>500ml</v>
      </c>
      <c r="T588" s="4" t="str">
        <f>LOOKUP(2,1/('[1] 集采未中选药品规格'!$A$2:$A$596=$R588),'[1] 集采未中选药品规格'!D$2:D$596)</f>
        <v>1瓶</v>
      </c>
      <c r="U588" s="7" t="s">
        <v>47</v>
      </c>
      <c r="V588" s="61" t="s">
        <v>2755</v>
      </c>
      <c r="W588" s="7" t="s">
        <v>2756</v>
      </c>
      <c r="X588" s="61" t="s">
        <v>2755</v>
      </c>
      <c r="Y588" s="7" t="s">
        <v>2756</v>
      </c>
      <c r="Z588" s="7">
        <v>24</v>
      </c>
      <c r="AA588" s="7">
        <v>24</v>
      </c>
      <c r="AB588" s="54" t="s">
        <v>57</v>
      </c>
      <c r="AC588" s="42"/>
      <c r="AD588" s="42"/>
      <c r="AE588" s="42" t="s">
        <v>2772</v>
      </c>
      <c r="AF588" s="42" t="s">
        <v>2771</v>
      </c>
      <c r="AG588" s="42" t="s">
        <v>2773</v>
      </c>
      <c r="AH588" s="54"/>
      <c r="AI588" s="50" t="str">
        <f t="shared" si="225"/>
        <v>规格×</v>
      </c>
      <c r="AJ588" s="50" t="str">
        <f t="shared" si="226"/>
        <v>含量差比价</v>
      </c>
      <c r="AK588" s="51">
        <f t="shared" si="227"/>
        <v>34.130000000000003</v>
      </c>
      <c r="AL588" s="50">
        <f t="shared" si="228"/>
        <v>0.7</v>
      </c>
      <c r="AM588" s="52" t="str">
        <f t="shared" si="229"/>
        <v>差比价与挂网价取低者</v>
      </c>
      <c r="AN588" s="53">
        <f t="shared" si="230"/>
        <v>24</v>
      </c>
      <c r="AO588" s="53">
        <f t="shared" si="231"/>
        <v>24</v>
      </c>
      <c r="AP588" s="53">
        <f t="shared" si="232"/>
        <v>24</v>
      </c>
    </row>
    <row r="589" spans="1:42">
      <c r="A589" s="28">
        <v>47</v>
      </c>
      <c r="B589" s="28" t="s">
        <v>2680</v>
      </c>
      <c r="C589" s="28" t="s">
        <v>2681</v>
      </c>
      <c r="D589" s="28" t="s">
        <v>45</v>
      </c>
      <c r="E589" s="28" t="str">
        <f>LOOKUP(2,1/([1]中选结果表!$C$2:$C$85=D589),[1]中选结果表!$M$2:$M$85)</f>
        <v>注射剂</v>
      </c>
      <c r="F589" s="28" t="s">
        <v>2682</v>
      </c>
      <c r="G589" s="28" t="str">
        <f>LOOKUP(2,1/([1]中选结果表!$D$2:$D$85=$F589),[1]中选结果表!$E$2:$E$85)</f>
        <v>1440ml</v>
      </c>
      <c r="H589" s="28" t="str">
        <f>LOOKUP(2,1/([1]中选结果表!$D$2:$D$85=$F589),[1]中选结果表!$F$2:$F$85)</f>
        <v>4袋</v>
      </c>
      <c r="I589" s="28" t="s">
        <v>2683</v>
      </c>
      <c r="J589" s="28" t="s">
        <v>2684</v>
      </c>
      <c r="K589" s="28">
        <v>306.8</v>
      </c>
      <c r="L589" s="31">
        <v>76.7</v>
      </c>
      <c r="M589" s="28">
        <v>3</v>
      </c>
      <c r="N589" s="32">
        <v>0.7</v>
      </c>
      <c r="O589" s="60" t="s">
        <v>2774</v>
      </c>
      <c r="P589" s="7" t="s">
        <v>2713</v>
      </c>
      <c r="Q589" s="7" t="s">
        <v>45</v>
      </c>
      <c r="R589" s="7" t="s">
        <v>2768</v>
      </c>
      <c r="S589" s="4" t="str">
        <f>LOOKUP(2,1/('[1] 集采未中选药品规格'!$A$2:$A$596=$R589),'[1] 集采未中选药品规格'!C$2:C$596)</f>
        <v>500ml</v>
      </c>
      <c r="T589" s="4" t="str">
        <f>LOOKUP(2,1/('[1] 集采未中选药品规格'!$A$2:$A$596=$R589),'[1] 集采未中选药品规格'!D$2:D$596)</f>
        <v>1瓶</v>
      </c>
      <c r="U589" s="7" t="s">
        <v>47</v>
      </c>
      <c r="V589" s="61" t="s">
        <v>2739</v>
      </c>
      <c r="W589" s="7" t="s">
        <v>2740</v>
      </c>
      <c r="X589" s="61" t="s">
        <v>2739</v>
      </c>
      <c r="Y589" s="7" t="s">
        <v>2740</v>
      </c>
      <c r="Z589" s="7">
        <v>26.22</v>
      </c>
      <c r="AA589" s="7">
        <v>26.22</v>
      </c>
      <c r="AB589" s="54" t="s">
        <v>57</v>
      </c>
      <c r="AC589" s="42"/>
      <c r="AD589" s="42"/>
      <c r="AE589" s="42" t="s">
        <v>2775</v>
      </c>
      <c r="AF589" s="42" t="s">
        <v>2774</v>
      </c>
      <c r="AG589" s="42" t="s">
        <v>2776</v>
      </c>
      <c r="AH589" s="54"/>
      <c r="AI589" s="50" t="str">
        <f t="shared" si="225"/>
        <v>规格×</v>
      </c>
      <c r="AJ589" s="50" t="str">
        <f t="shared" si="226"/>
        <v>含量差比价</v>
      </c>
      <c r="AK589" s="51">
        <f t="shared" si="227"/>
        <v>34.130000000000003</v>
      </c>
      <c r="AL589" s="50">
        <f t="shared" si="228"/>
        <v>0.8</v>
      </c>
      <c r="AM589" s="52" t="str">
        <f t="shared" si="229"/>
        <v>差比价与挂网价取低者</v>
      </c>
      <c r="AN589" s="53">
        <f t="shared" si="230"/>
        <v>26.22</v>
      </c>
      <c r="AO589" s="53">
        <f t="shared" si="231"/>
        <v>26.22</v>
      </c>
      <c r="AP589" s="53">
        <f t="shared" si="232"/>
        <v>26.22</v>
      </c>
    </row>
    <row r="590" spans="1:42">
      <c r="A590" s="28">
        <v>47</v>
      </c>
      <c r="B590" s="28" t="s">
        <v>2680</v>
      </c>
      <c r="C590" s="28" t="s">
        <v>2681</v>
      </c>
      <c r="D590" s="28" t="s">
        <v>45</v>
      </c>
      <c r="E590" s="28" t="str">
        <f>LOOKUP(2,1/([1]中选结果表!$C$2:$C$85=D590),[1]中选结果表!$M$2:$M$85)</f>
        <v>注射剂</v>
      </c>
      <c r="F590" s="28" t="s">
        <v>2682</v>
      </c>
      <c r="G590" s="28" t="str">
        <f>LOOKUP(2,1/([1]中选结果表!$D$2:$D$85=$F590),[1]中选结果表!$E$2:$E$85)</f>
        <v>1440ml</v>
      </c>
      <c r="H590" s="28" t="str">
        <f>LOOKUP(2,1/([1]中选结果表!$D$2:$D$85=$F590),[1]中选结果表!$F$2:$F$85)</f>
        <v>4袋</v>
      </c>
      <c r="I590" s="28" t="s">
        <v>2683</v>
      </c>
      <c r="J590" s="28" t="s">
        <v>2684</v>
      </c>
      <c r="K590" s="28">
        <v>306.8</v>
      </c>
      <c r="L590" s="31">
        <v>76.7</v>
      </c>
      <c r="M590" s="28">
        <v>3</v>
      </c>
      <c r="N590" s="32">
        <v>0.7</v>
      </c>
      <c r="O590" s="60" t="s">
        <v>2777</v>
      </c>
      <c r="P590" s="7" t="s">
        <v>2713</v>
      </c>
      <c r="Q590" s="7" t="s">
        <v>45</v>
      </c>
      <c r="R590" s="7" t="s">
        <v>2778</v>
      </c>
      <c r="S590" s="4" t="str">
        <f>LOOKUP(2,1/('[1] 集采未中选药品规格'!$A$2:$A$596=$R590),'[1] 集采未中选药品规格'!C$2:C$596)</f>
        <v>100ml</v>
      </c>
      <c r="T590" s="4" t="str">
        <f>LOOKUP(2,1/('[1] 集采未中选药品规格'!$A$2:$A$596=$R590),'[1] 集采未中选药品规格'!D$2:D$596)</f>
        <v>1瓶</v>
      </c>
      <c r="U590" s="7" t="s">
        <v>47</v>
      </c>
      <c r="V590" s="61" t="s">
        <v>70</v>
      </c>
      <c r="W590" s="7" t="s">
        <v>71</v>
      </c>
      <c r="X590" s="61" t="s">
        <v>70</v>
      </c>
      <c r="Y590" s="7" t="s">
        <v>71</v>
      </c>
      <c r="Z590" s="7">
        <v>26.94</v>
      </c>
      <c r="AA590" s="7">
        <v>26.94</v>
      </c>
      <c r="AB590" s="54" t="s">
        <v>57</v>
      </c>
      <c r="AC590" s="42"/>
      <c r="AD590" s="42"/>
      <c r="AE590" s="42" t="s">
        <v>2779</v>
      </c>
      <c r="AF590" s="42" t="s">
        <v>2777</v>
      </c>
      <c r="AG590" s="42" t="s">
        <v>2780</v>
      </c>
      <c r="AH590" s="54"/>
      <c r="AI590" s="50" t="str">
        <f t="shared" si="225"/>
        <v>规格×</v>
      </c>
      <c r="AJ590" s="50" t="str">
        <f t="shared" si="226"/>
        <v>含量差比价</v>
      </c>
      <c r="AK590" s="51">
        <f t="shared" si="227"/>
        <v>9.9499999999999993</v>
      </c>
      <c r="AL590" s="50">
        <f t="shared" si="228"/>
        <v>2.7</v>
      </c>
      <c r="AM590" s="52" t="str">
        <f t="shared" si="229"/>
        <v>差比价与挂网价取低者</v>
      </c>
      <c r="AN590" s="53">
        <f t="shared" si="230"/>
        <v>9.9499999999999993</v>
      </c>
      <c r="AO590" s="53">
        <f t="shared" si="231"/>
        <v>9.9499999999999993</v>
      </c>
      <c r="AP590" s="53">
        <f t="shared" si="232"/>
        <v>9.9499999999999993</v>
      </c>
    </row>
    <row r="591" spans="1:42">
      <c r="A591" s="28">
        <v>47</v>
      </c>
      <c r="B591" s="28" t="s">
        <v>2680</v>
      </c>
      <c r="C591" s="28" t="s">
        <v>2681</v>
      </c>
      <c r="D591" s="28" t="s">
        <v>45</v>
      </c>
      <c r="E591" s="28" t="str">
        <f>LOOKUP(2,1/([1]中选结果表!$C$2:$C$85=D591),[1]中选结果表!$M$2:$M$85)</f>
        <v>注射剂</v>
      </c>
      <c r="F591" s="28" t="s">
        <v>2682</v>
      </c>
      <c r="G591" s="28" t="str">
        <f>LOOKUP(2,1/([1]中选结果表!$D$2:$D$85=$F591),[1]中选结果表!$E$2:$E$85)</f>
        <v>1440ml</v>
      </c>
      <c r="H591" s="28" t="str">
        <f>LOOKUP(2,1/([1]中选结果表!$D$2:$D$85=$F591),[1]中选结果表!$F$2:$F$85)</f>
        <v>4袋</v>
      </c>
      <c r="I591" s="28" t="s">
        <v>2683</v>
      </c>
      <c r="J591" s="28" t="s">
        <v>2684</v>
      </c>
      <c r="K591" s="28">
        <v>306.8</v>
      </c>
      <c r="L591" s="31">
        <v>76.7</v>
      </c>
      <c r="M591" s="28">
        <v>3</v>
      </c>
      <c r="N591" s="32">
        <v>0.7</v>
      </c>
      <c r="O591" s="60" t="s">
        <v>2781</v>
      </c>
      <c r="P591" s="7" t="s">
        <v>2713</v>
      </c>
      <c r="Q591" s="7" t="s">
        <v>45</v>
      </c>
      <c r="R591" s="7" t="s">
        <v>2778</v>
      </c>
      <c r="S591" s="4" t="str">
        <f>LOOKUP(2,1/('[1] 集采未中选药品规格'!$A$2:$A$596=$R591),'[1] 集采未中选药品规格'!C$2:C$596)</f>
        <v>100ml</v>
      </c>
      <c r="T591" s="4" t="str">
        <f>LOOKUP(2,1/('[1] 集采未中选药品规格'!$A$2:$A$596=$R591),'[1] 集采未中选药品规格'!D$2:D$596)</f>
        <v>1瓶</v>
      </c>
      <c r="U591" s="7" t="s">
        <v>47</v>
      </c>
      <c r="V591" s="61" t="s">
        <v>2718</v>
      </c>
      <c r="W591" s="7" t="s">
        <v>2719</v>
      </c>
      <c r="X591" s="61" t="s">
        <v>2718</v>
      </c>
      <c r="Y591" s="7" t="s">
        <v>2719</v>
      </c>
      <c r="Z591" s="7">
        <v>26.94</v>
      </c>
      <c r="AA591" s="7">
        <v>26.94</v>
      </c>
      <c r="AB591" s="54" t="s">
        <v>57</v>
      </c>
      <c r="AC591" s="42"/>
      <c r="AD591" s="42"/>
      <c r="AE591" s="42" t="s">
        <v>2782</v>
      </c>
      <c r="AF591" s="42" t="s">
        <v>2781</v>
      </c>
      <c r="AG591" s="42" t="s">
        <v>2783</v>
      </c>
      <c r="AH591" s="54"/>
      <c r="AI591" s="50" t="str">
        <f t="shared" si="225"/>
        <v>规格×</v>
      </c>
      <c r="AJ591" s="50" t="str">
        <f t="shared" si="226"/>
        <v>含量差比价</v>
      </c>
      <c r="AK591" s="51">
        <f t="shared" si="227"/>
        <v>9.9499999999999993</v>
      </c>
      <c r="AL591" s="50">
        <f t="shared" si="228"/>
        <v>2.7</v>
      </c>
      <c r="AM591" s="52" t="str">
        <f t="shared" si="229"/>
        <v>差比价与挂网价取低者</v>
      </c>
      <c r="AN591" s="53">
        <f t="shared" si="230"/>
        <v>9.9499999999999993</v>
      </c>
      <c r="AO591" s="53">
        <f t="shared" si="231"/>
        <v>9.9499999999999993</v>
      </c>
      <c r="AP591" s="53">
        <f t="shared" si="232"/>
        <v>9.9499999999999993</v>
      </c>
    </row>
    <row r="592" spans="1:42">
      <c r="A592" s="28">
        <v>47</v>
      </c>
      <c r="B592" s="28" t="s">
        <v>2680</v>
      </c>
      <c r="C592" s="28" t="s">
        <v>2681</v>
      </c>
      <c r="D592" s="28" t="s">
        <v>45</v>
      </c>
      <c r="E592" s="28" t="str">
        <f>LOOKUP(2,1/([1]中选结果表!$C$2:$C$85=D592),[1]中选结果表!$M$2:$M$85)</f>
        <v>注射剂</v>
      </c>
      <c r="F592" s="28" t="s">
        <v>2682</v>
      </c>
      <c r="G592" s="28" t="str">
        <f>LOOKUP(2,1/([1]中选结果表!$D$2:$D$85=$F592),[1]中选结果表!$E$2:$E$85)</f>
        <v>1440ml</v>
      </c>
      <c r="H592" s="28" t="str">
        <f>LOOKUP(2,1/([1]中选结果表!$D$2:$D$85=$F592),[1]中选结果表!$F$2:$F$85)</f>
        <v>4袋</v>
      </c>
      <c r="I592" s="28" t="s">
        <v>2683</v>
      </c>
      <c r="J592" s="28" t="s">
        <v>2684</v>
      </c>
      <c r="K592" s="28">
        <v>306.8</v>
      </c>
      <c r="L592" s="31">
        <v>76.7</v>
      </c>
      <c r="M592" s="28">
        <v>3</v>
      </c>
      <c r="N592" s="32">
        <v>0.7</v>
      </c>
      <c r="O592" s="60" t="s">
        <v>2784</v>
      </c>
      <c r="P592" s="7" t="s">
        <v>2785</v>
      </c>
      <c r="Q592" s="7" t="s">
        <v>45</v>
      </c>
      <c r="R592" s="7" t="s">
        <v>2786</v>
      </c>
      <c r="S592" s="4" t="str">
        <f>LOOKUP(2,1/('[1] 集采未中选药品规格'!$A$2:$A$596=$R592),'[1] 集采未中选药品规格'!C$2:C$596)</f>
        <v>100ml</v>
      </c>
      <c r="T592" s="4" t="str">
        <f>LOOKUP(2,1/('[1] 集采未中选药品规格'!$A$2:$A$596=$R592),'[1] 集采未中选药品规格'!D$2:D$596)</f>
        <v>1瓶</v>
      </c>
      <c r="U592" s="7" t="s">
        <v>47</v>
      </c>
      <c r="V592" s="61" t="s">
        <v>2787</v>
      </c>
      <c r="W592" s="7" t="s">
        <v>2788</v>
      </c>
      <c r="X592" s="61" t="s">
        <v>2787</v>
      </c>
      <c r="Y592" s="7" t="s">
        <v>2789</v>
      </c>
      <c r="Z592" s="7">
        <v>51.56</v>
      </c>
      <c r="AA592" s="7">
        <v>51.56</v>
      </c>
      <c r="AB592" s="54" t="s">
        <v>57</v>
      </c>
      <c r="AC592" s="42"/>
      <c r="AD592" s="42"/>
      <c r="AE592" s="42" t="s">
        <v>2790</v>
      </c>
      <c r="AF592" s="42" t="s">
        <v>2784</v>
      </c>
      <c r="AG592" s="42" t="s">
        <v>2791</v>
      </c>
      <c r="AH592" s="54"/>
      <c r="AI592" s="50" t="str">
        <f t="shared" si="225"/>
        <v>规格×</v>
      </c>
      <c r="AJ592" s="50" t="str">
        <f t="shared" si="226"/>
        <v>含量差比价</v>
      </c>
      <c r="AK592" s="51">
        <f t="shared" si="227"/>
        <v>9.9499999999999993</v>
      </c>
      <c r="AL592" s="50">
        <f t="shared" si="228"/>
        <v>5.2</v>
      </c>
      <c r="AM592" s="52" t="str">
        <f t="shared" si="229"/>
        <v>差比价与挂网价取低者</v>
      </c>
      <c r="AN592" s="53">
        <f t="shared" si="230"/>
        <v>9.9499999999999993</v>
      </c>
      <c r="AO592" s="53">
        <f t="shared" si="231"/>
        <v>9.9499999999999993</v>
      </c>
      <c r="AP592" s="53">
        <f t="shared" si="232"/>
        <v>9.9499999999999993</v>
      </c>
    </row>
    <row r="593" spans="1:42">
      <c r="A593" s="28">
        <v>47</v>
      </c>
      <c r="B593" s="28" t="s">
        <v>2680</v>
      </c>
      <c r="C593" s="28" t="s">
        <v>2681</v>
      </c>
      <c r="D593" s="28" t="s">
        <v>45</v>
      </c>
      <c r="E593" s="28" t="str">
        <f>LOOKUP(2,1/([1]中选结果表!$C$2:$C$85=D593),[1]中选结果表!$M$2:$M$85)</f>
        <v>注射剂</v>
      </c>
      <c r="F593" s="28" t="s">
        <v>2682</v>
      </c>
      <c r="G593" s="28" t="str">
        <f>LOOKUP(2,1/([1]中选结果表!$D$2:$D$85=$F593),[1]中选结果表!$E$2:$E$85)</f>
        <v>1440ml</v>
      </c>
      <c r="H593" s="28" t="str">
        <f>LOOKUP(2,1/([1]中选结果表!$D$2:$D$85=$F593),[1]中选结果表!$F$2:$F$85)</f>
        <v>4袋</v>
      </c>
      <c r="I593" s="28" t="s">
        <v>2683</v>
      </c>
      <c r="J593" s="28" t="s">
        <v>2684</v>
      </c>
      <c r="K593" s="28">
        <v>306.8</v>
      </c>
      <c r="L593" s="31">
        <v>76.7</v>
      </c>
      <c r="M593" s="28">
        <v>3</v>
      </c>
      <c r="N593" s="32">
        <v>0.7</v>
      </c>
      <c r="O593" s="60" t="s">
        <v>2792</v>
      </c>
      <c r="P593" s="7" t="s">
        <v>2785</v>
      </c>
      <c r="Q593" s="7" t="s">
        <v>51</v>
      </c>
      <c r="R593" s="7" t="s">
        <v>2786</v>
      </c>
      <c r="S593" s="4" t="str">
        <f>LOOKUP(2,1/('[1] 集采未中选药品规格'!$A$2:$A$596=$R593),'[1] 集采未中选药品规格'!C$2:C$596)</f>
        <v>100ml</v>
      </c>
      <c r="T593" s="4" t="str">
        <f>LOOKUP(2,1/('[1] 集采未中选药品规格'!$A$2:$A$596=$R593),'[1] 集采未中选药品规格'!D$2:D$596)</f>
        <v>1瓶</v>
      </c>
      <c r="U593" s="7" t="s">
        <v>47</v>
      </c>
      <c r="V593" s="61" t="s">
        <v>2718</v>
      </c>
      <c r="W593" s="7" t="s">
        <v>2719</v>
      </c>
      <c r="X593" s="61" t="s">
        <v>2718</v>
      </c>
      <c r="Y593" s="7" t="s">
        <v>2719</v>
      </c>
      <c r="Z593" s="7">
        <v>49.5</v>
      </c>
      <c r="AA593" s="7">
        <v>49.5</v>
      </c>
      <c r="AB593" s="54" t="s">
        <v>57</v>
      </c>
      <c r="AC593" s="42"/>
      <c r="AD593" s="42"/>
      <c r="AE593" s="42" t="s">
        <v>2793</v>
      </c>
      <c r="AF593" s="42" t="s">
        <v>2792</v>
      </c>
      <c r="AG593" s="42" t="s">
        <v>2794</v>
      </c>
      <c r="AH593" s="54"/>
      <c r="AI593" s="50" t="str">
        <f t="shared" si="225"/>
        <v>规格×</v>
      </c>
      <c r="AJ593" s="50" t="str">
        <f t="shared" si="226"/>
        <v>含量差比价</v>
      </c>
      <c r="AK593" s="51">
        <f t="shared" si="227"/>
        <v>9.9499999999999993</v>
      </c>
      <c r="AL593" s="50">
        <f t="shared" si="228"/>
        <v>5</v>
      </c>
      <c r="AM593" s="52" t="str">
        <f t="shared" si="229"/>
        <v>差比价与挂网价取低者</v>
      </c>
      <c r="AN593" s="53">
        <f t="shared" si="230"/>
        <v>9.9499999999999993</v>
      </c>
      <c r="AO593" s="53">
        <f t="shared" si="231"/>
        <v>9.9499999999999993</v>
      </c>
      <c r="AP593" s="53">
        <f t="shared" si="232"/>
        <v>9.9499999999999993</v>
      </c>
    </row>
    <row r="594" spans="1:42">
      <c r="A594" s="28">
        <v>47</v>
      </c>
      <c r="B594" s="28" t="s">
        <v>2680</v>
      </c>
      <c r="C594" s="28" t="s">
        <v>2681</v>
      </c>
      <c r="D594" s="28" t="s">
        <v>45</v>
      </c>
      <c r="E594" s="28" t="str">
        <f>LOOKUP(2,1/([1]中选结果表!$C$2:$C$85=D594),[1]中选结果表!$M$2:$M$85)</f>
        <v>注射剂</v>
      </c>
      <c r="F594" s="28" t="s">
        <v>2682</v>
      </c>
      <c r="G594" s="28" t="str">
        <f>LOOKUP(2,1/([1]中选结果表!$D$2:$D$85=$F594),[1]中选结果表!$E$2:$E$85)</f>
        <v>1440ml</v>
      </c>
      <c r="H594" s="28" t="str">
        <f>LOOKUP(2,1/([1]中选结果表!$D$2:$D$85=$F594),[1]中选结果表!$F$2:$F$85)</f>
        <v>4袋</v>
      </c>
      <c r="I594" s="28" t="s">
        <v>2683</v>
      </c>
      <c r="J594" s="28" t="s">
        <v>2684</v>
      </c>
      <c r="K594" s="28">
        <v>306.8</v>
      </c>
      <c r="L594" s="31">
        <v>76.7</v>
      </c>
      <c r="M594" s="28">
        <v>3</v>
      </c>
      <c r="N594" s="32">
        <v>0.7</v>
      </c>
      <c r="O594" s="60" t="s">
        <v>2795</v>
      </c>
      <c r="P594" s="7" t="s">
        <v>2785</v>
      </c>
      <c r="Q594" s="7" t="s">
        <v>51</v>
      </c>
      <c r="R594" s="7" t="s">
        <v>2796</v>
      </c>
      <c r="S594" s="4" t="str">
        <f>LOOKUP(2,1/('[1] 集采未中选药品规格'!$A$2:$A$596=$R594),'[1] 集采未中选药品规格'!C$2:C$596)</f>
        <v>100ml</v>
      </c>
      <c r="T594" s="4" t="str">
        <f>LOOKUP(2,1/('[1] 集采未中选药品规格'!$A$2:$A$596=$R594),'[1] 集采未中选药品规格'!D$2:D$596)</f>
        <v>1瓶</v>
      </c>
      <c r="U594" s="7" t="s">
        <v>47</v>
      </c>
      <c r="V594" s="61" t="s">
        <v>2718</v>
      </c>
      <c r="W594" s="7" t="s">
        <v>2719</v>
      </c>
      <c r="X594" s="61" t="s">
        <v>2718</v>
      </c>
      <c r="Y594" s="7" t="s">
        <v>2719</v>
      </c>
      <c r="Z594" s="7">
        <v>30.2</v>
      </c>
      <c r="AA594" s="7">
        <v>30.2</v>
      </c>
      <c r="AB594" s="54" t="s">
        <v>57</v>
      </c>
      <c r="AC594" s="42"/>
      <c r="AD594" s="42"/>
      <c r="AE594" s="42" t="s">
        <v>2797</v>
      </c>
      <c r="AF594" s="42" t="s">
        <v>2795</v>
      </c>
      <c r="AG594" s="42" t="s">
        <v>2798</v>
      </c>
      <c r="AH594" s="54"/>
      <c r="AI594" s="50" t="str">
        <f t="shared" si="225"/>
        <v>规格×</v>
      </c>
      <c r="AJ594" s="50" t="str">
        <f t="shared" si="226"/>
        <v>含量差比价</v>
      </c>
      <c r="AK594" s="51">
        <f t="shared" si="227"/>
        <v>9.9499999999999993</v>
      </c>
      <c r="AL594" s="50">
        <f t="shared" si="228"/>
        <v>3</v>
      </c>
      <c r="AM594" s="52" t="str">
        <f t="shared" si="229"/>
        <v>差比价与挂网价取低者</v>
      </c>
      <c r="AN594" s="53">
        <f t="shared" si="230"/>
        <v>9.9499999999999993</v>
      </c>
      <c r="AO594" s="53">
        <f t="shared" si="231"/>
        <v>9.9499999999999993</v>
      </c>
      <c r="AP594" s="53">
        <f t="shared" si="232"/>
        <v>9.9499999999999993</v>
      </c>
    </row>
    <row r="595" spans="1:42">
      <c r="A595" s="28">
        <v>47</v>
      </c>
      <c r="B595" s="28" t="s">
        <v>2680</v>
      </c>
      <c r="C595" s="28" t="s">
        <v>2681</v>
      </c>
      <c r="D595" s="28" t="s">
        <v>45</v>
      </c>
      <c r="E595" s="28" t="str">
        <f>LOOKUP(2,1/([1]中选结果表!$C$2:$C$85=D595),[1]中选结果表!$M$2:$M$85)</f>
        <v>注射剂</v>
      </c>
      <c r="F595" s="28" t="s">
        <v>2682</v>
      </c>
      <c r="G595" s="28" t="str">
        <f>LOOKUP(2,1/([1]中选结果表!$D$2:$D$85=$F595),[1]中选结果表!$E$2:$E$85)</f>
        <v>1440ml</v>
      </c>
      <c r="H595" s="28" t="str">
        <f>LOOKUP(2,1/([1]中选结果表!$D$2:$D$85=$F595),[1]中选结果表!$F$2:$F$85)</f>
        <v>4袋</v>
      </c>
      <c r="I595" s="28" t="s">
        <v>2683</v>
      </c>
      <c r="J595" s="28" t="s">
        <v>2684</v>
      </c>
      <c r="K595" s="28">
        <v>306.8</v>
      </c>
      <c r="L595" s="31">
        <v>76.7</v>
      </c>
      <c r="M595" s="28">
        <v>3</v>
      </c>
      <c r="N595" s="32">
        <v>0.7</v>
      </c>
      <c r="O595" s="60" t="s">
        <v>2799</v>
      </c>
      <c r="P595" s="7" t="s">
        <v>2785</v>
      </c>
      <c r="Q595" s="7" t="s">
        <v>51</v>
      </c>
      <c r="R595" s="7" t="s">
        <v>2800</v>
      </c>
      <c r="S595" s="4" t="str">
        <f>LOOKUP(2,1/('[1] 集采未中选药品规格'!$A$2:$A$596=$R595),'[1] 集采未中选药品规格'!C$2:C$596)</f>
        <v>250ml</v>
      </c>
      <c r="T595" s="4" t="str">
        <f>LOOKUP(2,1/('[1] 集采未中选药品规格'!$A$2:$A$596=$R595),'[1] 集采未中选药品规格'!D$2:D$596)</f>
        <v>1瓶</v>
      </c>
      <c r="U595" s="7" t="s">
        <v>47</v>
      </c>
      <c r="V595" s="61" t="s">
        <v>2718</v>
      </c>
      <c r="W595" s="7" t="s">
        <v>2719</v>
      </c>
      <c r="X595" s="61" t="s">
        <v>2718</v>
      </c>
      <c r="Y595" s="7" t="s">
        <v>2719</v>
      </c>
      <c r="Z595" s="7">
        <v>100</v>
      </c>
      <c r="AA595" s="7">
        <v>100</v>
      </c>
      <c r="AB595" s="54" t="s">
        <v>57</v>
      </c>
      <c r="AC595" s="42"/>
      <c r="AD595" s="42"/>
      <c r="AE595" s="42" t="s">
        <v>2801</v>
      </c>
      <c r="AF595" s="42" t="s">
        <v>2799</v>
      </c>
      <c r="AG595" s="42" t="s">
        <v>2802</v>
      </c>
      <c r="AH595" s="54"/>
      <c r="AI595" s="50" t="str">
        <f t="shared" si="225"/>
        <v>规格×</v>
      </c>
      <c r="AJ595" s="50" t="str">
        <f t="shared" si="226"/>
        <v>含量差比价</v>
      </c>
      <c r="AK595" s="51">
        <f t="shared" si="227"/>
        <v>20.079999999999998</v>
      </c>
      <c r="AL595" s="50">
        <f t="shared" si="228"/>
        <v>5</v>
      </c>
      <c r="AM595" s="52" t="str">
        <f t="shared" si="229"/>
        <v>差比价与挂网价取低者</v>
      </c>
      <c r="AN595" s="53">
        <f t="shared" si="230"/>
        <v>20.079999999999998</v>
      </c>
      <c r="AO595" s="53">
        <f t="shared" si="231"/>
        <v>20.079999999999998</v>
      </c>
      <c r="AP595" s="53">
        <f t="shared" si="232"/>
        <v>20.079999999999998</v>
      </c>
    </row>
    <row r="596" spans="1:42">
      <c r="A596" s="28">
        <v>47</v>
      </c>
      <c r="B596" s="28" t="s">
        <v>2680</v>
      </c>
      <c r="C596" s="28" t="s">
        <v>2681</v>
      </c>
      <c r="D596" s="28" t="s">
        <v>45</v>
      </c>
      <c r="E596" s="28" t="str">
        <f>LOOKUP(2,1/([1]中选结果表!$C$2:$C$85=D596),[1]中选结果表!$M$2:$M$85)</f>
        <v>注射剂</v>
      </c>
      <c r="F596" s="28" t="s">
        <v>2682</v>
      </c>
      <c r="G596" s="28" t="str">
        <f>LOOKUP(2,1/([1]中选结果表!$D$2:$D$85=$F596),[1]中选结果表!$E$2:$E$85)</f>
        <v>1440ml</v>
      </c>
      <c r="H596" s="28" t="str">
        <f>LOOKUP(2,1/([1]中选结果表!$D$2:$D$85=$F596),[1]中选结果表!$F$2:$F$85)</f>
        <v>4袋</v>
      </c>
      <c r="I596" s="28" t="s">
        <v>2683</v>
      </c>
      <c r="J596" s="28" t="s">
        <v>2684</v>
      </c>
      <c r="K596" s="28">
        <v>306.8</v>
      </c>
      <c r="L596" s="31">
        <v>76.7</v>
      </c>
      <c r="M596" s="28">
        <v>3</v>
      </c>
      <c r="N596" s="32">
        <v>0.7</v>
      </c>
      <c r="O596" s="60" t="s">
        <v>2803</v>
      </c>
      <c r="P596" s="7" t="s">
        <v>2713</v>
      </c>
      <c r="Q596" s="7" t="s">
        <v>45</v>
      </c>
      <c r="R596" s="7" t="s">
        <v>2724</v>
      </c>
      <c r="S596" s="4" t="str">
        <f>LOOKUP(2,1/('[1] 集采未中选药品规格'!$A$2:$A$596=$R596),'[1] 集采未中选药品规格'!C$2:C$596)</f>
        <v>250ml</v>
      </c>
      <c r="T596" s="4" t="str">
        <f>LOOKUP(2,1/('[1] 集采未中选药品规格'!$A$2:$A$596=$R596),'[1] 集采未中选药品规格'!D$2:D$596)</f>
        <v>1袋</v>
      </c>
      <c r="U596" s="7" t="s">
        <v>1400</v>
      </c>
      <c r="V596" s="61" t="s">
        <v>388</v>
      </c>
      <c r="W596" s="7" t="s">
        <v>389</v>
      </c>
      <c r="X596" s="61" t="s">
        <v>388</v>
      </c>
      <c r="Y596" s="7" t="s">
        <v>389</v>
      </c>
      <c r="Z596" s="7">
        <v>37.56</v>
      </c>
      <c r="AA596" s="7">
        <v>37.56</v>
      </c>
      <c r="AB596" s="54" t="s">
        <v>57</v>
      </c>
      <c r="AC596" s="42"/>
      <c r="AD596" s="42"/>
      <c r="AE596" s="42" t="s">
        <v>2804</v>
      </c>
      <c r="AF596" s="42" t="s">
        <v>2803</v>
      </c>
      <c r="AG596" s="42" t="s">
        <v>2805</v>
      </c>
      <c r="AH596" s="54"/>
      <c r="AI596" s="50" t="str">
        <f t="shared" si="225"/>
        <v>规格×</v>
      </c>
      <c r="AJ596" s="50" t="str">
        <f t="shared" si="226"/>
        <v>含量差比价</v>
      </c>
      <c r="AK596" s="51">
        <f t="shared" si="227"/>
        <v>20.079999999999998</v>
      </c>
      <c r="AL596" s="50">
        <f t="shared" si="228"/>
        <v>1.9</v>
      </c>
      <c r="AM596" s="52" t="str">
        <f t="shared" si="229"/>
        <v>差比价与挂网价取低者</v>
      </c>
      <c r="AN596" s="53">
        <f t="shared" si="230"/>
        <v>20.079999999999998</v>
      </c>
      <c r="AO596" s="53">
        <f t="shared" si="231"/>
        <v>20.079999999999998</v>
      </c>
      <c r="AP596" s="53">
        <f t="shared" si="232"/>
        <v>20.079999999999998</v>
      </c>
    </row>
    <row r="597" spans="1:42">
      <c r="A597" s="28">
        <v>47</v>
      </c>
      <c r="B597" s="28" t="s">
        <v>2680</v>
      </c>
      <c r="C597" s="28" t="s">
        <v>2681</v>
      </c>
      <c r="D597" s="28" t="s">
        <v>45</v>
      </c>
      <c r="E597" s="28" t="str">
        <f>LOOKUP(2,1/([1]中选结果表!$C$2:$C$85=D597),[1]中选结果表!$M$2:$M$85)</f>
        <v>注射剂</v>
      </c>
      <c r="F597" s="28" t="s">
        <v>2682</v>
      </c>
      <c r="G597" s="28" t="str">
        <f>LOOKUP(2,1/([1]中选结果表!$D$2:$D$85=$F597),[1]中选结果表!$E$2:$E$85)</f>
        <v>1440ml</v>
      </c>
      <c r="H597" s="28" t="str">
        <f>LOOKUP(2,1/([1]中选结果表!$D$2:$D$85=$F597),[1]中选结果表!$F$2:$F$85)</f>
        <v>4袋</v>
      </c>
      <c r="I597" s="28" t="s">
        <v>2683</v>
      </c>
      <c r="J597" s="28" t="s">
        <v>2684</v>
      </c>
      <c r="K597" s="28">
        <v>306.8</v>
      </c>
      <c r="L597" s="31">
        <v>76.7</v>
      </c>
      <c r="M597" s="28">
        <v>3</v>
      </c>
      <c r="N597" s="32">
        <v>0.7</v>
      </c>
      <c r="O597" s="60" t="s">
        <v>2806</v>
      </c>
      <c r="P597" s="7" t="s">
        <v>2807</v>
      </c>
      <c r="Q597" s="7" t="s">
        <v>51</v>
      </c>
      <c r="R597" s="7" t="s">
        <v>2808</v>
      </c>
      <c r="S597" s="4" t="str">
        <f>LOOKUP(2,1/('[1] 集采未中选药品规格'!$A$2:$A$596=$R597),'[1] 集采未中选药品规格'!C$2:C$596)</f>
        <v>100ml</v>
      </c>
      <c r="T597" s="4" t="str">
        <f>LOOKUP(2,1/('[1] 集采未中选药品规格'!$A$2:$A$596=$R597),'[1] 集采未中选药品规格'!D$2:D$596)</f>
        <v>1袋</v>
      </c>
      <c r="U597" s="7" t="s">
        <v>1400</v>
      </c>
      <c r="V597" s="61" t="s">
        <v>2809</v>
      </c>
      <c r="W597" s="7" t="s">
        <v>2810</v>
      </c>
      <c r="X597" s="61" t="s">
        <v>2809</v>
      </c>
      <c r="Y597" s="7" t="s">
        <v>2811</v>
      </c>
      <c r="Z597" s="7">
        <v>153.03</v>
      </c>
      <c r="AA597" s="7">
        <v>153.03</v>
      </c>
      <c r="AB597" s="54" t="s">
        <v>57</v>
      </c>
      <c r="AC597" s="42"/>
      <c r="AD597" s="42"/>
      <c r="AE597" s="42" t="s">
        <v>2812</v>
      </c>
      <c r="AF597" s="42" t="s">
        <v>2806</v>
      </c>
      <c r="AG597" s="42" t="s">
        <v>2813</v>
      </c>
      <c r="AH597" s="54"/>
      <c r="AI597" s="50" t="str">
        <f t="shared" si="225"/>
        <v>规格×</v>
      </c>
      <c r="AJ597" s="50" t="str">
        <f t="shared" si="226"/>
        <v>含量差比价</v>
      </c>
      <c r="AK597" s="51">
        <f t="shared" si="227"/>
        <v>9.9499999999999993</v>
      </c>
      <c r="AL597" s="50">
        <f t="shared" si="228"/>
        <v>15.4</v>
      </c>
      <c r="AM597" s="52" t="str">
        <f t="shared" si="229"/>
        <v>差比价与挂网价取低者</v>
      </c>
      <c r="AN597" s="53">
        <f t="shared" si="230"/>
        <v>9.9499999999999993</v>
      </c>
      <c r="AO597" s="53">
        <f t="shared" si="231"/>
        <v>9.9499999999999993</v>
      </c>
      <c r="AP597" s="53">
        <f t="shared" si="232"/>
        <v>9.9499999999999993</v>
      </c>
    </row>
    <row r="598" spans="1:42">
      <c r="A598" s="28">
        <v>47</v>
      </c>
      <c r="B598" s="28" t="s">
        <v>2680</v>
      </c>
      <c r="C598" s="28" t="s">
        <v>2681</v>
      </c>
      <c r="D598" s="28" t="s">
        <v>45</v>
      </c>
      <c r="E598" s="28" t="str">
        <f>LOOKUP(2,1/([1]中选结果表!$C$2:$C$85=D598),[1]中选结果表!$M$2:$M$85)</f>
        <v>注射剂</v>
      </c>
      <c r="F598" s="28" t="s">
        <v>2682</v>
      </c>
      <c r="G598" s="28" t="str">
        <f>LOOKUP(2,1/([1]中选结果表!$D$2:$D$85=$F598),[1]中选结果表!$E$2:$E$85)</f>
        <v>1440ml</v>
      </c>
      <c r="H598" s="28" t="str">
        <f>LOOKUP(2,1/([1]中选结果表!$D$2:$D$85=$F598),[1]中选结果表!$F$2:$F$85)</f>
        <v>4袋</v>
      </c>
      <c r="I598" s="28" t="s">
        <v>2683</v>
      </c>
      <c r="J598" s="28" t="s">
        <v>2684</v>
      </c>
      <c r="K598" s="28">
        <v>306.8</v>
      </c>
      <c r="L598" s="31">
        <v>76.7</v>
      </c>
      <c r="M598" s="28">
        <v>3</v>
      </c>
      <c r="N598" s="32">
        <v>0.7</v>
      </c>
      <c r="O598" s="60" t="s">
        <v>2814</v>
      </c>
      <c r="P598" s="7" t="s">
        <v>2815</v>
      </c>
      <c r="Q598" s="7" t="s">
        <v>51</v>
      </c>
      <c r="R598" s="7" t="s">
        <v>2816</v>
      </c>
      <c r="S598" s="4" t="str">
        <f>LOOKUP(2,1/('[1] 集采未中选药品规格'!$A$2:$A$596=$R598),'[1] 集采未中选药品规格'!C$2:C$596)</f>
        <v>1500ml</v>
      </c>
      <c r="T598" s="4" t="str">
        <f>LOOKUP(2,1/('[1] 集采未中选药品规格'!$A$2:$A$596=$R598),'[1] 集采未中选药品规格'!D$2:D$596)</f>
        <v>1袋</v>
      </c>
      <c r="U598" s="7" t="s">
        <v>1400</v>
      </c>
      <c r="V598" s="61" t="s">
        <v>2809</v>
      </c>
      <c r="W598" s="7" t="s">
        <v>2810</v>
      </c>
      <c r="X598" s="61" t="s">
        <v>2809</v>
      </c>
      <c r="Y598" s="7" t="s">
        <v>2811</v>
      </c>
      <c r="Z598" s="7">
        <v>306.08</v>
      </c>
      <c r="AA598" s="7">
        <v>306.08</v>
      </c>
      <c r="AB598" s="54" t="s">
        <v>57</v>
      </c>
      <c r="AC598" s="42"/>
      <c r="AD598" s="42"/>
      <c r="AE598" s="42" t="s">
        <v>2817</v>
      </c>
      <c r="AF598" s="42" t="s">
        <v>2814</v>
      </c>
      <c r="AG598" s="42" t="s">
        <v>2818</v>
      </c>
      <c r="AH598" s="54"/>
      <c r="AI598" s="50" t="str">
        <f t="shared" si="225"/>
        <v>规格×</v>
      </c>
      <c r="AJ598" s="50" t="str">
        <f t="shared" si="226"/>
        <v>含量差比价</v>
      </c>
      <c r="AK598" s="51">
        <f t="shared" si="227"/>
        <v>79.13</v>
      </c>
      <c r="AL598" s="50">
        <f t="shared" si="228"/>
        <v>3.9</v>
      </c>
      <c r="AM598" s="52" t="str">
        <f t="shared" si="229"/>
        <v>差比价与挂网价取低者</v>
      </c>
      <c r="AN598" s="53">
        <f t="shared" si="230"/>
        <v>79.13</v>
      </c>
      <c r="AO598" s="53">
        <f t="shared" si="231"/>
        <v>79.13</v>
      </c>
      <c r="AP598" s="53">
        <f t="shared" si="232"/>
        <v>79.13</v>
      </c>
    </row>
    <row r="599" spans="1:42">
      <c r="A599" s="28">
        <v>47</v>
      </c>
      <c r="B599" s="28" t="s">
        <v>2680</v>
      </c>
      <c r="C599" s="28" t="s">
        <v>2681</v>
      </c>
      <c r="D599" s="28" t="s">
        <v>45</v>
      </c>
      <c r="E599" s="28" t="str">
        <f>LOOKUP(2,1/([1]中选结果表!$C$2:$C$85=D599),[1]中选结果表!$M$2:$M$85)</f>
        <v>注射剂</v>
      </c>
      <c r="F599" s="28" t="s">
        <v>2682</v>
      </c>
      <c r="G599" s="28" t="str">
        <f>LOOKUP(2,1/([1]中选结果表!$D$2:$D$85=$F599),[1]中选结果表!$E$2:$E$85)</f>
        <v>1440ml</v>
      </c>
      <c r="H599" s="28" t="str">
        <f>LOOKUP(2,1/([1]中选结果表!$D$2:$D$85=$F599),[1]中选结果表!$F$2:$F$85)</f>
        <v>4袋</v>
      </c>
      <c r="I599" s="28" t="s">
        <v>2683</v>
      </c>
      <c r="J599" s="28" t="s">
        <v>2684</v>
      </c>
      <c r="K599" s="28">
        <v>306.8</v>
      </c>
      <c r="L599" s="31">
        <v>76.7</v>
      </c>
      <c r="M599" s="28">
        <v>3</v>
      </c>
      <c r="N599" s="32">
        <v>0.7</v>
      </c>
      <c r="O599" s="60" t="s">
        <v>2819</v>
      </c>
      <c r="P599" s="7" t="s">
        <v>2815</v>
      </c>
      <c r="Q599" s="7" t="s">
        <v>51</v>
      </c>
      <c r="R599" s="7" t="s">
        <v>2820</v>
      </c>
      <c r="S599" s="4" t="str">
        <f>LOOKUP(2,1/('[1] 集采未中选药品规格'!$A$2:$A$596=$R599),'[1] 集采未中选药品规格'!C$2:C$596)</f>
        <v>1000ml</v>
      </c>
      <c r="T599" s="4" t="str">
        <f>LOOKUP(2,1/('[1] 集采未中选药品规格'!$A$2:$A$596=$R599),'[1] 集采未中选药品规格'!D$2:D$596)</f>
        <v>1袋</v>
      </c>
      <c r="U599" s="7" t="s">
        <v>1400</v>
      </c>
      <c r="V599" s="61" t="s">
        <v>2809</v>
      </c>
      <c r="W599" s="7" t="s">
        <v>2810</v>
      </c>
      <c r="X599" s="61" t="s">
        <v>2809</v>
      </c>
      <c r="Y599" s="7" t="s">
        <v>2811</v>
      </c>
      <c r="Z599" s="7">
        <v>260.20999999999998</v>
      </c>
      <c r="AA599" s="7">
        <v>260.20999999999998</v>
      </c>
      <c r="AB599" s="54" t="s">
        <v>57</v>
      </c>
      <c r="AC599" s="42"/>
      <c r="AD599" s="42"/>
      <c r="AE599" s="42" t="s">
        <v>2821</v>
      </c>
      <c r="AF599" s="42" t="s">
        <v>2819</v>
      </c>
      <c r="AG599" s="42" t="s">
        <v>2822</v>
      </c>
      <c r="AH599" s="54"/>
      <c r="AI599" s="50" t="str">
        <f t="shared" si="225"/>
        <v>规格×</v>
      </c>
      <c r="AJ599" s="50" t="str">
        <f t="shared" si="226"/>
        <v>含量差比价</v>
      </c>
      <c r="AK599" s="51">
        <f t="shared" si="227"/>
        <v>58.02</v>
      </c>
      <c r="AL599" s="50">
        <f t="shared" si="228"/>
        <v>4.5</v>
      </c>
      <c r="AM599" s="52" t="str">
        <f t="shared" si="229"/>
        <v>差比价与挂网价取低者</v>
      </c>
      <c r="AN599" s="53">
        <f t="shared" si="230"/>
        <v>58.02</v>
      </c>
      <c r="AO599" s="53">
        <f t="shared" si="231"/>
        <v>58.02</v>
      </c>
      <c r="AP599" s="53">
        <f t="shared" si="232"/>
        <v>58.02</v>
      </c>
    </row>
    <row r="600" spans="1:42">
      <c r="A600" s="28">
        <v>47</v>
      </c>
      <c r="B600" s="28" t="s">
        <v>2680</v>
      </c>
      <c r="C600" s="28" t="s">
        <v>2681</v>
      </c>
      <c r="D600" s="28" t="s">
        <v>45</v>
      </c>
      <c r="E600" s="28" t="str">
        <f>LOOKUP(2,1/([1]中选结果表!$C$2:$C$85=D600),[1]中选结果表!$M$2:$M$85)</f>
        <v>注射剂</v>
      </c>
      <c r="F600" s="28" t="s">
        <v>2682</v>
      </c>
      <c r="G600" s="28" t="str">
        <f>LOOKUP(2,1/([1]中选结果表!$D$2:$D$85=$F600),[1]中选结果表!$E$2:$E$85)</f>
        <v>1440ml</v>
      </c>
      <c r="H600" s="28" t="str">
        <f>LOOKUP(2,1/([1]中选结果表!$D$2:$D$85=$F600),[1]中选结果表!$F$2:$F$85)</f>
        <v>4袋</v>
      </c>
      <c r="I600" s="28" t="s">
        <v>2683</v>
      </c>
      <c r="J600" s="28" t="s">
        <v>2684</v>
      </c>
      <c r="K600" s="28">
        <v>306.8</v>
      </c>
      <c r="L600" s="31">
        <v>76.7</v>
      </c>
      <c r="M600" s="28">
        <v>3</v>
      </c>
      <c r="N600" s="32">
        <v>0.7</v>
      </c>
      <c r="O600" s="60" t="s">
        <v>2823</v>
      </c>
      <c r="P600" s="7" t="s">
        <v>2824</v>
      </c>
      <c r="Q600" s="7" t="s">
        <v>51</v>
      </c>
      <c r="R600" s="7" t="s">
        <v>2825</v>
      </c>
      <c r="S600" s="4" t="str">
        <f>LOOKUP(2,1/('[1] 集采未中选药品规格'!$A$2:$A$596=$R600),'[1] 集采未中选药品规格'!C$2:C$596)</f>
        <v>1000ml</v>
      </c>
      <c r="T600" s="4" t="str">
        <f>LOOKUP(2,1/('[1] 集采未中选药品规格'!$A$2:$A$596=$R600),'[1] 集采未中选药品规格'!D$2:D$596)</f>
        <v>1袋</v>
      </c>
      <c r="U600" s="7" t="s">
        <v>1400</v>
      </c>
      <c r="V600" s="61" t="s">
        <v>2809</v>
      </c>
      <c r="W600" s="7" t="s">
        <v>2810</v>
      </c>
      <c r="X600" s="61" t="s">
        <v>2809</v>
      </c>
      <c r="Y600" s="7" t="s">
        <v>2811</v>
      </c>
      <c r="Z600" s="7">
        <v>441.25</v>
      </c>
      <c r="AA600" s="7">
        <v>441.25</v>
      </c>
      <c r="AB600" s="54" t="s">
        <v>57</v>
      </c>
      <c r="AC600" s="42"/>
      <c r="AD600" s="42"/>
      <c r="AE600" s="42" t="s">
        <v>2826</v>
      </c>
      <c r="AF600" s="42" t="s">
        <v>2823</v>
      </c>
      <c r="AG600" s="42" t="s">
        <v>2827</v>
      </c>
      <c r="AH600" s="54"/>
      <c r="AI600" s="50" t="str">
        <f t="shared" si="225"/>
        <v>规格×</v>
      </c>
      <c r="AJ600" s="50" t="str">
        <f t="shared" si="226"/>
        <v>含量差比价</v>
      </c>
      <c r="AK600" s="51">
        <f t="shared" si="227"/>
        <v>58.02</v>
      </c>
      <c r="AL600" s="50">
        <f t="shared" si="228"/>
        <v>7.6</v>
      </c>
      <c r="AM600" s="52" t="str">
        <f t="shared" si="229"/>
        <v>差比价与挂网价取低者</v>
      </c>
      <c r="AN600" s="53">
        <f t="shared" si="230"/>
        <v>58.02</v>
      </c>
      <c r="AO600" s="53">
        <f t="shared" si="231"/>
        <v>58.02</v>
      </c>
      <c r="AP600" s="53">
        <f t="shared" si="232"/>
        <v>58.02</v>
      </c>
    </row>
    <row r="601" spans="1:42">
      <c r="A601" s="29">
        <v>47</v>
      </c>
      <c r="B601" s="29" t="s">
        <v>2680</v>
      </c>
      <c r="C601" s="29" t="s">
        <v>2681</v>
      </c>
      <c r="D601" s="29" t="s">
        <v>45</v>
      </c>
      <c r="E601" s="29" t="str">
        <f>LOOKUP(2,1/([1]中选结果表!$C$2:$C$85=D601),[1]中选结果表!$M$2:$M$85)</f>
        <v>注射剂</v>
      </c>
      <c r="F601" s="29" t="s">
        <v>2682</v>
      </c>
      <c r="G601" s="29" t="str">
        <f>LOOKUP(2,1/([1]中选结果表!$D$2:$D$85=$F601),[1]中选结果表!$E$2:$E$85)</f>
        <v>1440ml</v>
      </c>
      <c r="H601" s="29" t="str">
        <f>LOOKUP(2,1/([1]中选结果表!$D$2:$D$85=$F601),[1]中选结果表!$F$2:$F$85)</f>
        <v>4袋</v>
      </c>
      <c r="I601" s="29" t="s">
        <v>2683</v>
      </c>
      <c r="J601" s="29" t="s">
        <v>2684</v>
      </c>
      <c r="K601" s="29">
        <v>306.8</v>
      </c>
      <c r="L601" s="34">
        <v>76.7</v>
      </c>
      <c r="M601" s="29">
        <v>3</v>
      </c>
      <c r="N601" s="35">
        <v>0.7</v>
      </c>
      <c r="O601" s="62" t="s">
        <v>2828</v>
      </c>
      <c r="P601" s="63" t="s">
        <v>2713</v>
      </c>
      <c r="Q601" s="63" t="s">
        <v>45</v>
      </c>
      <c r="R601" s="63" t="s">
        <v>2829</v>
      </c>
      <c r="S601" s="39" t="str">
        <f>LOOKUP(2,1/('[1] 集采未中选药品规格'!$A$2:$A$596=$R601),'[1] 集采未中选药品规格'!C$2:C$596)</f>
        <v>100ml</v>
      </c>
      <c r="T601" s="39" t="str">
        <f>LOOKUP(2,1/('[1] 集采未中选药品规格'!$A$2:$A$596=$R601),'[1] 集采未中选药品规格'!D$2:D$596)</f>
        <v>1瓶</v>
      </c>
      <c r="U601" s="63" t="s">
        <v>47</v>
      </c>
      <c r="V601" s="64" t="s">
        <v>2688</v>
      </c>
      <c r="W601" s="63" t="s">
        <v>2690</v>
      </c>
      <c r="X601" s="64" t="s">
        <v>2688</v>
      </c>
      <c r="Y601" s="63" t="s">
        <v>2690</v>
      </c>
      <c r="Z601" s="63">
        <v>44.85</v>
      </c>
      <c r="AA601" s="63">
        <v>44.85</v>
      </c>
      <c r="AB601" s="55" t="s">
        <v>57</v>
      </c>
      <c r="AC601" s="43" t="s">
        <v>66</v>
      </c>
      <c r="AD601" s="44"/>
      <c r="AE601" s="44" t="s">
        <v>2830</v>
      </c>
      <c r="AF601" s="44" t="s">
        <v>2828</v>
      </c>
      <c r="AG601" s="44" t="s">
        <v>2831</v>
      </c>
      <c r="AH601" s="55"/>
      <c r="AI601" s="50" t="str">
        <f t="shared" si="225"/>
        <v>规格×</v>
      </c>
      <c r="AJ601" s="50" t="str">
        <f t="shared" si="226"/>
        <v>含量差比价</v>
      </c>
      <c r="AK601" s="51">
        <f t="shared" si="227"/>
        <v>9.9499999999999993</v>
      </c>
      <c r="AL601" s="50">
        <f t="shared" si="228"/>
        <v>4.5</v>
      </c>
      <c r="AM601" s="52" t="str">
        <f t="shared" si="229"/>
        <v>原研药，行梯度降价</v>
      </c>
      <c r="AN601" s="53">
        <f t="shared" si="230"/>
        <v>26.91</v>
      </c>
      <c r="AO601" s="53">
        <f t="shared" si="231"/>
        <v>16.150000000000002</v>
      </c>
      <c r="AP601" s="53">
        <f t="shared" si="232"/>
        <v>12.92</v>
      </c>
    </row>
    <row r="602" spans="1:42">
      <c r="A602" s="28">
        <v>47</v>
      </c>
      <c r="B602" s="28" t="s">
        <v>2680</v>
      </c>
      <c r="C602" s="28" t="s">
        <v>2681</v>
      </c>
      <c r="D602" s="28" t="s">
        <v>45</v>
      </c>
      <c r="E602" s="28" t="str">
        <f>LOOKUP(2,1/([1]中选结果表!$C$2:$C$85=D602),[1]中选结果表!$M$2:$M$85)</f>
        <v>注射剂</v>
      </c>
      <c r="F602" s="28" t="s">
        <v>2682</v>
      </c>
      <c r="G602" s="28" t="str">
        <f>LOOKUP(2,1/([1]中选结果表!$D$2:$D$85=$F602),[1]中选结果表!$E$2:$E$85)</f>
        <v>1440ml</v>
      </c>
      <c r="H602" s="28" t="str">
        <f>LOOKUP(2,1/([1]中选结果表!$D$2:$D$85=$F602),[1]中选结果表!$F$2:$F$85)</f>
        <v>4袋</v>
      </c>
      <c r="I602" s="28" t="s">
        <v>2683</v>
      </c>
      <c r="J602" s="28" t="s">
        <v>2684</v>
      </c>
      <c r="K602" s="28">
        <v>306.8</v>
      </c>
      <c r="L602" s="31">
        <v>76.7</v>
      </c>
      <c r="M602" s="28">
        <v>3</v>
      </c>
      <c r="N602" s="32">
        <v>0.7</v>
      </c>
      <c r="O602" s="60" t="s">
        <v>2832</v>
      </c>
      <c r="P602" s="7" t="s">
        <v>2713</v>
      </c>
      <c r="Q602" s="7" t="s">
        <v>45</v>
      </c>
      <c r="R602" s="7" t="s">
        <v>2833</v>
      </c>
      <c r="S602" s="4" t="str">
        <f>LOOKUP(2,1/('[1] 集采未中选药品规格'!$A$2:$A$596=$R602),'[1] 集采未中选药品规格'!C$2:C$596)</f>
        <v>250ml</v>
      </c>
      <c r="T602" s="4" t="str">
        <f>LOOKUP(2,1/('[1] 集采未中选药品规格'!$A$2:$A$596=$R602),'[1] 集采未中选药品规格'!D$2:D$596)</f>
        <v>1瓶</v>
      </c>
      <c r="U602" s="7" t="s">
        <v>47</v>
      </c>
      <c r="V602" s="61" t="s">
        <v>70</v>
      </c>
      <c r="W602" s="7" t="s">
        <v>71</v>
      </c>
      <c r="X602" s="61" t="s">
        <v>70</v>
      </c>
      <c r="Y602" s="7" t="s">
        <v>71</v>
      </c>
      <c r="Z602" s="7">
        <v>53.78</v>
      </c>
      <c r="AA602" s="7">
        <v>53.78</v>
      </c>
      <c r="AB602" s="54" t="s">
        <v>57</v>
      </c>
      <c r="AC602" s="42"/>
      <c r="AD602" s="42"/>
      <c r="AE602" s="42" t="s">
        <v>2834</v>
      </c>
      <c r="AF602" s="42" t="s">
        <v>2832</v>
      </c>
      <c r="AG602" s="42" t="s">
        <v>2835</v>
      </c>
      <c r="AH602" s="54"/>
      <c r="AI602" s="50" t="str">
        <f t="shared" si="225"/>
        <v>规格×</v>
      </c>
      <c r="AJ602" s="50" t="str">
        <f t="shared" si="226"/>
        <v>含量差比价</v>
      </c>
      <c r="AK602" s="51">
        <f t="shared" si="227"/>
        <v>20.079999999999998</v>
      </c>
      <c r="AL602" s="50">
        <f t="shared" si="228"/>
        <v>2.7</v>
      </c>
      <c r="AM602" s="52" t="str">
        <f t="shared" si="229"/>
        <v>差比价与挂网价取低者</v>
      </c>
      <c r="AN602" s="53">
        <f t="shared" si="230"/>
        <v>20.079999999999998</v>
      </c>
      <c r="AO602" s="53">
        <f t="shared" si="231"/>
        <v>20.079999999999998</v>
      </c>
      <c r="AP602" s="53">
        <f t="shared" si="232"/>
        <v>20.079999999999998</v>
      </c>
    </row>
    <row r="603" spans="1:42">
      <c r="A603" s="28">
        <v>47</v>
      </c>
      <c r="B603" s="28" t="s">
        <v>2680</v>
      </c>
      <c r="C603" s="28" t="s">
        <v>2681</v>
      </c>
      <c r="D603" s="28" t="s">
        <v>45</v>
      </c>
      <c r="E603" s="28" t="str">
        <f>LOOKUP(2,1/([1]中选结果表!$C$2:$C$85=D603),[1]中选结果表!$M$2:$M$85)</f>
        <v>注射剂</v>
      </c>
      <c r="F603" s="28" t="s">
        <v>2682</v>
      </c>
      <c r="G603" s="28" t="str">
        <f>LOOKUP(2,1/([1]中选结果表!$D$2:$D$85=$F603),[1]中选结果表!$E$2:$E$85)</f>
        <v>1440ml</v>
      </c>
      <c r="H603" s="28" t="str">
        <f>LOOKUP(2,1/([1]中选结果表!$D$2:$D$85=$F603),[1]中选结果表!$F$2:$F$85)</f>
        <v>4袋</v>
      </c>
      <c r="I603" s="28" t="s">
        <v>2683</v>
      </c>
      <c r="J603" s="28" t="s">
        <v>2684</v>
      </c>
      <c r="K603" s="28">
        <v>306.8</v>
      </c>
      <c r="L603" s="31">
        <v>76.7</v>
      </c>
      <c r="M603" s="28">
        <v>3</v>
      </c>
      <c r="N603" s="32">
        <v>0.7</v>
      </c>
      <c r="O603" s="60" t="s">
        <v>2836</v>
      </c>
      <c r="P603" s="7" t="s">
        <v>2837</v>
      </c>
      <c r="Q603" s="7" t="s">
        <v>51</v>
      </c>
      <c r="R603" s="7" t="s">
        <v>2838</v>
      </c>
      <c r="S603" s="4" t="str">
        <f>LOOKUP(2,1/('[1] 集采未中选药品规格'!$A$2:$A$596=$R603),'[1] 集采未中选药品规格'!C$2:C$596)</f>
        <v>1500ml</v>
      </c>
      <c r="T603" s="4" t="str">
        <f>LOOKUP(2,1/('[1] 集采未中选药品规格'!$A$2:$A$596=$R603),'[1] 集采未中选药品规格'!D$2:D$596)</f>
        <v>1袋</v>
      </c>
      <c r="U603" s="7" t="s">
        <v>1400</v>
      </c>
      <c r="V603" s="61" t="s">
        <v>2809</v>
      </c>
      <c r="W603" s="7" t="s">
        <v>2810</v>
      </c>
      <c r="X603" s="61" t="s">
        <v>2809</v>
      </c>
      <c r="Y603" s="7" t="s">
        <v>2811</v>
      </c>
      <c r="Z603" s="7">
        <v>598</v>
      </c>
      <c r="AA603" s="7">
        <v>598</v>
      </c>
      <c r="AB603" s="54" t="s">
        <v>57</v>
      </c>
      <c r="AC603" s="42"/>
      <c r="AD603" s="42"/>
      <c r="AE603" s="42" t="s">
        <v>2839</v>
      </c>
      <c r="AF603" s="42" t="s">
        <v>2836</v>
      </c>
      <c r="AG603" s="42" t="s">
        <v>2840</v>
      </c>
      <c r="AH603" s="54"/>
      <c r="AI603" s="50" t="str">
        <f t="shared" si="225"/>
        <v>规格×</v>
      </c>
      <c r="AJ603" s="50" t="str">
        <f t="shared" si="226"/>
        <v>含量差比价</v>
      </c>
      <c r="AK603" s="51">
        <f t="shared" si="227"/>
        <v>79.13</v>
      </c>
      <c r="AL603" s="50">
        <f t="shared" si="228"/>
        <v>7.6</v>
      </c>
      <c r="AM603" s="52" t="str">
        <f t="shared" si="229"/>
        <v>差比价与挂网价取低者</v>
      </c>
      <c r="AN603" s="53">
        <f t="shared" si="230"/>
        <v>79.13</v>
      </c>
      <c r="AO603" s="53">
        <f t="shared" si="231"/>
        <v>79.13</v>
      </c>
      <c r="AP603" s="53">
        <f t="shared" si="232"/>
        <v>79.13</v>
      </c>
    </row>
    <row r="604" spans="1:42">
      <c r="A604" s="29">
        <v>47</v>
      </c>
      <c r="B604" s="29" t="s">
        <v>2680</v>
      </c>
      <c r="C604" s="29" t="s">
        <v>2681</v>
      </c>
      <c r="D604" s="29" t="s">
        <v>45</v>
      </c>
      <c r="E604" s="29" t="str">
        <f>LOOKUP(2,1/([1]中选结果表!$C$2:$C$85=D604),[1]中选结果表!$M$2:$M$85)</f>
        <v>注射剂</v>
      </c>
      <c r="F604" s="29" t="s">
        <v>2682</v>
      </c>
      <c r="G604" s="29" t="str">
        <f>LOOKUP(2,1/([1]中选结果表!$D$2:$D$85=$F604),[1]中选结果表!$E$2:$E$85)</f>
        <v>1440ml</v>
      </c>
      <c r="H604" s="29" t="str">
        <f>LOOKUP(2,1/([1]中选结果表!$D$2:$D$85=$F604),[1]中选结果表!$F$2:$F$85)</f>
        <v>4袋</v>
      </c>
      <c r="I604" s="29" t="s">
        <v>2683</v>
      </c>
      <c r="J604" s="29" t="s">
        <v>2684</v>
      </c>
      <c r="K604" s="29">
        <v>306.8</v>
      </c>
      <c r="L604" s="34">
        <v>76.7</v>
      </c>
      <c r="M604" s="29">
        <v>3</v>
      </c>
      <c r="N604" s="35">
        <v>0.7</v>
      </c>
      <c r="O604" s="62" t="s">
        <v>2841</v>
      </c>
      <c r="P604" s="63" t="s">
        <v>2713</v>
      </c>
      <c r="Q604" s="63" t="s">
        <v>45</v>
      </c>
      <c r="R604" s="63" t="s">
        <v>2735</v>
      </c>
      <c r="S604" s="39" t="str">
        <f>LOOKUP(2,1/('[1] 集采未中选药品规格'!$A$2:$A$596=$R604),'[1] 集采未中选药品规格'!C$2:C$596)</f>
        <v>100ml</v>
      </c>
      <c r="T604" s="39" t="str">
        <f>LOOKUP(2,1/('[1] 集采未中选药品规格'!$A$2:$A$596=$R604),'[1] 集采未中选药品规格'!D$2:D$596)</f>
        <v>1瓶</v>
      </c>
      <c r="U604" s="63" t="s">
        <v>47</v>
      </c>
      <c r="V604" s="64" t="s">
        <v>2688</v>
      </c>
      <c r="W604" s="63" t="s">
        <v>2690</v>
      </c>
      <c r="X604" s="64" t="s">
        <v>2688</v>
      </c>
      <c r="Y604" s="63" t="s">
        <v>2690</v>
      </c>
      <c r="Z604" s="63">
        <v>25.43</v>
      </c>
      <c r="AA604" s="63">
        <v>25.43</v>
      </c>
      <c r="AB604" s="55" t="s">
        <v>57</v>
      </c>
      <c r="AC604" s="43" t="s">
        <v>66</v>
      </c>
      <c r="AD604" s="44"/>
      <c r="AE604" s="44" t="s">
        <v>2842</v>
      </c>
      <c r="AF604" s="44" t="s">
        <v>2841</v>
      </c>
      <c r="AG604" s="44" t="s">
        <v>2843</v>
      </c>
      <c r="AH604" s="55"/>
      <c r="AI604" s="50" t="str">
        <f t="shared" si="225"/>
        <v>规格×</v>
      </c>
      <c r="AJ604" s="50" t="str">
        <f t="shared" si="226"/>
        <v>含量差比价</v>
      </c>
      <c r="AK604" s="51">
        <f t="shared" si="227"/>
        <v>9.9499999999999993</v>
      </c>
      <c r="AL604" s="50">
        <f t="shared" si="228"/>
        <v>2.6</v>
      </c>
      <c r="AM604" s="52" t="str">
        <f t="shared" si="229"/>
        <v>原研药，行梯度降价</v>
      </c>
      <c r="AN604" s="53">
        <f t="shared" si="230"/>
        <v>15.26</v>
      </c>
      <c r="AO604" s="53">
        <f t="shared" si="231"/>
        <v>9.9499999999999993</v>
      </c>
      <c r="AP604" s="53">
        <f t="shared" si="232"/>
        <v>9.9499999999999993</v>
      </c>
    </row>
    <row r="605" spans="1:42">
      <c r="A605" s="28">
        <v>47</v>
      </c>
      <c r="B605" s="28" t="s">
        <v>2680</v>
      </c>
      <c r="C605" s="28" t="s">
        <v>2681</v>
      </c>
      <c r="D605" s="28" t="s">
        <v>45</v>
      </c>
      <c r="E605" s="28" t="str">
        <f>LOOKUP(2,1/([1]中选结果表!$C$2:$C$85=D605),[1]中选结果表!$M$2:$M$85)</f>
        <v>注射剂</v>
      </c>
      <c r="F605" s="28" t="s">
        <v>2682</v>
      </c>
      <c r="G605" s="28" t="str">
        <f>LOOKUP(2,1/([1]中选结果表!$D$2:$D$85=$F605),[1]中选结果表!$E$2:$E$85)</f>
        <v>1440ml</v>
      </c>
      <c r="H605" s="28" t="str">
        <f>LOOKUP(2,1/([1]中选结果表!$D$2:$D$85=$F605),[1]中选结果表!$F$2:$F$85)</f>
        <v>4袋</v>
      </c>
      <c r="I605" s="28" t="s">
        <v>2683</v>
      </c>
      <c r="J605" s="28" t="s">
        <v>2684</v>
      </c>
      <c r="K605" s="28">
        <v>306.8</v>
      </c>
      <c r="L605" s="31">
        <v>76.7</v>
      </c>
      <c r="M605" s="28">
        <v>3</v>
      </c>
      <c r="N605" s="32">
        <v>0.7</v>
      </c>
      <c r="O605" s="60" t="s">
        <v>2844</v>
      </c>
      <c r="P605" s="7" t="s">
        <v>2713</v>
      </c>
      <c r="Q605" s="7" t="s">
        <v>2845</v>
      </c>
      <c r="R605" s="7" t="s">
        <v>2735</v>
      </c>
      <c r="S605" s="4" t="str">
        <f>LOOKUP(2,1/('[1] 集采未中选药品规格'!$A$2:$A$596=$R605),'[1] 集采未中选药品规格'!C$2:C$596)</f>
        <v>100ml</v>
      </c>
      <c r="T605" s="4" t="str">
        <f>LOOKUP(2,1/('[1] 集采未中选药品规格'!$A$2:$A$596=$R605),'[1] 集采未中选药品规格'!D$2:D$596)</f>
        <v>1瓶</v>
      </c>
      <c r="U605" s="7" t="s">
        <v>47</v>
      </c>
      <c r="V605" s="61" t="s">
        <v>2755</v>
      </c>
      <c r="W605" s="7" t="s">
        <v>2756</v>
      </c>
      <c r="X605" s="61" t="s">
        <v>2755</v>
      </c>
      <c r="Y605" s="7" t="s">
        <v>2756</v>
      </c>
      <c r="Z605" s="7">
        <v>12.64</v>
      </c>
      <c r="AA605" s="7">
        <v>12.64</v>
      </c>
      <c r="AB605" s="54" t="s">
        <v>57</v>
      </c>
      <c r="AC605" s="42"/>
      <c r="AD605" s="42"/>
      <c r="AE605" s="42" t="s">
        <v>2846</v>
      </c>
      <c r="AF605" s="42" t="s">
        <v>2844</v>
      </c>
      <c r="AG605" s="42" t="s">
        <v>2847</v>
      </c>
      <c r="AH605" s="54"/>
      <c r="AI605" s="50" t="str">
        <f t="shared" si="225"/>
        <v>规格×</v>
      </c>
      <c r="AJ605" s="50" t="str">
        <f t="shared" si="226"/>
        <v>含量差比价</v>
      </c>
      <c r="AK605" s="51">
        <f t="shared" si="227"/>
        <v>9.9499999999999993</v>
      </c>
      <c r="AL605" s="50">
        <f t="shared" si="228"/>
        <v>1.3</v>
      </c>
      <c r="AM605" s="52" t="str">
        <f t="shared" si="229"/>
        <v>差比价与挂网价取低者</v>
      </c>
      <c r="AN605" s="53">
        <f t="shared" si="230"/>
        <v>9.9499999999999993</v>
      </c>
      <c r="AO605" s="53">
        <f t="shared" si="231"/>
        <v>9.9499999999999993</v>
      </c>
      <c r="AP605" s="53">
        <f t="shared" si="232"/>
        <v>9.9499999999999993</v>
      </c>
    </row>
    <row r="606" spans="1:42">
      <c r="A606" s="28">
        <v>47</v>
      </c>
      <c r="B606" s="28" t="s">
        <v>2680</v>
      </c>
      <c r="C606" s="28" t="s">
        <v>2681</v>
      </c>
      <c r="D606" s="28" t="s">
        <v>45</v>
      </c>
      <c r="E606" s="28" t="str">
        <f>LOOKUP(2,1/([1]中选结果表!$C$2:$C$85=D606),[1]中选结果表!$M$2:$M$85)</f>
        <v>注射剂</v>
      </c>
      <c r="F606" s="28" t="s">
        <v>2682</v>
      </c>
      <c r="G606" s="28" t="str">
        <f>LOOKUP(2,1/([1]中选结果表!$D$2:$D$85=$F606),[1]中选结果表!$E$2:$E$85)</f>
        <v>1440ml</v>
      </c>
      <c r="H606" s="28" t="str">
        <f>LOOKUP(2,1/([1]中选结果表!$D$2:$D$85=$F606),[1]中选结果表!$F$2:$F$85)</f>
        <v>4袋</v>
      </c>
      <c r="I606" s="28" t="s">
        <v>2683</v>
      </c>
      <c r="J606" s="28" t="s">
        <v>2684</v>
      </c>
      <c r="K606" s="28">
        <v>306.8</v>
      </c>
      <c r="L606" s="31">
        <v>76.7</v>
      </c>
      <c r="M606" s="28">
        <v>3</v>
      </c>
      <c r="N606" s="32">
        <v>0.7</v>
      </c>
      <c r="O606" s="60" t="s">
        <v>2848</v>
      </c>
      <c r="P606" s="7" t="s">
        <v>2713</v>
      </c>
      <c r="Q606" s="7" t="s">
        <v>45</v>
      </c>
      <c r="R606" s="7" t="s">
        <v>2849</v>
      </c>
      <c r="S606" s="4" t="str">
        <f>LOOKUP(2,1/('[1] 集采未中选药品规格'!$A$2:$A$596=$R606),'[1] 集采未中选药品规格'!C$2:C$596)</f>
        <v>250ml</v>
      </c>
      <c r="T606" s="4" t="str">
        <f>LOOKUP(2,1/('[1] 集采未中选药品规格'!$A$2:$A$596=$R606),'[1] 集采未中选药品规格'!D$2:D$596)</f>
        <v>1瓶</v>
      </c>
      <c r="U606" s="7" t="s">
        <v>47</v>
      </c>
      <c r="V606" s="61" t="s">
        <v>2718</v>
      </c>
      <c r="W606" s="7" t="s">
        <v>2719</v>
      </c>
      <c r="X606" s="61" t="s">
        <v>2718</v>
      </c>
      <c r="Y606" s="7" t="s">
        <v>2719</v>
      </c>
      <c r="Z606" s="7">
        <v>53.6</v>
      </c>
      <c r="AA606" s="7">
        <v>53.6</v>
      </c>
      <c r="AB606" s="54" t="s">
        <v>57</v>
      </c>
      <c r="AC606" s="42"/>
      <c r="AD606" s="42"/>
      <c r="AE606" s="42" t="s">
        <v>2850</v>
      </c>
      <c r="AF606" s="42" t="s">
        <v>2848</v>
      </c>
      <c r="AG606" s="42" t="s">
        <v>2851</v>
      </c>
      <c r="AH606" s="54"/>
      <c r="AI606" s="50" t="str">
        <f t="shared" si="225"/>
        <v>规格×</v>
      </c>
      <c r="AJ606" s="50" t="str">
        <f t="shared" si="226"/>
        <v>含量差比价</v>
      </c>
      <c r="AK606" s="51">
        <f t="shared" si="227"/>
        <v>20.079999999999998</v>
      </c>
      <c r="AL606" s="50">
        <f t="shared" si="228"/>
        <v>2.7</v>
      </c>
      <c r="AM606" s="52" t="str">
        <f t="shared" si="229"/>
        <v>差比价与挂网价取低者</v>
      </c>
      <c r="AN606" s="53">
        <f t="shared" si="230"/>
        <v>20.079999999999998</v>
      </c>
      <c r="AO606" s="53">
        <f t="shared" si="231"/>
        <v>20.079999999999998</v>
      </c>
      <c r="AP606" s="53">
        <f t="shared" si="232"/>
        <v>20.079999999999998</v>
      </c>
    </row>
    <row r="607" spans="1:42">
      <c r="A607" s="28">
        <v>47</v>
      </c>
      <c r="B607" s="28" t="s">
        <v>2680</v>
      </c>
      <c r="C607" s="28" t="s">
        <v>2681</v>
      </c>
      <c r="D607" s="28" t="s">
        <v>45</v>
      </c>
      <c r="E607" s="28" t="str">
        <f>LOOKUP(2,1/([1]中选结果表!$C$2:$C$85=D607),[1]中选结果表!$M$2:$M$85)</f>
        <v>注射剂</v>
      </c>
      <c r="F607" s="28" t="s">
        <v>2682</v>
      </c>
      <c r="G607" s="28" t="str">
        <f>LOOKUP(2,1/([1]中选结果表!$D$2:$D$85=$F607),[1]中选结果表!$E$2:$E$85)</f>
        <v>1440ml</v>
      </c>
      <c r="H607" s="28" t="str">
        <f>LOOKUP(2,1/([1]中选结果表!$D$2:$D$85=$F607),[1]中选结果表!$F$2:$F$85)</f>
        <v>4袋</v>
      </c>
      <c r="I607" s="28" t="s">
        <v>2683</v>
      </c>
      <c r="J607" s="28" t="s">
        <v>2684</v>
      </c>
      <c r="K607" s="28">
        <v>306.8</v>
      </c>
      <c r="L607" s="31">
        <v>76.7</v>
      </c>
      <c r="M607" s="28">
        <v>3</v>
      </c>
      <c r="N607" s="32">
        <v>0.7</v>
      </c>
      <c r="O607" s="60" t="s">
        <v>2852</v>
      </c>
      <c r="P607" s="7" t="s">
        <v>2807</v>
      </c>
      <c r="Q607" s="7" t="s">
        <v>51</v>
      </c>
      <c r="R607" s="7" t="s">
        <v>2853</v>
      </c>
      <c r="S607" s="4" t="str">
        <f>LOOKUP(2,1/('[1] 集采未中选药品规格'!$A$2:$A$596=$R607),'[1] 集采未中选药品规格'!C$2:C$596)</f>
        <v>250ml</v>
      </c>
      <c r="T607" s="4" t="str">
        <f>LOOKUP(2,1/('[1] 集采未中选药品规格'!$A$2:$A$596=$R607),'[1] 集采未中选药品规格'!D$2:D$596)</f>
        <v>1袋</v>
      </c>
      <c r="U607" s="7" t="s">
        <v>1400</v>
      </c>
      <c r="V607" s="61" t="s">
        <v>2809</v>
      </c>
      <c r="W607" s="7" t="s">
        <v>2810</v>
      </c>
      <c r="X607" s="61" t="s">
        <v>2809</v>
      </c>
      <c r="Y607" s="7" t="s">
        <v>2811</v>
      </c>
      <c r="Z607" s="7">
        <v>264.23</v>
      </c>
      <c r="AA607" s="7">
        <v>264.23</v>
      </c>
      <c r="AB607" s="54" t="s">
        <v>57</v>
      </c>
      <c r="AC607" s="42"/>
      <c r="AD607" s="42"/>
      <c r="AE607" s="42" t="s">
        <v>2854</v>
      </c>
      <c r="AF607" s="42" t="s">
        <v>2852</v>
      </c>
      <c r="AG607" s="42" t="s">
        <v>2855</v>
      </c>
      <c r="AH607" s="54"/>
      <c r="AI607" s="50" t="str">
        <f t="shared" si="225"/>
        <v>规格×</v>
      </c>
      <c r="AJ607" s="50" t="str">
        <f t="shared" si="226"/>
        <v>含量差比价</v>
      </c>
      <c r="AK607" s="51">
        <f t="shared" si="227"/>
        <v>20.079999999999998</v>
      </c>
      <c r="AL607" s="50">
        <f t="shared" si="228"/>
        <v>13.2</v>
      </c>
      <c r="AM607" s="52" t="str">
        <f t="shared" si="229"/>
        <v>差比价与挂网价取低者</v>
      </c>
      <c r="AN607" s="53">
        <f t="shared" si="230"/>
        <v>20.079999999999998</v>
      </c>
      <c r="AO607" s="53">
        <f t="shared" si="231"/>
        <v>20.079999999999998</v>
      </c>
      <c r="AP607" s="53">
        <f t="shared" si="232"/>
        <v>20.079999999999998</v>
      </c>
    </row>
    <row r="608" spans="1:42">
      <c r="A608" s="29">
        <v>47</v>
      </c>
      <c r="B608" s="29" t="s">
        <v>2680</v>
      </c>
      <c r="C608" s="29" t="s">
        <v>2681</v>
      </c>
      <c r="D608" s="29" t="s">
        <v>45</v>
      </c>
      <c r="E608" s="29" t="str">
        <f>LOOKUP(2,1/([1]中选结果表!$C$2:$C$85=D608),[1]中选结果表!$M$2:$M$85)</f>
        <v>注射剂</v>
      </c>
      <c r="F608" s="29" t="s">
        <v>2682</v>
      </c>
      <c r="G608" s="29" t="str">
        <f>LOOKUP(2,1/([1]中选结果表!$D$2:$D$85=$F608),[1]中选结果表!$E$2:$E$85)</f>
        <v>1440ml</v>
      </c>
      <c r="H608" s="29" t="str">
        <f>LOOKUP(2,1/([1]中选结果表!$D$2:$D$85=$F608),[1]中选结果表!$F$2:$F$85)</f>
        <v>4袋</v>
      </c>
      <c r="I608" s="29" t="s">
        <v>2683</v>
      </c>
      <c r="J608" s="29" t="s">
        <v>2684</v>
      </c>
      <c r="K608" s="29">
        <v>306.8</v>
      </c>
      <c r="L608" s="34">
        <v>76.7</v>
      </c>
      <c r="M608" s="29">
        <v>3</v>
      </c>
      <c r="N608" s="35">
        <v>0.7</v>
      </c>
      <c r="O608" s="62" t="s">
        <v>2856</v>
      </c>
      <c r="P608" s="63" t="s">
        <v>2857</v>
      </c>
      <c r="Q608" s="63" t="s">
        <v>51</v>
      </c>
      <c r="R608" s="63" t="s">
        <v>2858</v>
      </c>
      <c r="S608" s="39" t="str">
        <f>LOOKUP(2,1/('[1] 集采未中选药品规格'!$A$2:$A$596=$R608),'[1] 集采未中选药品规格'!C$2:C$596)</f>
        <v>1026ml</v>
      </c>
      <c r="T608" s="39" t="str">
        <f>LOOKUP(2,1/('[1] 集采未中选药品规格'!$A$2:$A$596=$R608),'[1] 集采未中选药品规格'!D$2:D$596)</f>
        <v>1袋</v>
      </c>
      <c r="U608" s="63" t="s">
        <v>1400</v>
      </c>
      <c r="V608" s="64" t="s">
        <v>2688</v>
      </c>
      <c r="W608" s="63" t="s">
        <v>2689</v>
      </c>
      <c r="X608" s="64" t="s">
        <v>2688</v>
      </c>
      <c r="Y608" s="63" t="s">
        <v>2690</v>
      </c>
      <c r="Z608" s="63">
        <v>253.16</v>
      </c>
      <c r="AA608" s="63">
        <v>253.16</v>
      </c>
      <c r="AB608" s="55" t="s">
        <v>57</v>
      </c>
      <c r="AC608" s="43" t="s">
        <v>66</v>
      </c>
      <c r="AD608" s="44"/>
      <c r="AE608" s="44" t="s">
        <v>2859</v>
      </c>
      <c r="AF608" s="44" t="s">
        <v>2856</v>
      </c>
      <c r="AG608" s="44" t="s">
        <v>2860</v>
      </c>
      <c r="AH608" s="55"/>
      <c r="AI608" s="50" t="str">
        <f t="shared" si="225"/>
        <v>规格×</v>
      </c>
      <c r="AJ608" s="50" t="str">
        <f t="shared" si="226"/>
        <v>含量差比价</v>
      </c>
      <c r="AK608" s="51">
        <f t="shared" si="227"/>
        <v>59.17</v>
      </c>
      <c r="AL608" s="50">
        <f t="shared" si="228"/>
        <v>4.3</v>
      </c>
      <c r="AM608" s="52" t="str">
        <f t="shared" si="229"/>
        <v>原研药，行梯度降价</v>
      </c>
      <c r="AN608" s="53">
        <f t="shared" si="230"/>
        <v>151.89999999999998</v>
      </c>
      <c r="AO608" s="53">
        <f t="shared" si="231"/>
        <v>91.14</v>
      </c>
      <c r="AP608" s="53">
        <f t="shared" si="232"/>
        <v>72.92</v>
      </c>
    </row>
    <row r="609" spans="1:42">
      <c r="A609" s="28">
        <v>47</v>
      </c>
      <c r="B609" s="28" t="s">
        <v>2680</v>
      </c>
      <c r="C609" s="28" t="s">
        <v>2681</v>
      </c>
      <c r="D609" s="28" t="s">
        <v>45</v>
      </c>
      <c r="E609" s="28" t="str">
        <f>LOOKUP(2,1/([1]中选结果表!$C$2:$C$85=D609),[1]中选结果表!$M$2:$M$85)</f>
        <v>注射剂</v>
      </c>
      <c r="F609" s="28" t="s">
        <v>2682</v>
      </c>
      <c r="G609" s="28" t="str">
        <f>LOOKUP(2,1/([1]中选结果表!$D$2:$D$85=$F609),[1]中选结果表!$E$2:$E$85)</f>
        <v>1440ml</v>
      </c>
      <c r="H609" s="28" t="str">
        <f>LOOKUP(2,1/([1]中选结果表!$D$2:$D$85=$F609),[1]中选结果表!$F$2:$F$85)</f>
        <v>4袋</v>
      </c>
      <c r="I609" s="28" t="s">
        <v>2683</v>
      </c>
      <c r="J609" s="28" t="s">
        <v>2684</v>
      </c>
      <c r="K609" s="28">
        <v>306.8</v>
      </c>
      <c r="L609" s="31">
        <v>76.7</v>
      </c>
      <c r="M609" s="28">
        <v>3</v>
      </c>
      <c r="N609" s="32">
        <v>0.7</v>
      </c>
      <c r="O609" s="60" t="s">
        <v>2861</v>
      </c>
      <c r="P609" s="7" t="s">
        <v>2785</v>
      </c>
      <c r="Q609" s="7" t="s">
        <v>45</v>
      </c>
      <c r="R609" s="7" t="s">
        <v>2862</v>
      </c>
      <c r="S609" s="4" t="str">
        <f>LOOKUP(2,1/('[1] 集采未中选药品规格'!$A$2:$A$596=$R609),'[1] 集采未中选药品规格'!C$2:C$596)</f>
        <v>250ml</v>
      </c>
      <c r="T609" s="4" t="str">
        <f>LOOKUP(2,1/('[1] 集采未中选药品规格'!$A$2:$A$596=$R609),'[1] 集采未中选药品规格'!D$2:D$596)</f>
        <v>1瓶</v>
      </c>
      <c r="U609" s="7" t="s">
        <v>47</v>
      </c>
      <c r="V609" s="61" t="s">
        <v>2787</v>
      </c>
      <c r="W609" s="7" t="s">
        <v>2789</v>
      </c>
      <c r="X609" s="61" t="s">
        <v>2787</v>
      </c>
      <c r="Y609" s="7" t="s">
        <v>2789</v>
      </c>
      <c r="Z609" s="7">
        <v>104.05</v>
      </c>
      <c r="AA609" s="7">
        <v>104.05</v>
      </c>
      <c r="AB609" s="54" t="s">
        <v>57</v>
      </c>
      <c r="AC609" s="42"/>
      <c r="AD609" s="42"/>
      <c r="AE609" s="42" t="s">
        <v>2863</v>
      </c>
      <c r="AF609" s="42" t="s">
        <v>2861</v>
      </c>
      <c r="AG609" s="42" t="s">
        <v>2864</v>
      </c>
      <c r="AH609" s="54"/>
      <c r="AI609" s="50" t="str">
        <f t="shared" si="225"/>
        <v>规格×</v>
      </c>
      <c r="AJ609" s="50" t="str">
        <f t="shared" si="226"/>
        <v>含量差比价</v>
      </c>
      <c r="AK609" s="51">
        <f t="shared" si="227"/>
        <v>20.079999999999998</v>
      </c>
      <c r="AL609" s="50">
        <f t="shared" si="228"/>
        <v>5.2</v>
      </c>
      <c r="AM609" s="52" t="str">
        <f t="shared" si="229"/>
        <v>差比价与挂网价取低者</v>
      </c>
      <c r="AN609" s="53">
        <f t="shared" si="230"/>
        <v>20.079999999999998</v>
      </c>
      <c r="AO609" s="53">
        <f t="shared" si="231"/>
        <v>20.079999999999998</v>
      </c>
      <c r="AP609" s="53">
        <f t="shared" si="232"/>
        <v>20.079999999999998</v>
      </c>
    </row>
    <row r="610" spans="1:42">
      <c r="A610" s="28">
        <v>47</v>
      </c>
      <c r="B610" s="28" t="s">
        <v>2680</v>
      </c>
      <c r="C610" s="28" t="s">
        <v>2681</v>
      </c>
      <c r="D610" s="28" t="s">
        <v>45</v>
      </c>
      <c r="E610" s="28" t="str">
        <f>LOOKUP(2,1/([1]中选结果表!$C$2:$C$85=D610),[1]中选结果表!$M$2:$M$85)</f>
        <v>注射剂</v>
      </c>
      <c r="F610" s="28" t="s">
        <v>2682</v>
      </c>
      <c r="G610" s="28" t="str">
        <f>LOOKUP(2,1/([1]中选结果表!$D$2:$D$85=$F610),[1]中选结果表!$E$2:$E$85)</f>
        <v>1440ml</v>
      </c>
      <c r="H610" s="28" t="str">
        <f>LOOKUP(2,1/([1]中选结果表!$D$2:$D$85=$F610),[1]中选结果表!$F$2:$F$85)</f>
        <v>4袋</v>
      </c>
      <c r="I610" s="28" t="s">
        <v>2683</v>
      </c>
      <c r="J610" s="28" t="s">
        <v>2684</v>
      </c>
      <c r="K610" s="28">
        <v>306.8</v>
      </c>
      <c r="L610" s="31">
        <v>76.7</v>
      </c>
      <c r="M610" s="28">
        <v>3</v>
      </c>
      <c r="N610" s="32">
        <v>0.7</v>
      </c>
      <c r="O610" s="60" t="s">
        <v>2865</v>
      </c>
      <c r="P610" s="7" t="s">
        <v>2866</v>
      </c>
      <c r="Q610" s="7" t="s">
        <v>45</v>
      </c>
      <c r="R610" s="7" t="s">
        <v>2867</v>
      </c>
      <c r="S610" s="4" t="str">
        <f>LOOKUP(2,1/('[1] 集采未中选药品规格'!$A$2:$A$596=$R610),'[1] 集采未中选药品规格'!C$2:C$596)</f>
        <v>1250ml</v>
      </c>
      <c r="T610" s="4" t="str">
        <f>LOOKUP(2,1/('[1] 集采未中选药品规格'!$A$2:$A$596=$R610),'[1] 集采未中选药品规格'!D$2:D$596)</f>
        <v>1袋</v>
      </c>
      <c r="U610" s="7" t="s">
        <v>1400</v>
      </c>
      <c r="V610" s="61" t="s">
        <v>70</v>
      </c>
      <c r="W610" s="7" t="s">
        <v>71</v>
      </c>
      <c r="X610" s="61" t="s">
        <v>70</v>
      </c>
      <c r="Y610" s="7" t="s">
        <v>71</v>
      </c>
      <c r="Z610" s="7">
        <v>279</v>
      </c>
      <c r="AA610" s="7">
        <v>279</v>
      </c>
      <c r="AB610" s="54" t="s">
        <v>57</v>
      </c>
      <c r="AC610" s="42"/>
      <c r="AD610" s="42"/>
      <c r="AE610" s="42" t="s">
        <v>2868</v>
      </c>
      <c r="AF610" s="42" t="s">
        <v>2865</v>
      </c>
      <c r="AG610" s="42" t="s">
        <v>2869</v>
      </c>
      <c r="AH610" s="54"/>
      <c r="AI610" s="50" t="str">
        <f t="shared" si="225"/>
        <v>规格×</v>
      </c>
      <c r="AJ610" s="50" t="str">
        <f t="shared" si="226"/>
        <v>含量差比价</v>
      </c>
      <c r="AK610" s="51">
        <f t="shared" si="227"/>
        <v>68.83</v>
      </c>
      <c r="AL610" s="50">
        <f t="shared" si="228"/>
        <v>4.0999999999999996</v>
      </c>
      <c r="AM610" s="52" t="str">
        <f t="shared" si="229"/>
        <v>差比价与挂网价取低者</v>
      </c>
      <c r="AN610" s="53">
        <f t="shared" si="230"/>
        <v>68.83</v>
      </c>
      <c r="AO610" s="53">
        <f t="shared" si="231"/>
        <v>68.83</v>
      </c>
      <c r="AP610" s="53">
        <f t="shared" si="232"/>
        <v>68.83</v>
      </c>
    </row>
    <row r="611" spans="1:42">
      <c r="A611" s="28">
        <v>47</v>
      </c>
      <c r="B611" s="28" t="s">
        <v>2680</v>
      </c>
      <c r="C611" s="28" t="s">
        <v>2681</v>
      </c>
      <c r="D611" s="28" t="s">
        <v>45</v>
      </c>
      <c r="E611" s="28" t="str">
        <f>LOOKUP(2,1/([1]中选结果表!$C$2:$C$85=D611),[1]中选结果表!$M$2:$M$85)</f>
        <v>注射剂</v>
      </c>
      <c r="F611" s="28" t="s">
        <v>2682</v>
      </c>
      <c r="G611" s="28" t="str">
        <f>LOOKUP(2,1/([1]中选结果表!$D$2:$D$85=$F611),[1]中选结果表!$E$2:$E$85)</f>
        <v>1440ml</v>
      </c>
      <c r="H611" s="28" t="str">
        <f>LOOKUP(2,1/([1]中选结果表!$D$2:$D$85=$F611),[1]中选结果表!$F$2:$F$85)</f>
        <v>4袋</v>
      </c>
      <c r="I611" s="28" t="s">
        <v>2683</v>
      </c>
      <c r="J611" s="28" t="s">
        <v>2684</v>
      </c>
      <c r="K611" s="28">
        <v>306.8</v>
      </c>
      <c r="L611" s="31">
        <v>76.7</v>
      </c>
      <c r="M611" s="28">
        <v>3</v>
      </c>
      <c r="N611" s="32">
        <v>0.7</v>
      </c>
      <c r="O611" s="60" t="s">
        <v>2870</v>
      </c>
      <c r="P611" s="7" t="s">
        <v>2866</v>
      </c>
      <c r="Q611" s="7" t="s">
        <v>45</v>
      </c>
      <c r="R611" s="7" t="s">
        <v>2867</v>
      </c>
      <c r="S611" s="4" t="str">
        <f>LOOKUP(2,1/('[1] 集采未中选药品规格'!$A$2:$A$596=$R611),'[1] 集采未中选药品规格'!C$2:C$596)</f>
        <v>1250ml</v>
      </c>
      <c r="T611" s="4" t="str">
        <f>LOOKUP(2,1/('[1] 集采未中选药品规格'!$A$2:$A$596=$R611),'[1] 集采未中选药品规格'!D$2:D$596)</f>
        <v>1袋</v>
      </c>
      <c r="U611" s="7" t="s">
        <v>1400</v>
      </c>
      <c r="V611" s="61" t="s">
        <v>2871</v>
      </c>
      <c r="W611" s="7" t="s">
        <v>2684</v>
      </c>
      <c r="X611" s="61" t="s">
        <v>2871</v>
      </c>
      <c r="Y611" s="7" t="s">
        <v>2684</v>
      </c>
      <c r="Z611" s="7">
        <v>680</v>
      </c>
      <c r="AA611" s="7">
        <v>680</v>
      </c>
      <c r="AB611" s="54" t="s">
        <v>57</v>
      </c>
      <c r="AC611" s="42"/>
      <c r="AD611" s="42"/>
      <c r="AE611" s="42" t="s">
        <v>2872</v>
      </c>
      <c r="AF611" s="42" t="s">
        <v>2870</v>
      </c>
      <c r="AG611" s="42" t="s">
        <v>2873</v>
      </c>
      <c r="AH611" s="54"/>
      <c r="AI611" s="50" t="str">
        <f t="shared" si="225"/>
        <v>规格×</v>
      </c>
      <c r="AJ611" s="50" t="str">
        <f t="shared" si="226"/>
        <v>含量差比价</v>
      </c>
      <c r="AK611" s="51">
        <f t="shared" si="227"/>
        <v>68.83</v>
      </c>
      <c r="AL611" s="50">
        <f t="shared" si="228"/>
        <v>9.9</v>
      </c>
      <c r="AM611" s="52" t="str">
        <f t="shared" si="229"/>
        <v>差比价与挂网价取低者</v>
      </c>
      <c r="AN611" s="53">
        <f t="shared" si="230"/>
        <v>68.83</v>
      </c>
      <c r="AO611" s="53">
        <f t="shared" si="231"/>
        <v>68.83</v>
      </c>
      <c r="AP611" s="53">
        <f t="shared" si="232"/>
        <v>68.83</v>
      </c>
    </row>
    <row r="612" spans="1:42">
      <c r="A612" s="28">
        <v>47</v>
      </c>
      <c r="B612" s="28" t="s">
        <v>2680</v>
      </c>
      <c r="C612" s="28" t="s">
        <v>2681</v>
      </c>
      <c r="D612" s="28" t="s">
        <v>45</v>
      </c>
      <c r="E612" s="28" t="str">
        <f>LOOKUP(2,1/([1]中选结果表!$C$2:$C$85=D612),[1]中选结果表!$M$2:$M$85)</f>
        <v>注射剂</v>
      </c>
      <c r="F612" s="28" t="s">
        <v>2682</v>
      </c>
      <c r="G612" s="28" t="str">
        <f>LOOKUP(2,1/([1]中选结果表!$D$2:$D$85=$F612),[1]中选结果表!$E$2:$E$85)</f>
        <v>1440ml</v>
      </c>
      <c r="H612" s="28" t="str">
        <f>LOOKUP(2,1/([1]中选结果表!$D$2:$D$85=$F612),[1]中选结果表!$F$2:$F$85)</f>
        <v>4袋</v>
      </c>
      <c r="I612" s="28" t="s">
        <v>2683</v>
      </c>
      <c r="J612" s="28" t="s">
        <v>2684</v>
      </c>
      <c r="K612" s="28">
        <v>306.8</v>
      </c>
      <c r="L612" s="31">
        <v>76.7</v>
      </c>
      <c r="M612" s="28">
        <v>3</v>
      </c>
      <c r="N612" s="32">
        <v>0.7</v>
      </c>
      <c r="O612" s="60" t="s">
        <v>2874</v>
      </c>
      <c r="P612" s="7" t="s">
        <v>2713</v>
      </c>
      <c r="Q612" s="7" t="s">
        <v>45</v>
      </c>
      <c r="R612" s="7" t="s">
        <v>2714</v>
      </c>
      <c r="S612" s="4" t="str">
        <f>LOOKUP(2,1/('[1] 集采未中选药品规格'!$A$2:$A$596=$R612),'[1] 集采未中选药品规格'!C$2:C$596)</f>
        <v>250ml</v>
      </c>
      <c r="T612" s="4" t="str">
        <f>LOOKUP(2,1/('[1] 集采未中选药品规格'!$A$2:$A$596=$R612),'[1] 集采未中选药品规格'!D$2:D$596)</f>
        <v>1瓶</v>
      </c>
      <c r="U612" s="7" t="s">
        <v>47</v>
      </c>
      <c r="V612" s="61" t="s">
        <v>2739</v>
      </c>
      <c r="W612" s="7" t="s">
        <v>2740</v>
      </c>
      <c r="X612" s="61" t="s">
        <v>2739</v>
      </c>
      <c r="Y612" s="7" t="s">
        <v>2740</v>
      </c>
      <c r="Z612" s="7">
        <v>23.55</v>
      </c>
      <c r="AA612" s="7">
        <v>23.55</v>
      </c>
      <c r="AB612" s="54" t="s">
        <v>57</v>
      </c>
      <c r="AC612" s="42"/>
      <c r="AD612" s="42"/>
      <c r="AE612" s="42" t="s">
        <v>2875</v>
      </c>
      <c r="AF612" s="42" t="s">
        <v>2874</v>
      </c>
      <c r="AG612" s="42" t="s">
        <v>2876</v>
      </c>
      <c r="AH612" s="54"/>
      <c r="AI612" s="50" t="str">
        <f t="shared" si="225"/>
        <v>规格×</v>
      </c>
      <c r="AJ612" s="50" t="str">
        <f t="shared" si="226"/>
        <v>含量差比价</v>
      </c>
      <c r="AK612" s="51">
        <f t="shared" si="227"/>
        <v>20.079999999999998</v>
      </c>
      <c r="AL612" s="50">
        <f t="shared" si="228"/>
        <v>1.2</v>
      </c>
      <c r="AM612" s="52" t="str">
        <f t="shared" si="229"/>
        <v>差比价与挂网价取低者</v>
      </c>
      <c r="AN612" s="53">
        <f t="shared" si="230"/>
        <v>20.079999999999998</v>
      </c>
      <c r="AO612" s="53">
        <f t="shared" si="231"/>
        <v>20.079999999999998</v>
      </c>
      <c r="AP612" s="53">
        <f t="shared" si="232"/>
        <v>20.079999999999998</v>
      </c>
    </row>
    <row r="613" spans="1:42">
      <c r="A613" s="28">
        <v>47</v>
      </c>
      <c r="B613" s="28" t="s">
        <v>2680</v>
      </c>
      <c r="C613" s="28" t="s">
        <v>2681</v>
      </c>
      <c r="D613" s="28" t="s">
        <v>45</v>
      </c>
      <c r="E613" s="28" t="str">
        <f>LOOKUP(2,1/([1]中选结果表!$C$2:$C$85=D613),[1]中选结果表!$M$2:$M$85)</f>
        <v>注射剂</v>
      </c>
      <c r="F613" s="28" t="s">
        <v>2682</v>
      </c>
      <c r="G613" s="28" t="str">
        <f>LOOKUP(2,1/([1]中选结果表!$D$2:$D$85=$F613),[1]中选结果表!$E$2:$E$85)</f>
        <v>1440ml</v>
      </c>
      <c r="H613" s="28" t="str">
        <f>LOOKUP(2,1/([1]中选结果表!$D$2:$D$85=$F613),[1]中选结果表!$F$2:$F$85)</f>
        <v>4袋</v>
      </c>
      <c r="I613" s="28" t="s">
        <v>2683</v>
      </c>
      <c r="J613" s="28" t="s">
        <v>2684</v>
      </c>
      <c r="K613" s="28">
        <v>306.8</v>
      </c>
      <c r="L613" s="31">
        <v>76.7</v>
      </c>
      <c r="M613" s="28">
        <v>3</v>
      </c>
      <c r="N613" s="32">
        <v>0.7</v>
      </c>
      <c r="O613" s="60" t="s">
        <v>2877</v>
      </c>
      <c r="P613" s="7" t="s">
        <v>2866</v>
      </c>
      <c r="Q613" s="7" t="s">
        <v>51</v>
      </c>
      <c r="R613" s="7" t="s">
        <v>2867</v>
      </c>
      <c r="S613" s="4" t="str">
        <f>LOOKUP(2,1/('[1] 集采未中选药品规格'!$A$2:$A$596=$R613),'[1] 集采未中选药品规格'!C$2:C$596)</f>
        <v>1250ml</v>
      </c>
      <c r="T613" s="4" t="str">
        <f>LOOKUP(2,1/('[1] 集采未中选药品规格'!$A$2:$A$596=$R613),'[1] 集采未中选药品规格'!D$2:D$596)</f>
        <v>1袋</v>
      </c>
      <c r="U613" s="7" t="s">
        <v>1400</v>
      </c>
      <c r="V613" s="61" t="s">
        <v>53</v>
      </c>
      <c r="W613" s="7" t="s">
        <v>54</v>
      </c>
      <c r="X613" s="61" t="s">
        <v>2878</v>
      </c>
      <c r="Y613" s="7" t="s">
        <v>2879</v>
      </c>
      <c r="Z613" s="7">
        <v>587.64</v>
      </c>
      <c r="AA613" s="7">
        <v>587.64</v>
      </c>
      <c r="AB613" s="54" t="s">
        <v>57</v>
      </c>
      <c r="AC613" s="42"/>
      <c r="AD613" s="42"/>
      <c r="AE613" s="42" t="s">
        <v>2880</v>
      </c>
      <c r="AF613" s="42" t="s">
        <v>2877</v>
      </c>
      <c r="AG613" s="42" t="s">
        <v>2881</v>
      </c>
      <c r="AH613" s="54"/>
      <c r="AI613" s="50" t="str">
        <f t="shared" si="225"/>
        <v>规格×</v>
      </c>
      <c r="AJ613" s="50" t="str">
        <f t="shared" si="226"/>
        <v>含量差比价</v>
      </c>
      <c r="AK613" s="51">
        <f t="shared" si="227"/>
        <v>68.83</v>
      </c>
      <c r="AL613" s="50">
        <f t="shared" si="228"/>
        <v>8.5</v>
      </c>
      <c r="AM613" s="52" t="str">
        <f t="shared" si="229"/>
        <v>差比价与挂网价取低者</v>
      </c>
      <c r="AN613" s="53">
        <f t="shared" si="230"/>
        <v>68.83</v>
      </c>
      <c r="AO613" s="53">
        <f t="shared" si="231"/>
        <v>68.83</v>
      </c>
      <c r="AP613" s="53">
        <f t="shared" si="232"/>
        <v>68.83</v>
      </c>
    </row>
    <row r="614" spans="1:42">
      <c r="A614" s="28">
        <v>47</v>
      </c>
      <c r="B614" s="28" t="s">
        <v>2680</v>
      </c>
      <c r="C614" s="28" t="s">
        <v>2681</v>
      </c>
      <c r="D614" s="28" t="s">
        <v>45</v>
      </c>
      <c r="E614" s="28" t="str">
        <f>LOOKUP(2,1/([1]中选结果表!$C$2:$C$85=D614),[1]中选结果表!$M$2:$M$85)</f>
        <v>注射剂</v>
      </c>
      <c r="F614" s="28" t="s">
        <v>2682</v>
      </c>
      <c r="G614" s="28" t="str">
        <f>LOOKUP(2,1/([1]中选结果表!$D$2:$D$85=$F614),[1]中选结果表!$E$2:$E$85)</f>
        <v>1440ml</v>
      </c>
      <c r="H614" s="28" t="str">
        <f>LOOKUP(2,1/([1]中选结果表!$D$2:$D$85=$F614),[1]中选结果表!$F$2:$F$85)</f>
        <v>4袋</v>
      </c>
      <c r="I614" s="28" t="s">
        <v>2683</v>
      </c>
      <c r="J614" s="28" t="s">
        <v>2684</v>
      </c>
      <c r="K614" s="28">
        <v>306.8</v>
      </c>
      <c r="L614" s="31">
        <v>76.7</v>
      </c>
      <c r="M614" s="28">
        <v>3</v>
      </c>
      <c r="N614" s="32">
        <v>0.7</v>
      </c>
      <c r="O614" s="60" t="s">
        <v>2882</v>
      </c>
      <c r="P614" s="7" t="s">
        <v>2883</v>
      </c>
      <c r="Q614" s="7" t="s">
        <v>51</v>
      </c>
      <c r="R614" s="7" t="s">
        <v>2884</v>
      </c>
      <c r="S614" s="4" t="str">
        <f>LOOKUP(2,1/('[1] 集采未中选药品规格'!$A$2:$A$596=$R614),'[1] 集采未中选药品规格'!C$2:C$596)</f>
        <v>250ml</v>
      </c>
      <c r="T614" s="4" t="str">
        <f>LOOKUP(2,1/('[1] 集采未中选药品规格'!$A$2:$A$596=$R614),'[1] 集采未中选药品规格'!D$2:D$596)</f>
        <v>1袋</v>
      </c>
      <c r="U614" s="7" t="s">
        <v>1400</v>
      </c>
      <c r="V614" s="61" t="s">
        <v>2153</v>
      </c>
      <c r="W614" s="7" t="s">
        <v>2154</v>
      </c>
      <c r="X614" s="61" t="s">
        <v>2153</v>
      </c>
      <c r="Y614" s="7" t="s">
        <v>2154</v>
      </c>
      <c r="Z614" s="7">
        <v>94.6</v>
      </c>
      <c r="AA614" s="7">
        <v>94.6</v>
      </c>
      <c r="AB614" s="54" t="s">
        <v>66</v>
      </c>
      <c r="AC614" s="42"/>
      <c r="AD614" s="42"/>
      <c r="AE614" s="42" t="s">
        <v>2885</v>
      </c>
      <c r="AF614" s="42" t="s">
        <v>2882</v>
      </c>
      <c r="AG614" s="42" t="s">
        <v>2886</v>
      </c>
      <c r="AH614" s="54"/>
      <c r="AI614" s="50" t="str">
        <f t="shared" ref="AI614:AI644" si="233">IF(G614=S614,"规格√","规格×")</f>
        <v>规格×</v>
      </c>
      <c r="AJ614" s="50" t="str">
        <f t="shared" ref="AJ614:AJ644" si="234">CHOOSE(IF($AI614="规格√",1,2),"按中选价",IF($E614="注射剂","含量差比价","装量差比价"))</f>
        <v>含量差比价</v>
      </c>
      <c r="AK614" s="51">
        <f t="shared" ref="AK614:AK644" si="235">ROUND(CHOOSE(IF($AI614="规格√",1,2),$L614,IF($E614="注射剂",$L614*POWER(1.7,LOG(LEFT($S614,LEN($S614)-2)/LEFT($G614,LEN($G614)-2),2)),$L614*POWER(1.9,LOG(LEFT($S614,LEN($S614)-2)/LEFT($G614,LEN($G614)-2),2)))),2)</f>
        <v>20.079999999999998</v>
      </c>
      <c r="AL614" s="50">
        <f t="shared" ref="AL614:AL644" si="236">ROUND($AA614/$AK614,1)</f>
        <v>4.7</v>
      </c>
      <c r="AM614" s="52" t="str">
        <f t="shared" ref="AM614:AM644" si="237">IF(OR($AC614="是",$AB614="是",$AD614="是"),CONCATENATE(IF($AC614="是","原研药",""),IF(COUNTA(AC614:AC614)&gt;=2,"、",""),IF($AB614="是","过评药",""),IF(AND(COUNTA(AC614:AD614)&gt;=2,AD614&lt;&gt;""),"、",""),IF($AD614="是","参比制剂",""),"，")&amp;IF($AL614&gt;=2,"行梯度降价","差比价与挂网价取低者"),"差比价与挂网价取低者")</f>
        <v>过评药，行梯度降价</v>
      </c>
      <c r="AN614" s="53">
        <f t="shared" ref="AN614:AN644" si="238">IF(Z614=0,"海南无挂网价（差比价为"&amp;AK614&amp;"）",ROUNDUP(IF(OR($AC614="是",$AB614="是",$AD614="是"),IF($AL614&gt;2,MAX($AA614*0.6,$AK614),MIN($AA614,$AK614)),MIN($AA614,$AK614)),2))</f>
        <v>56.76</v>
      </c>
      <c r="AO614" s="53">
        <f t="shared" ref="AO614:AO644" si="239">IF(Z614=0,"海南无挂网价（差比价为"&amp;AK614&amp;"）",ROUNDUP(IF(OR($AC614="是",$AB614="是",$AD614="是"),IF($AL614&gt;2,MAX($AA614*0.6*0.6,$AK614),MIN($AA614,$AK614)),MIN($AA614,$AK614)),2))</f>
        <v>34.059999999999995</v>
      </c>
      <c r="AP614" s="53">
        <f t="shared" ref="AP614:AP644" si="240">IF(Z614=0,"海南无挂网价（差比价为"&amp;AK614&amp;"）",ROUNDUP(IF(OR($AC614="是",$AB614="是",$AD614="是"),IF($AL614&gt;2,MAX($AA614*0.6*0.6*0.8,$AK614),MIN($AA614,$AK614)),MIN($AA614,$AK614)),2))</f>
        <v>27.25</v>
      </c>
    </row>
    <row r="615" spans="1:42">
      <c r="A615" s="28">
        <v>47</v>
      </c>
      <c r="B615" s="28" t="s">
        <v>2680</v>
      </c>
      <c r="C615" s="28" t="s">
        <v>2681</v>
      </c>
      <c r="D615" s="28" t="s">
        <v>45</v>
      </c>
      <c r="E615" s="28" t="str">
        <f>LOOKUP(2,1/([1]中选结果表!$C$2:$C$85=D615),[1]中选结果表!$M$2:$M$85)</f>
        <v>注射剂</v>
      </c>
      <c r="F615" s="28" t="s">
        <v>2682</v>
      </c>
      <c r="G615" s="28" t="str">
        <f>LOOKUP(2,1/([1]中选结果表!$D$2:$D$85=$F615),[1]中选结果表!$E$2:$E$85)</f>
        <v>1440ml</v>
      </c>
      <c r="H615" s="28" t="str">
        <f>LOOKUP(2,1/([1]中选结果表!$D$2:$D$85=$F615),[1]中选结果表!$F$2:$F$85)</f>
        <v>4袋</v>
      </c>
      <c r="I615" s="28" t="s">
        <v>2683</v>
      </c>
      <c r="J615" s="28" t="s">
        <v>2684</v>
      </c>
      <c r="K615" s="28">
        <v>306.8</v>
      </c>
      <c r="L615" s="31">
        <v>76.7</v>
      </c>
      <c r="M615" s="28">
        <v>3</v>
      </c>
      <c r="N615" s="32">
        <v>0.7</v>
      </c>
      <c r="O615" s="60" t="s">
        <v>2887</v>
      </c>
      <c r="P615" s="7" t="s">
        <v>2866</v>
      </c>
      <c r="Q615" s="7" t="s">
        <v>51</v>
      </c>
      <c r="R615" s="7" t="s">
        <v>2888</v>
      </c>
      <c r="S615" s="4" t="str">
        <f>LOOKUP(2,1/('[1] 集采未中选药品规格'!$A$2:$A$596=$R615),'[1] 集采未中选药品规格'!C$2:C$596)</f>
        <v>1875ml</v>
      </c>
      <c r="T615" s="4" t="str">
        <f>LOOKUP(2,1/('[1] 集采未中选药品规格'!$A$2:$A$596=$R615),'[1] 集采未中选药品规格'!D$2:D$596)</f>
        <v>1袋</v>
      </c>
      <c r="U615" s="7" t="s">
        <v>1400</v>
      </c>
      <c r="V615" s="61" t="s">
        <v>53</v>
      </c>
      <c r="W615" s="7" t="s">
        <v>54</v>
      </c>
      <c r="X615" s="61" t="s">
        <v>2878</v>
      </c>
      <c r="Y615" s="7" t="s">
        <v>2879</v>
      </c>
      <c r="Z615" s="7">
        <v>700.69</v>
      </c>
      <c r="AA615" s="7">
        <v>700.69</v>
      </c>
      <c r="AB615" s="54" t="s">
        <v>57</v>
      </c>
      <c r="AC615" s="42"/>
      <c r="AD615" s="42"/>
      <c r="AE615" s="42" t="s">
        <v>2889</v>
      </c>
      <c r="AF615" s="42" t="s">
        <v>2887</v>
      </c>
      <c r="AG615" s="42" t="s">
        <v>2890</v>
      </c>
      <c r="AH615" s="54"/>
      <c r="AI615" s="50" t="str">
        <f t="shared" si="233"/>
        <v>规格×</v>
      </c>
      <c r="AJ615" s="50" t="str">
        <f t="shared" si="234"/>
        <v>含量差比价</v>
      </c>
      <c r="AK615" s="51">
        <f t="shared" si="235"/>
        <v>93.88</v>
      </c>
      <c r="AL615" s="50">
        <f t="shared" si="236"/>
        <v>7.5</v>
      </c>
      <c r="AM615" s="52" t="str">
        <f t="shared" si="237"/>
        <v>差比价与挂网价取低者</v>
      </c>
      <c r="AN615" s="53">
        <f t="shared" si="238"/>
        <v>93.88</v>
      </c>
      <c r="AO615" s="53">
        <f t="shared" si="239"/>
        <v>93.88</v>
      </c>
      <c r="AP615" s="53">
        <f t="shared" si="240"/>
        <v>93.88</v>
      </c>
    </row>
    <row r="616" spans="1:42">
      <c r="A616" s="28">
        <v>47</v>
      </c>
      <c r="B616" s="28" t="s">
        <v>2680</v>
      </c>
      <c r="C616" s="28" t="s">
        <v>2681</v>
      </c>
      <c r="D616" s="28" t="s">
        <v>45</v>
      </c>
      <c r="E616" s="28" t="str">
        <f>LOOKUP(2,1/([1]中选结果表!$C$2:$C$85=D616),[1]中选结果表!$M$2:$M$85)</f>
        <v>注射剂</v>
      </c>
      <c r="F616" s="28" t="s">
        <v>2682</v>
      </c>
      <c r="G616" s="28" t="str">
        <f>LOOKUP(2,1/([1]中选结果表!$D$2:$D$85=$F616),[1]中选结果表!$E$2:$E$85)</f>
        <v>1440ml</v>
      </c>
      <c r="H616" s="28" t="str">
        <f>LOOKUP(2,1/([1]中选结果表!$D$2:$D$85=$F616),[1]中选结果表!$F$2:$F$85)</f>
        <v>4袋</v>
      </c>
      <c r="I616" s="28" t="s">
        <v>2683</v>
      </c>
      <c r="J616" s="28" t="s">
        <v>2684</v>
      </c>
      <c r="K616" s="28">
        <v>306.8</v>
      </c>
      <c r="L616" s="31">
        <v>76.7</v>
      </c>
      <c r="M616" s="28">
        <v>3</v>
      </c>
      <c r="N616" s="32">
        <v>0.7</v>
      </c>
      <c r="O616" s="60" t="s">
        <v>2891</v>
      </c>
      <c r="P616" s="7" t="s">
        <v>2704</v>
      </c>
      <c r="Q616" s="7" t="s">
        <v>51</v>
      </c>
      <c r="R616" s="7" t="s">
        <v>2892</v>
      </c>
      <c r="S616" s="4" t="str">
        <f>LOOKUP(2,1/('[1] 集采未中选药品规格'!$A$2:$A$596=$R616),'[1] 集采未中选药品规格'!C$2:C$596)</f>
        <v>1440ml</v>
      </c>
      <c r="T616" s="4" t="str">
        <f>LOOKUP(2,1/('[1] 集采未中选药品规格'!$A$2:$A$596=$R616),'[1] 集采未中选药品规格'!D$2:D$596)</f>
        <v>1袋</v>
      </c>
      <c r="U616" s="7" t="s">
        <v>1400</v>
      </c>
      <c r="V616" s="61" t="s">
        <v>2871</v>
      </c>
      <c r="W616" s="7" t="s">
        <v>2684</v>
      </c>
      <c r="X616" s="61" t="s">
        <v>2871</v>
      </c>
      <c r="Y616" s="7" t="s">
        <v>2684</v>
      </c>
      <c r="Z616" s="7">
        <v>199.2</v>
      </c>
      <c r="AA616" s="7">
        <v>199.2</v>
      </c>
      <c r="AB616" s="54" t="s">
        <v>66</v>
      </c>
      <c r="AC616" s="42"/>
      <c r="AD616" s="42"/>
      <c r="AE616" s="42" t="s">
        <v>2893</v>
      </c>
      <c r="AF616" s="42" t="s">
        <v>2891</v>
      </c>
      <c r="AG616" s="42" t="s">
        <v>2894</v>
      </c>
      <c r="AH616" s="54"/>
      <c r="AI616" s="50" t="str">
        <f t="shared" si="233"/>
        <v>规格√</v>
      </c>
      <c r="AJ616" s="50" t="str">
        <f t="shared" si="234"/>
        <v>按中选价</v>
      </c>
      <c r="AK616" s="51">
        <f t="shared" si="235"/>
        <v>76.7</v>
      </c>
      <c r="AL616" s="50">
        <f t="shared" si="236"/>
        <v>2.6</v>
      </c>
      <c r="AM616" s="52" t="str">
        <f t="shared" si="237"/>
        <v>过评药，行梯度降价</v>
      </c>
      <c r="AN616" s="53">
        <f t="shared" si="238"/>
        <v>119.52</v>
      </c>
      <c r="AO616" s="53">
        <f t="shared" si="239"/>
        <v>76.7</v>
      </c>
      <c r="AP616" s="53">
        <f t="shared" si="240"/>
        <v>76.7</v>
      </c>
    </row>
    <row r="617" spans="1:42">
      <c r="A617" s="28">
        <v>47</v>
      </c>
      <c r="B617" s="28" t="s">
        <v>2680</v>
      </c>
      <c r="C617" s="28" t="s">
        <v>2681</v>
      </c>
      <c r="D617" s="28" t="s">
        <v>45</v>
      </c>
      <c r="E617" s="28" t="str">
        <f>LOOKUP(2,1/([1]中选结果表!$C$2:$C$85=D617),[1]中选结果表!$M$2:$M$85)</f>
        <v>注射剂</v>
      </c>
      <c r="F617" s="28" t="s">
        <v>2682</v>
      </c>
      <c r="G617" s="28" t="str">
        <f>LOOKUP(2,1/([1]中选结果表!$D$2:$D$85=$F617),[1]中选结果表!$E$2:$E$85)</f>
        <v>1440ml</v>
      </c>
      <c r="H617" s="28" t="str">
        <f>LOOKUP(2,1/([1]中选结果表!$D$2:$D$85=$F617),[1]中选结果表!$F$2:$F$85)</f>
        <v>4袋</v>
      </c>
      <c r="I617" s="28" t="s">
        <v>2683</v>
      </c>
      <c r="J617" s="28" t="s">
        <v>2684</v>
      </c>
      <c r="K617" s="28">
        <v>306.8</v>
      </c>
      <c r="L617" s="31">
        <v>76.7</v>
      </c>
      <c r="M617" s="28">
        <v>3</v>
      </c>
      <c r="N617" s="32">
        <v>0.7</v>
      </c>
      <c r="O617" s="60" t="s">
        <v>2895</v>
      </c>
      <c r="P617" s="7" t="s">
        <v>2857</v>
      </c>
      <c r="Q617" s="7" t="s">
        <v>45</v>
      </c>
      <c r="R617" s="7" t="s">
        <v>2896</v>
      </c>
      <c r="S617" s="4" t="str">
        <f>LOOKUP(2,1/('[1] 集采未中选药品规格'!$A$2:$A$596=$R617),'[1] 集采未中选药品规格'!C$2:C$596)</f>
        <v>2053ml</v>
      </c>
      <c r="T617" s="4" t="str">
        <f>LOOKUP(2,1/('[1] 集采未中选药品规格'!$A$2:$A$596=$R617),'[1] 集采未中选药品规格'!D$2:D$596)</f>
        <v>1袋</v>
      </c>
      <c r="U617" s="7" t="s">
        <v>1400</v>
      </c>
      <c r="V617" s="61" t="s">
        <v>70</v>
      </c>
      <c r="W617" s="7" t="s">
        <v>71</v>
      </c>
      <c r="X617" s="61" t="s">
        <v>70</v>
      </c>
      <c r="Y617" s="7" t="s">
        <v>71</v>
      </c>
      <c r="Z617" s="7">
        <v>342.77</v>
      </c>
      <c r="AA617" s="7">
        <v>342.77</v>
      </c>
      <c r="AB617" s="54" t="s">
        <v>66</v>
      </c>
      <c r="AC617" s="42"/>
      <c r="AD617" s="42"/>
      <c r="AE617" s="42" t="s">
        <v>2897</v>
      </c>
      <c r="AF617" s="42" t="s">
        <v>2895</v>
      </c>
      <c r="AG617" s="42" t="s">
        <v>2898</v>
      </c>
      <c r="AH617" s="54"/>
      <c r="AI617" s="50" t="str">
        <f t="shared" si="233"/>
        <v>规格×</v>
      </c>
      <c r="AJ617" s="50" t="str">
        <f t="shared" si="234"/>
        <v>含量差比价</v>
      </c>
      <c r="AK617" s="51">
        <f t="shared" si="235"/>
        <v>100.63</v>
      </c>
      <c r="AL617" s="50">
        <f t="shared" si="236"/>
        <v>3.4</v>
      </c>
      <c r="AM617" s="52" t="str">
        <f t="shared" si="237"/>
        <v>过评药，行梯度降价</v>
      </c>
      <c r="AN617" s="53">
        <f t="shared" si="238"/>
        <v>205.67</v>
      </c>
      <c r="AO617" s="53">
        <f t="shared" si="239"/>
        <v>123.4</v>
      </c>
      <c r="AP617" s="53">
        <f t="shared" si="240"/>
        <v>100.63</v>
      </c>
    </row>
    <row r="618" spans="1:42">
      <c r="A618" s="28">
        <v>47</v>
      </c>
      <c r="B618" s="28" t="s">
        <v>2680</v>
      </c>
      <c r="C618" s="28" t="s">
        <v>2681</v>
      </c>
      <c r="D618" s="28" t="s">
        <v>45</v>
      </c>
      <c r="E618" s="28" t="str">
        <f>LOOKUP(2,1/([1]中选结果表!$C$2:$C$85=D618),[1]中选结果表!$M$2:$M$85)</f>
        <v>注射剂</v>
      </c>
      <c r="F618" s="28" t="s">
        <v>2682</v>
      </c>
      <c r="G618" s="28" t="str">
        <f>LOOKUP(2,1/([1]中选结果表!$D$2:$D$85=$F618),[1]中选结果表!$E$2:$E$85)</f>
        <v>1440ml</v>
      </c>
      <c r="H618" s="28" t="str">
        <f>LOOKUP(2,1/([1]中选结果表!$D$2:$D$85=$F618),[1]中选结果表!$F$2:$F$85)</f>
        <v>4袋</v>
      </c>
      <c r="I618" s="28" t="s">
        <v>2683</v>
      </c>
      <c r="J618" s="28" t="s">
        <v>2684</v>
      </c>
      <c r="K618" s="28">
        <v>306.8</v>
      </c>
      <c r="L618" s="31">
        <v>76.7</v>
      </c>
      <c r="M618" s="28">
        <v>3</v>
      </c>
      <c r="N618" s="32">
        <v>0.7</v>
      </c>
      <c r="O618" s="60" t="s">
        <v>2899</v>
      </c>
      <c r="P618" s="7" t="s">
        <v>2704</v>
      </c>
      <c r="Q618" s="7" t="s">
        <v>45</v>
      </c>
      <c r="R618" s="7" t="s">
        <v>2705</v>
      </c>
      <c r="S618" s="4" t="str">
        <f>LOOKUP(2,1/('[1] 集采未中选药品规格'!$A$2:$A$596=$R618),'[1] 集采未中选药品规格'!C$2:C$596)</f>
        <v>1440ml</v>
      </c>
      <c r="T618" s="4" t="str">
        <f>LOOKUP(2,1/('[1] 集采未中选药品规格'!$A$2:$A$596=$R618),'[1] 集采未中选药品规格'!D$2:D$596)</f>
        <v>1袋</v>
      </c>
      <c r="U618" s="7" t="s">
        <v>1400</v>
      </c>
      <c r="V618" s="61" t="s">
        <v>70</v>
      </c>
      <c r="W618" s="7" t="s">
        <v>71</v>
      </c>
      <c r="X618" s="61" t="s">
        <v>70</v>
      </c>
      <c r="Y618" s="7" t="s">
        <v>71</v>
      </c>
      <c r="Z618" s="7">
        <v>282</v>
      </c>
      <c r="AA618" s="7">
        <v>282</v>
      </c>
      <c r="AB618" s="54" t="s">
        <v>66</v>
      </c>
      <c r="AC618" s="42"/>
      <c r="AD618" s="42"/>
      <c r="AE618" s="42" t="s">
        <v>2900</v>
      </c>
      <c r="AF618" s="42" t="s">
        <v>2899</v>
      </c>
      <c r="AG618" s="42" t="s">
        <v>2901</v>
      </c>
      <c r="AH618" s="54"/>
      <c r="AI618" s="50" t="str">
        <f t="shared" si="233"/>
        <v>规格√</v>
      </c>
      <c r="AJ618" s="50" t="str">
        <f t="shared" si="234"/>
        <v>按中选价</v>
      </c>
      <c r="AK618" s="51">
        <f t="shared" si="235"/>
        <v>76.7</v>
      </c>
      <c r="AL618" s="50">
        <f t="shared" si="236"/>
        <v>3.7</v>
      </c>
      <c r="AM618" s="52" t="str">
        <f t="shared" si="237"/>
        <v>过评药，行梯度降价</v>
      </c>
      <c r="AN618" s="53">
        <f t="shared" si="238"/>
        <v>169.2</v>
      </c>
      <c r="AO618" s="53">
        <f t="shared" si="239"/>
        <v>101.52</v>
      </c>
      <c r="AP618" s="53">
        <f t="shared" si="240"/>
        <v>81.22</v>
      </c>
    </row>
    <row r="619" spans="1:42">
      <c r="A619" s="28">
        <v>47</v>
      </c>
      <c r="B619" s="28" t="s">
        <v>2680</v>
      </c>
      <c r="C619" s="28" t="s">
        <v>2681</v>
      </c>
      <c r="D619" s="28" t="s">
        <v>45</v>
      </c>
      <c r="E619" s="28" t="str">
        <f>LOOKUP(2,1/([1]中选结果表!$C$2:$C$85=D619),[1]中选结果表!$M$2:$M$85)</f>
        <v>注射剂</v>
      </c>
      <c r="F619" s="28" t="s">
        <v>2682</v>
      </c>
      <c r="G619" s="28" t="str">
        <f>LOOKUP(2,1/([1]中选结果表!$D$2:$D$85=$F619),[1]中选结果表!$E$2:$E$85)</f>
        <v>1440ml</v>
      </c>
      <c r="H619" s="28" t="str">
        <f>LOOKUP(2,1/([1]中选结果表!$D$2:$D$85=$F619),[1]中选结果表!$F$2:$F$85)</f>
        <v>4袋</v>
      </c>
      <c r="I619" s="28" t="s">
        <v>2683</v>
      </c>
      <c r="J619" s="28" t="s">
        <v>2684</v>
      </c>
      <c r="K619" s="28">
        <v>306.8</v>
      </c>
      <c r="L619" s="31">
        <v>76.7</v>
      </c>
      <c r="M619" s="28">
        <v>3</v>
      </c>
      <c r="N619" s="32">
        <v>0.7</v>
      </c>
      <c r="O619" s="60" t="s">
        <v>2902</v>
      </c>
      <c r="P619" s="7" t="s">
        <v>2815</v>
      </c>
      <c r="Q619" s="7" t="s">
        <v>51</v>
      </c>
      <c r="R619" s="7" t="s">
        <v>2903</v>
      </c>
      <c r="S619" s="4" t="str">
        <f>LOOKUP(2,1/('[1] 集采未中选药品规格'!$A$2:$A$596=$R619),'[1] 集采未中选药品规格'!C$2:C$596)</f>
        <v>1000ml</v>
      </c>
      <c r="T619" s="4" t="str">
        <f>LOOKUP(2,1/('[1] 集采未中选药品规格'!$A$2:$A$596=$R619),'[1] 集采未中选药品规格'!D$2:D$596)</f>
        <v>1袋</v>
      </c>
      <c r="U619" s="7" t="s">
        <v>1400</v>
      </c>
      <c r="V619" s="61" t="s">
        <v>70</v>
      </c>
      <c r="W619" s="7" t="s">
        <v>71</v>
      </c>
      <c r="X619" s="61" t="s">
        <v>70</v>
      </c>
      <c r="Y619" s="7" t="s">
        <v>71</v>
      </c>
      <c r="Z619" s="7">
        <v>268</v>
      </c>
      <c r="AA619" s="7">
        <v>268</v>
      </c>
      <c r="AB619" s="54" t="s">
        <v>66</v>
      </c>
      <c r="AC619" s="42"/>
      <c r="AD619" s="42"/>
      <c r="AE619" s="42" t="s">
        <v>2904</v>
      </c>
      <c r="AF619" s="42" t="s">
        <v>2902</v>
      </c>
      <c r="AG619" s="42" t="s">
        <v>2905</v>
      </c>
      <c r="AH619" s="54"/>
      <c r="AI619" s="50" t="str">
        <f t="shared" si="233"/>
        <v>规格×</v>
      </c>
      <c r="AJ619" s="50" t="str">
        <f t="shared" si="234"/>
        <v>含量差比价</v>
      </c>
      <c r="AK619" s="51">
        <f t="shared" si="235"/>
        <v>58.02</v>
      </c>
      <c r="AL619" s="50">
        <f t="shared" si="236"/>
        <v>4.5999999999999996</v>
      </c>
      <c r="AM619" s="52" t="str">
        <f t="shared" si="237"/>
        <v>过评药，行梯度降价</v>
      </c>
      <c r="AN619" s="53">
        <f t="shared" si="238"/>
        <v>160.80000000000001</v>
      </c>
      <c r="AO619" s="53">
        <f t="shared" si="239"/>
        <v>96.48</v>
      </c>
      <c r="AP619" s="53">
        <f t="shared" si="240"/>
        <v>77.190000000000012</v>
      </c>
    </row>
    <row r="620" spans="1:42">
      <c r="A620" s="28">
        <v>47</v>
      </c>
      <c r="B620" s="28" t="s">
        <v>2680</v>
      </c>
      <c r="C620" s="28" t="s">
        <v>2681</v>
      </c>
      <c r="D620" s="28" t="s">
        <v>45</v>
      </c>
      <c r="E620" s="28" t="str">
        <f>LOOKUP(2,1/([1]中选结果表!$C$2:$C$85=D620),[1]中选结果表!$M$2:$M$85)</f>
        <v>注射剂</v>
      </c>
      <c r="F620" s="28" t="s">
        <v>2682</v>
      </c>
      <c r="G620" s="28" t="str">
        <f>LOOKUP(2,1/([1]中选结果表!$D$2:$D$85=$F620),[1]中选结果表!$E$2:$E$85)</f>
        <v>1440ml</v>
      </c>
      <c r="H620" s="28" t="str">
        <f>LOOKUP(2,1/([1]中选结果表!$D$2:$D$85=$F620),[1]中选结果表!$F$2:$F$85)</f>
        <v>4袋</v>
      </c>
      <c r="I620" s="28" t="s">
        <v>2683</v>
      </c>
      <c r="J620" s="28" t="s">
        <v>2684</v>
      </c>
      <c r="K620" s="28">
        <v>306.8</v>
      </c>
      <c r="L620" s="31">
        <v>76.7</v>
      </c>
      <c r="M620" s="28">
        <v>3</v>
      </c>
      <c r="N620" s="32">
        <v>0.7</v>
      </c>
      <c r="O620" s="60" t="s">
        <v>2906</v>
      </c>
      <c r="P620" s="7" t="s">
        <v>2815</v>
      </c>
      <c r="Q620" s="7" t="s">
        <v>51</v>
      </c>
      <c r="R620" s="7" t="s">
        <v>2907</v>
      </c>
      <c r="S620" s="4" t="str">
        <f>LOOKUP(2,1/('[1] 集采未中选药品规格'!$A$2:$A$596=$R620),'[1] 集采未中选药品规格'!C$2:C$596)</f>
        <v>1500ml</v>
      </c>
      <c r="T620" s="4" t="str">
        <f>LOOKUP(2,1/('[1] 集采未中选药品规格'!$A$2:$A$596=$R620),'[1] 集采未中选药品规格'!D$2:D$596)</f>
        <v>1袋</v>
      </c>
      <c r="U620" s="7" t="s">
        <v>1400</v>
      </c>
      <c r="V620" s="61" t="s">
        <v>70</v>
      </c>
      <c r="W620" s="7" t="s">
        <v>71</v>
      </c>
      <c r="X620" s="61" t="s">
        <v>70</v>
      </c>
      <c r="Y620" s="7" t="s">
        <v>71</v>
      </c>
      <c r="Z620" s="7">
        <v>298</v>
      </c>
      <c r="AA620" s="7">
        <v>298</v>
      </c>
      <c r="AB620" s="54" t="s">
        <v>66</v>
      </c>
      <c r="AC620" s="42"/>
      <c r="AD620" s="42"/>
      <c r="AE620" s="42" t="s">
        <v>2908</v>
      </c>
      <c r="AF620" s="42" t="s">
        <v>2906</v>
      </c>
      <c r="AG620" s="42" t="s">
        <v>2909</v>
      </c>
      <c r="AH620" s="54"/>
      <c r="AI620" s="50" t="str">
        <f t="shared" si="233"/>
        <v>规格×</v>
      </c>
      <c r="AJ620" s="50" t="str">
        <f t="shared" si="234"/>
        <v>含量差比价</v>
      </c>
      <c r="AK620" s="51">
        <f t="shared" si="235"/>
        <v>79.13</v>
      </c>
      <c r="AL620" s="50">
        <f t="shared" si="236"/>
        <v>3.8</v>
      </c>
      <c r="AM620" s="52" t="str">
        <f t="shared" si="237"/>
        <v>过评药，行梯度降价</v>
      </c>
      <c r="AN620" s="53">
        <f t="shared" si="238"/>
        <v>178.8</v>
      </c>
      <c r="AO620" s="53">
        <f t="shared" si="239"/>
        <v>107.28</v>
      </c>
      <c r="AP620" s="53">
        <f t="shared" si="240"/>
        <v>85.83</v>
      </c>
    </row>
    <row r="621" spans="1:42">
      <c r="A621" s="28">
        <v>47</v>
      </c>
      <c r="B621" s="28" t="s">
        <v>2680</v>
      </c>
      <c r="C621" s="28" t="s">
        <v>2681</v>
      </c>
      <c r="D621" s="28" t="s">
        <v>45</v>
      </c>
      <c r="E621" s="28" t="str">
        <f>LOOKUP(2,1/([1]中选结果表!$C$2:$C$85=D621),[1]中选结果表!$M$2:$M$85)</f>
        <v>注射剂</v>
      </c>
      <c r="F621" s="28" t="s">
        <v>2682</v>
      </c>
      <c r="G621" s="28" t="str">
        <f>LOOKUP(2,1/([1]中选结果表!$D$2:$D$85=$F621),[1]中选结果表!$E$2:$E$85)</f>
        <v>1440ml</v>
      </c>
      <c r="H621" s="28" t="str">
        <f>LOOKUP(2,1/([1]中选结果表!$D$2:$D$85=$F621),[1]中选结果表!$F$2:$F$85)</f>
        <v>4袋</v>
      </c>
      <c r="I621" s="28" t="s">
        <v>2683</v>
      </c>
      <c r="J621" s="28" t="s">
        <v>2684</v>
      </c>
      <c r="K621" s="28">
        <v>306.8</v>
      </c>
      <c r="L621" s="31">
        <v>76.7</v>
      </c>
      <c r="M621" s="28">
        <v>3</v>
      </c>
      <c r="N621" s="32">
        <v>0.7</v>
      </c>
      <c r="O621" s="60" t="s">
        <v>2910</v>
      </c>
      <c r="P621" s="7" t="s">
        <v>2911</v>
      </c>
      <c r="Q621" s="7" t="s">
        <v>51</v>
      </c>
      <c r="R621" s="7" t="s">
        <v>2888</v>
      </c>
      <c r="S621" s="4" t="str">
        <f>LOOKUP(2,1/('[1] 集采未中选药品规格'!$A$2:$A$596=$R621),'[1] 集采未中选药品规格'!C$2:C$596)</f>
        <v>1875ml</v>
      </c>
      <c r="T621" s="4" t="str">
        <f>LOOKUP(2,1/('[1] 集采未中选药品规格'!$A$2:$A$596=$R621),'[1] 集采未中选药品规格'!D$2:D$596)</f>
        <v>1袋</v>
      </c>
      <c r="U621" s="7" t="s">
        <v>1400</v>
      </c>
      <c r="V621" s="61" t="s">
        <v>70</v>
      </c>
      <c r="W621" s="7" t="s">
        <v>71</v>
      </c>
      <c r="X621" s="61" t="s">
        <v>70</v>
      </c>
      <c r="Y621" s="7" t="s">
        <v>71</v>
      </c>
      <c r="Z621" s="7">
        <v>380.55</v>
      </c>
      <c r="AA621" s="7">
        <v>380.55</v>
      </c>
      <c r="AB621" s="54" t="s">
        <v>66</v>
      </c>
      <c r="AC621" s="42"/>
      <c r="AD621" s="42"/>
      <c r="AE621" s="42" t="s">
        <v>2912</v>
      </c>
      <c r="AF621" s="42" t="s">
        <v>2910</v>
      </c>
      <c r="AG621" s="42" t="s">
        <v>2913</v>
      </c>
      <c r="AH621" s="54"/>
      <c r="AI621" s="50" t="str">
        <f t="shared" si="233"/>
        <v>规格×</v>
      </c>
      <c r="AJ621" s="50" t="str">
        <f t="shared" si="234"/>
        <v>含量差比价</v>
      </c>
      <c r="AK621" s="51">
        <f t="shared" si="235"/>
        <v>93.88</v>
      </c>
      <c r="AL621" s="50">
        <f t="shared" si="236"/>
        <v>4.0999999999999996</v>
      </c>
      <c r="AM621" s="52" t="str">
        <f t="shared" si="237"/>
        <v>过评药，行梯度降价</v>
      </c>
      <c r="AN621" s="53">
        <f t="shared" si="238"/>
        <v>228.33</v>
      </c>
      <c r="AO621" s="53">
        <f t="shared" si="239"/>
        <v>137</v>
      </c>
      <c r="AP621" s="53">
        <f t="shared" si="240"/>
        <v>109.60000000000001</v>
      </c>
    </row>
    <row r="622" spans="1:42">
      <c r="A622" s="28">
        <v>48</v>
      </c>
      <c r="B622" s="28" t="s">
        <v>2914</v>
      </c>
      <c r="C622" s="28" t="s">
        <v>44</v>
      </c>
      <c r="D622" s="28" t="s">
        <v>45</v>
      </c>
      <c r="E622" s="28" t="str">
        <f>LOOKUP(2,1/([1]中选结果表!$C$2:$C$85=D622),[1]中选结果表!$M$2:$M$85)</f>
        <v>注射剂</v>
      </c>
      <c r="F622" s="28" t="s">
        <v>2915</v>
      </c>
      <c r="G622" s="28" t="str">
        <f>LOOKUP(2,1/([1]中选结果表!$D$2:$D$85=$F622),[1]中选结果表!$E$2:$E$85)</f>
        <v>250ml</v>
      </c>
      <c r="H622" s="28" t="str">
        <f>LOOKUP(2,1/([1]中选结果表!$D$2:$D$85=$F622),[1]中选结果表!$F$2:$F$85)</f>
        <v>30瓶</v>
      </c>
      <c r="I622" s="28" t="s">
        <v>2683</v>
      </c>
      <c r="J622" s="28" t="s">
        <v>71</v>
      </c>
      <c r="K622" s="28">
        <v>1375.8</v>
      </c>
      <c r="L622" s="31">
        <v>45.86</v>
      </c>
      <c r="M622" s="28">
        <v>3</v>
      </c>
      <c r="N622" s="32">
        <v>0.7</v>
      </c>
      <c r="O622" s="60" t="s">
        <v>2916</v>
      </c>
      <c r="P622" s="7" t="s">
        <v>2917</v>
      </c>
      <c r="Q622" s="7" t="s">
        <v>45</v>
      </c>
      <c r="R622" s="7" t="s">
        <v>2918</v>
      </c>
      <c r="S622" s="4" t="str">
        <f>LOOKUP(2,1/('[1] 集采未中选药品规格'!$A$2:$A$596=$R622),'[1] 集采未中选药品规格'!C$2:C$596)</f>
        <v>20ml</v>
      </c>
      <c r="T622" s="4" t="str">
        <f>LOOKUP(2,1/('[1] 集采未中选药品规格'!$A$2:$A$596=$R622),'[1] 集采未中选药品规格'!D$2:D$596)</f>
        <v>1支</v>
      </c>
      <c r="U622" s="7" t="s">
        <v>512</v>
      </c>
      <c r="V622" s="61" t="s">
        <v>2787</v>
      </c>
      <c r="W622" s="7" t="s">
        <v>2788</v>
      </c>
      <c r="X622" s="61" t="s">
        <v>55</v>
      </c>
      <c r="Y622" s="7" t="s">
        <v>56</v>
      </c>
      <c r="Z622" s="7">
        <v>56.53</v>
      </c>
      <c r="AA622" s="7">
        <v>56.53</v>
      </c>
      <c r="AB622" s="54" t="s">
        <v>57</v>
      </c>
      <c r="AC622" s="42"/>
      <c r="AD622" s="42" t="s">
        <v>66</v>
      </c>
      <c r="AE622" s="42" t="s">
        <v>2919</v>
      </c>
      <c r="AF622" s="42" t="s">
        <v>2916</v>
      </c>
      <c r="AG622" s="42" t="s">
        <v>2920</v>
      </c>
      <c r="AH622" s="54"/>
      <c r="AI622" s="50" t="str">
        <f t="shared" si="233"/>
        <v>规格×</v>
      </c>
      <c r="AJ622" s="50" t="str">
        <f t="shared" si="234"/>
        <v>含量差比价</v>
      </c>
      <c r="AK622" s="51">
        <f t="shared" si="235"/>
        <v>6.63</v>
      </c>
      <c r="AL622" s="50">
        <f t="shared" si="236"/>
        <v>8.5</v>
      </c>
      <c r="AM622" s="52" t="str">
        <f t="shared" si="237"/>
        <v>参比制剂，行梯度降价</v>
      </c>
      <c r="AN622" s="53">
        <f t="shared" si="238"/>
        <v>33.919999999999995</v>
      </c>
      <c r="AO622" s="53">
        <f t="shared" si="239"/>
        <v>20.360000000000003</v>
      </c>
      <c r="AP622" s="53">
        <f t="shared" si="240"/>
        <v>16.290000000000003</v>
      </c>
    </row>
    <row r="623" spans="1:42">
      <c r="A623" s="29">
        <v>48</v>
      </c>
      <c r="B623" s="29" t="s">
        <v>2914</v>
      </c>
      <c r="C623" s="29" t="s">
        <v>44</v>
      </c>
      <c r="D623" s="29" t="s">
        <v>45</v>
      </c>
      <c r="E623" s="29" t="str">
        <f>LOOKUP(2,1/([1]中选结果表!$C$2:$C$85=D623),[1]中选结果表!$M$2:$M$85)</f>
        <v>注射剂</v>
      </c>
      <c r="F623" s="29" t="s">
        <v>2915</v>
      </c>
      <c r="G623" s="29" t="str">
        <f>LOOKUP(2,1/([1]中选结果表!$D$2:$D$85=$F623),[1]中选结果表!$E$2:$E$85)</f>
        <v>250ml</v>
      </c>
      <c r="H623" s="29" t="str">
        <f>LOOKUP(2,1/([1]中选结果表!$D$2:$D$85=$F623),[1]中选结果表!$F$2:$F$85)</f>
        <v>30瓶</v>
      </c>
      <c r="I623" s="29" t="s">
        <v>2683</v>
      </c>
      <c r="J623" s="29" t="s">
        <v>71</v>
      </c>
      <c r="K623" s="29">
        <v>1375.8</v>
      </c>
      <c r="L623" s="34">
        <v>45.86</v>
      </c>
      <c r="M623" s="29">
        <v>3</v>
      </c>
      <c r="N623" s="35">
        <v>0.7</v>
      </c>
      <c r="O623" s="62" t="s">
        <v>2921</v>
      </c>
      <c r="P623" s="63" t="s">
        <v>2917</v>
      </c>
      <c r="Q623" s="63" t="s">
        <v>45</v>
      </c>
      <c r="R623" s="63" t="s">
        <v>2918</v>
      </c>
      <c r="S623" s="39" t="str">
        <f>LOOKUP(2,1/('[1] 集采未中选药品规格'!$A$2:$A$596=$R623),'[1] 集采未中选药品规格'!C$2:C$596)</f>
        <v>20ml</v>
      </c>
      <c r="T623" s="39" t="str">
        <f>LOOKUP(2,1/('[1] 集采未中选药品规格'!$A$2:$A$596=$R623),'[1] 集采未中选药品规格'!D$2:D$596)</f>
        <v>1支</v>
      </c>
      <c r="U623" s="63" t="s">
        <v>512</v>
      </c>
      <c r="V623" s="64" t="s">
        <v>2922</v>
      </c>
      <c r="W623" s="63" t="s">
        <v>2923</v>
      </c>
      <c r="X623" s="64" t="s">
        <v>2922</v>
      </c>
      <c r="Y623" s="63" t="s">
        <v>2924</v>
      </c>
      <c r="Z623" s="63">
        <v>77.930000000000007</v>
      </c>
      <c r="AA623" s="63">
        <v>77.930000000000007</v>
      </c>
      <c r="AB623" s="55" t="s">
        <v>57</v>
      </c>
      <c r="AC623" s="43" t="s">
        <v>66</v>
      </c>
      <c r="AD623" s="44"/>
      <c r="AE623" s="44" t="s">
        <v>2925</v>
      </c>
      <c r="AF623" s="44" t="s">
        <v>2921</v>
      </c>
      <c r="AG623" s="44" t="s">
        <v>2926</v>
      </c>
      <c r="AH623" s="55"/>
      <c r="AI623" s="50" t="str">
        <f t="shared" si="233"/>
        <v>规格×</v>
      </c>
      <c r="AJ623" s="50" t="str">
        <f t="shared" si="234"/>
        <v>含量差比价</v>
      </c>
      <c r="AK623" s="51">
        <f t="shared" si="235"/>
        <v>6.63</v>
      </c>
      <c r="AL623" s="50">
        <f t="shared" si="236"/>
        <v>11.8</v>
      </c>
      <c r="AM623" s="52" t="str">
        <f t="shared" si="237"/>
        <v>原研药，行梯度降价</v>
      </c>
      <c r="AN623" s="53">
        <f t="shared" si="238"/>
        <v>46.76</v>
      </c>
      <c r="AO623" s="53">
        <f t="shared" si="239"/>
        <v>28.060000000000002</v>
      </c>
      <c r="AP623" s="53">
        <f t="shared" si="240"/>
        <v>22.450000000000003</v>
      </c>
    </row>
    <row r="624" spans="1:42">
      <c r="A624" s="28">
        <v>48</v>
      </c>
      <c r="B624" s="28" t="s">
        <v>2914</v>
      </c>
      <c r="C624" s="28" t="s">
        <v>44</v>
      </c>
      <c r="D624" s="28" t="s">
        <v>45</v>
      </c>
      <c r="E624" s="28" t="str">
        <f>LOOKUP(2,1/([1]中选结果表!$C$2:$C$85=D624),[1]中选结果表!$M$2:$M$85)</f>
        <v>注射剂</v>
      </c>
      <c r="F624" s="28" t="s">
        <v>2915</v>
      </c>
      <c r="G624" s="28" t="str">
        <f>LOOKUP(2,1/([1]中选结果表!$D$2:$D$85=$F624),[1]中选结果表!$E$2:$E$85)</f>
        <v>250ml</v>
      </c>
      <c r="H624" s="28" t="str">
        <f>LOOKUP(2,1/([1]中选结果表!$D$2:$D$85=$F624),[1]中选结果表!$F$2:$F$85)</f>
        <v>30瓶</v>
      </c>
      <c r="I624" s="28" t="s">
        <v>2683</v>
      </c>
      <c r="J624" s="28" t="s">
        <v>71</v>
      </c>
      <c r="K624" s="28">
        <v>1375.8</v>
      </c>
      <c r="L624" s="31">
        <v>45.86</v>
      </c>
      <c r="M624" s="28">
        <v>3</v>
      </c>
      <c r="N624" s="32">
        <v>0.7</v>
      </c>
      <c r="O624" s="60" t="s">
        <v>2927</v>
      </c>
      <c r="P624" s="7" t="s">
        <v>2917</v>
      </c>
      <c r="Q624" s="7" t="s">
        <v>51</v>
      </c>
      <c r="R624" s="7" t="s">
        <v>2918</v>
      </c>
      <c r="S624" s="4" t="str">
        <f>LOOKUP(2,1/('[1] 集采未中选药品规格'!$A$2:$A$596=$R624),'[1] 集采未中选药品规格'!C$2:C$596)</f>
        <v>20ml</v>
      </c>
      <c r="T624" s="4" t="str">
        <f>LOOKUP(2,1/('[1] 集采未中选药品规格'!$A$2:$A$596=$R624),'[1] 集采未中选药品规格'!D$2:D$596)</f>
        <v>1支</v>
      </c>
      <c r="U624" s="7" t="s">
        <v>512</v>
      </c>
      <c r="V624" s="61" t="s">
        <v>2928</v>
      </c>
      <c r="W624" s="7" t="s">
        <v>2929</v>
      </c>
      <c r="X624" s="61" t="s">
        <v>2928</v>
      </c>
      <c r="Y624" s="7" t="s">
        <v>2929</v>
      </c>
      <c r="Z624" s="7">
        <v>77.599999999999994</v>
      </c>
      <c r="AA624" s="7">
        <v>77.599999999999994</v>
      </c>
      <c r="AB624" s="54" t="s">
        <v>66</v>
      </c>
      <c r="AC624" s="42"/>
      <c r="AD624" s="42"/>
      <c r="AE624" s="42" t="s">
        <v>2930</v>
      </c>
      <c r="AF624" s="42" t="s">
        <v>2927</v>
      </c>
      <c r="AG624" s="42" t="s">
        <v>2931</v>
      </c>
      <c r="AH624" s="54"/>
      <c r="AI624" s="50" t="str">
        <f t="shared" si="233"/>
        <v>规格×</v>
      </c>
      <c r="AJ624" s="50" t="str">
        <f t="shared" si="234"/>
        <v>含量差比价</v>
      </c>
      <c r="AK624" s="51">
        <f t="shared" si="235"/>
        <v>6.63</v>
      </c>
      <c r="AL624" s="50">
        <f t="shared" si="236"/>
        <v>11.7</v>
      </c>
      <c r="AM624" s="52" t="str">
        <f t="shared" si="237"/>
        <v>过评药，行梯度降价</v>
      </c>
      <c r="AN624" s="53">
        <f t="shared" si="238"/>
        <v>46.56</v>
      </c>
      <c r="AO624" s="53">
        <f t="shared" si="239"/>
        <v>27.94</v>
      </c>
      <c r="AP624" s="53">
        <f t="shared" si="240"/>
        <v>22.35</v>
      </c>
    </row>
    <row r="625" spans="1:42">
      <c r="A625" s="28">
        <v>48</v>
      </c>
      <c r="B625" s="28" t="s">
        <v>2914</v>
      </c>
      <c r="C625" s="28" t="s">
        <v>44</v>
      </c>
      <c r="D625" s="28" t="s">
        <v>45</v>
      </c>
      <c r="E625" s="28" t="str">
        <f>LOOKUP(2,1/([1]中选结果表!$C$2:$C$85=D625),[1]中选结果表!$M$2:$M$85)</f>
        <v>注射剂</v>
      </c>
      <c r="F625" s="28" t="s">
        <v>2915</v>
      </c>
      <c r="G625" s="28" t="str">
        <f>LOOKUP(2,1/([1]中选结果表!$D$2:$D$85=$F625),[1]中选结果表!$E$2:$E$85)</f>
        <v>250ml</v>
      </c>
      <c r="H625" s="28" t="str">
        <f>LOOKUP(2,1/([1]中选结果表!$D$2:$D$85=$F625),[1]中选结果表!$F$2:$F$85)</f>
        <v>30瓶</v>
      </c>
      <c r="I625" s="28" t="s">
        <v>2683</v>
      </c>
      <c r="J625" s="28" t="s">
        <v>71</v>
      </c>
      <c r="K625" s="28">
        <v>1375.8</v>
      </c>
      <c r="L625" s="31">
        <v>45.86</v>
      </c>
      <c r="M625" s="28">
        <v>3</v>
      </c>
      <c r="N625" s="32">
        <v>0.7</v>
      </c>
      <c r="O625" s="60" t="s">
        <v>2932</v>
      </c>
      <c r="P625" s="7" t="s">
        <v>2917</v>
      </c>
      <c r="Q625" s="7" t="s">
        <v>51</v>
      </c>
      <c r="R625" s="7" t="s">
        <v>2918</v>
      </c>
      <c r="S625" s="4" t="str">
        <f>LOOKUP(2,1/('[1] 集采未中选药品规格'!$A$2:$A$596=$R625),'[1] 集采未中选药品规格'!C$2:C$596)</f>
        <v>20ml</v>
      </c>
      <c r="T625" s="4" t="str">
        <f>LOOKUP(2,1/('[1] 集采未中选药品规格'!$A$2:$A$596=$R625),'[1] 集采未中选药品规格'!D$2:D$596)</f>
        <v>1支</v>
      </c>
      <c r="U625" s="7" t="s">
        <v>512</v>
      </c>
      <c r="V625" s="61" t="s">
        <v>2755</v>
      </c>
      <c r="W625" s="7" t="s">
        <v>2756</v>
      </c>
      <c r="X625" s="61" t="s">
        <v>2755</v>
      </c>
      <c r="Y625" s="7" t="s">
        <v>2756</v>
      </c>
      <c r="Z625" s="7">
        <v>56.53</v>
      </c>
      <c r="AA625" s="7">
        <v>56.53</v>
      </c>
      <c r="AB625" s="54" t="s">
        <v>66</v>
      </c>
      <c r="AC625" s="42"/>
      <c r="AD625" s="42"/>
      <c r="AE625" s="42" t="s">
        <v>2933</v>
      </c>
      <c r="AF625" s="42" t="s">
        <v>2932</v>
      </c>
      <c r="AG625" s="42" t="s">
        <v>2934</v>
      </c>
      <c r="AH625" s="54"/>
      <c r="AI625" s="50" t="str">
        <f t="shared" si="233"/>
        <v>规格×</v>
      </c>
      <c r="AJ625" s="50" t="str">
        <f t="shared" si="234"/>
        <v>含量差比价</v>
      </c>
      <c r="AK625" s="51">
        <f t="shared" si="235"/>
        <v>6.63</v>
      </c>
      <c r="AL625" s="50">
        <f t="shared" si="236"/>
        <v>8.5</v>
      </c>
      <c r="AM625" s="52" t="str">
        <f t="shared" si="237"/>
        <v>过评药，行梯度降价</v>
      </c>
      <c r="AN625" s="53">
        <f t="shared" si="238"/>
        <v>33.919999999999995</v>
      </c>
      <c r="AO625" s="53">
        <f t="shared" si="239"/>
        <v>20.360000000000003</v>
      </c>
      <c r="AP625" s="53">
        <f t="shared" si="240"/>
        <v>16.290000000000003</v>
      </c>
    </row>
    <row r="626" spans="1:42">
      <c r="A626" s="28">
        <v>48</v>
      </c>
      <c r="B626" s="28" t="s">
        <v>2914</v>
      </c>
      <c r="C626" s="28" t="s">
        <v>44</v>
      </c>
      <c r="D626" s="28" t="s">
        <v>45</v>
      </c>
      <c r="E626" s="28" t="str">
        <f>LOOKUP(2,1/([1]中选结果表!$C$2:$C$85=D626),[1]中选结果表!$M$2:$M$85)</f>
        <v>注射剂</v>
      </c>
      <c r="F626" s="28" t="s">
        <v>2915</v>
      </c>
      <c r="G626" s="28" t="str">
        <f>LOOKUP(2,1/([1]中选结果表!$D$2:$D$85=$F626),[1]中选结果表!$E$2:$E$85)</f>
        <v>250ml</v>
      </c>
      <c r="H626" s="28" t="str">
        <f>LOOKUP(2,1/([1]中选结果表!$D$2:$D$85=$F626),[1]中选结果表!$F$2:$F$85)</f>
        <v>30瓶</v>
      </c>
      <c r="I626" s="28" t="s">
        <v>2683</v>
      </c>
      <c r="J626" s="28" t="s">
        <v>71</v>
      </c>
      <c r="K626" s="28">
        <v>1375.8</v>
      </c>
      <c r="L626" s="31">
        <v>45.86</v>
      </c>
      <c r="M626" s="28">
        <v>3</v>
      </c>
      <c r="N626" s="32">
        <v>0.7</v>
      </c>
      <c r="O626" s="60" t="s">
        <v>2935</v>
      </c>
      <c r="P626" s="7" t="s">
        <v>2917</v>
      </c>
      <c r="Q626" s="7" t="s">
        <v>51</v>
      </c>
      <c r="R626" s="7" t="s">
        <v>2251</v>
      </c>
      <c r="S626" s="4" t="str">
        <f>LOOKUP(2,1/('[1] 集采未中选药品规格'!$A$2:$A$596=$R626),'[1] 集采未中选药品规格'!C$2:C$596)</f>
        <v>200mg</v>
      </c>
      <c r="T626" s="4" t="str">
        <f>LOOKUP(2,1/('[1] 集采未中选药品规格'!$A$2:$A$596=$R626),'[1] 集采未中选药品规格'!D$2:D$596)</f>
        <v>1支</v>
      </c>
      <c r="U626" s="7" t="s">
        <v>512</v>
      </c>
      <c r="V626" s="61" t="s">
        <v>2153</v>
      </c>
      <c r="W626" s="7" t="s">
        <v>2154</v>
      </c>
      <c r="X626" s="61" t="s">
        <v>2153</v>
      </c>
      <c r="Y626" s="7" t="s">
        <v>2154</v>
      </c>
      <c r="Z626" s="7">
        <v>56.83</v>
      </c>
      <c r="AA626" s="7">
        <v>56.83</v>
      </c>
      <c r="AB626" s="54" t="s">
        <v>66</v>
      </c>
      <c r="AC626" s="42"/>
      <c r="AD626" s="42"/>
      <c r="AE626" s="42" t="s">
        <v>2936</v>
      </c>
      <c r="AF626" s="42" t="s">
        <v>2935</v>
      </c>
      <c r="AG626" s="42" t="s">
        <v>2937</v>
      </c>
      <c r="AH626" s="54"/>
      <c r="AI626" s="50" t="str">
        <f t="shared" si="233"/>
        <v>规格×</v>
      </c>
      <c r="AJ626" s="50" t="str">
        <f t="shared" si="234"/>
        <v>含量差比价</v>
      </c>
      <c r="AK626" s="51">
        <f t="shared" si="235"/>
        <v>38.659999999999997</v>
      </c>
      <c r="AL626" s="50">
        <f t="shared" si="236"/>
        <v>1.5</v>
      </c>
      <c r="AM626" s="52" t="str">
        <f t="shared" si="237"/>
        <v>过评药，差比价与挂网价取低者</v>
      </c>
      <c r="AN626" s="53">
        <f t="shared" si="238"/>
        <v>38.659999999999997</v>
      </c>
      <c r="AO626" s="53">
        <f t="shared" si="239"/>
        <v>38.659999999999997</v>
      </c>
      <c r="AP626" s="53">
        <f t="shared" si="240"/>
        <v>38.659999999999997</v>
      </c>
    </row>
    <row r="627" spans="1:42">
      <c r="A627" s="28">
        <v>48</v>
      </c>
      <c r="B627" s="28" t="s">
        <v>2914</v>
      </c>
      <c r="C627" s="28" t="s">
        <v>44</v>
      </c>
      <c r="D627" s="28" t="s">
        <v>45</v>
      </c>
      <c r="E627" s="28" t="str">
        <f>LOOKUP(2,1/([1]中选结果表!$C$2:$C$85=D627),[1]中选结果表!$M$2:$M$85)</f>
        <v>注射剂</v>
      </c>
      <c r="F627" s="28" t="s">
        <v>2915</v>
      </c>
      <c r="G627" s="28" t="str">
        <f>LOOKUP(2,1/([1]中选结果表!$D$2:$D$85=$F627),[1]中选结果表!$E$2:$E$85)</f>
        <v>250ml</v>
      </c>
      <c r="H627" s="28" t="str">
        <f>LOOKUP(2,1/([1]中选结果表!$D$2:$D$85=$F627),[1]中选结果表!$F$2:$F$85)</f>
        <v>30瓶</v>
      </c>
      <c r="I627" s="28" t="s">
        <v>2683</v>
      </c>
      <c r="J627" s="28" t="s">
        <v>71</v>
      </c>
      <c r="K627" s="28">
        <v>1375.8</v>
      </c>
      <c r="L627" s="31">
        <v>45.86</v>
      </c>
      <c r="M627" s="28">
        <v>3</v>
      </c>
      <c r="N627" s="32">
        <v>0.7</v>
      </c>
      <c r="O627" s="60" t="s">
        <v>2938</v>
      </c>
      <c r="P627" s="7" t="s">
        <v>2917</v>
      </c>
      <c r="Q627" s="7" t="s">
        <v>51</v>
      </c>
      <c r="R627" s="7" t="s">
        <v>2939</v>
      </c>
      <c r="S627" s="4" t="str">
        <f>LOOKUP(2,1/('[1] 集采未中选药品规格'!$A$2:$A$596=$R627),'[1] 集采未中选药品规格'!C$2:C$596)</f>
        <v>20ml</v>
      </c>
      <c r="T627" s="4" t="str">
        <f>LOOKUP(2,1/('[1] 集采未中选药品规格'!$A$2:$A$596=$R627),'[1] 集采未中选药品规格'!D$2:D$596)</f>
        <v>5支</v>
      </c>
      <c r="U627" s="7" t="s">
        <v>89</v>
      </c>
      <c r="V627" s="61" t="s">
        <v>70</v>
      </c>
      <c r="W627" s="7" t="s">
        <v>71</v>
      </c>
      <c r="X627" s="61" t="s">
        <v>70</v>
      </c>
      <c r="Y627" s="7" t="s">
        <v>71</v>
      </c>
      <c r="Z627" s="7">
        <v>74.290000000000006</v>
      </c>
      <c r="AA627" s="7">
        <v>14.858000000000001</v>
      </c>
      <c r="AB627" s="54" t="s">
        <v>66</v>
      </c>
      <c r="AC627" s="42"/>
      <c r="AD627" s="42"/>
      <c r="AE627" s="42" t="s">
        <v>2940</v>
      </c>
      <c r="AF627" s="42" t="s">
        <v>2938</v>
      </c>
      <c r="AG627" s="42" t="s">
        <v>2941</v>
      </c>
      <c r="AH627" s="54"/>
      <c r="AI627" s="50" t="str">
        <f t="shared" si="233"/>
        <v>规格×</v>
      </c>
      <c r="AJ627" s="50" t="str">
        <f t="shared" si="234"/>
        <v>含量差比价</v>
      </c>
      <c r="AK627" s="51">
        <f t="shared" si="235"/>
        <v>6.63</v>
      </c>
      <c r="AL627" s="50">
        <f t="shared" si="236"/>
        <v>2.2000000000000002</v>
      </c>
      <c r="AM627" s="52" t="str">
        <f t="shared" si="237"/>
        <v>过评药，行梯度降价</v>
      </c>
      <c r="AN627" s="53">
        <f t="shared" si="238"/>
        <v>8.92</v>
      </c>
      <c r="AO627" s="53">
        <f t="shared" si="239"/>
        <v>6.63</v>
      </c>
      <c r="AP627" s="53">
        <f t="shared" si="240"/>
        <v>6.63</v>
      </c>
    </row>
    <row r="628" spans="1:42">
      <c r="A628" s="29">
        <v>48</v>
      </c>
      <c r="B628" s="29" t="s">
        <v>2914</v>
      </c>
      <c r="C628" s="29" t="s">
        <v>44</v>
      </c>
      <c r="D628" s="29" t="s">
        <v>45</v>
      </c>
      <c r="E628" s="29" t="str">
        <f>LOOKUP(2,1/([1]中选结果表!$C$2:$C$85=D628),[1]中选结果表!$M$2:$M$85)</f>
        <v>注射剂</v>
      </c>
      <c r="F628" s="29" t="s">
        <v>2915</v>
      </c>
      <c r="G628" s="29" t="str">
        <f>LOOKUP(2,1/([1]中选结果表!$D$2:$D$85=$F628),[1]中选结果表!$E$2:$E$85)</f>
        <v>250ml</v>
      </c>
      <c r="H628" s="29" t="str">
        <f>LOOKUP(2,1/([1]中选结果表!$D$2:$D$85=$F628),[1]中选结果表!$F$2:$F$85)</f>
        <v>30瓶</v>
      </c>
      <c r="I628" s="29" t="s">
        <v>2683</v>
      </c>
      <c r="J628" s="29" t="s">
        <v>71</v>
      </c>
      <c r="K628" s="29">
        <v>1375.8</v>
      </c>
      <c r="L628" s="34">
        <v>45.86</v>
      </c>
      <c r="M628" s="29">
        <v>3</v>
      </c>
      <c r="N628" s="35">
        <v>0.7</v>
      </c>
      <c r="O628" s="62" t="s">
        <v>2942</v>
      </c>
      <c r="P628" s="63" t="s">
        <v>2917</v>
      </c>
      <c r="Q628" s="63" t="s">
        <v>45</v>
      </c>
      <c r="R628" s="63" t="s">
        <v>2943</v>
      </c>
      <c r="S628" s="39" t="str">
        <f>LOOKUP(2,1/('[1] 集采未中选药品规格'!$A$2:$A$596=$R628),'[1] 集采未中选药品规格'!C$2:C$596)</f>
        <v>50ml</v>
      </c>
      <c r="T628" s="39" t="str">
        <f>LOOKUP(2,1/('[1] 集采未中选药品规格'!$A$2:$A$596=$R628),'[1] 集采未中选药品规格'!D$2:D$596)</f>
        <v>1瓶</v>
      </c>
      <c r="U628" s="63" t="s">
        <v>47</v>
      </c>
      <c r="V628" s="64" t="s">
        <v>2922</v>
      </c>
      <c r="W628" s="63" t="s">
        <v>2923</v>
      </c>
      <c r="X628" s="64" t="s">
        <v>2922</v>
      </c>
      <c r="Y628" s="63" t="s">
        <v>2924</v>
      </c>
      <c r="Z628" s="63">
        <v>282.95999999999998</v>
      </c>
      <c r="AA628" s="63">
        <v>282.95999999999998</v>
      </c>
      <c r="AB628" s="55" t="s">
        <v>57</v>
      </c>
      <c r="AC628" s="43" t="s">
        <v>66</v>
      </c>
      <c r="AD628" s="44"/>
      <c r="AE628" s="44" t="s">
        <v>2944</v>
      </c>
      <c r="AF628" s="44" t="s">
        <v>2942</v>
      </c>
      <c r="AG628" s="44" t="s">
        <v>2945</v>
      </c>
      <c r="AH628" s="55"/>
      <c r="AI628" s="50" t="str">
        <f t="shared" si="233"/>
        <v>规格×</v>
      </c>
      <c r="AJ628" s="50" t="str">
        <f t="shared" si="234"/>
        <v>含量差比价</v>
      </c>
      <c r="AK628" s="51">
        <f t="shared" si="235"/>
        <v>13.38</v>
      </c>
      <c r="AL628" s="50">
        <f t="shared" si="236"/>
        <v>21.1</v>
      </c>
      <c r="AM628" s="52" t="str">
        <f t="shared" si="237"/>
        <v>原研药，行梯度降价</v>
      </c>
      <c r="AN628" s="53">
        <f t="shared" si="238"/>
        <v>169.78</v>
      </c>
      <c r="AO628" s="53">
        <f t="shared" si="239"/>
        <v>101.87</v>
      </c>
      <c r="AP628" s="53">
        <f t="shared" si="240"/>
        <v>81.5</v>
      </c>
    </row>
    <row r="629" spans="1:42">
      <c r="A629" s="29">
        <v>48</v>
      </c>
      <c r="B629" s="29" t="s">
        <v>2914</v>
      </c>
      <c r="C629" s="29" t="s">
        <v>44</v>
      </c>
      <c r="D629" s="29" t="s">
        <v>45</v>
      </c>
      <c r="E629" s="29" t="str">
        <f>LOOKUP(2,1/([1]中选结果表!$C$2:$C$85=D629),[1]中选结果表!$M$2:$M$85)</f>
        <v>注射剂</v>
      </c>
      <c r="F629" s="29" t="s">
        <v>2915</v>
      </c>
      <c r="G629" s="29" t="str">
        <f>LOOKUP(2,1/([1]中选结果表!$D$2:$D$85=$F629),[1]中选结果表!$E$2:$E$85)</f>
        <v>250ml</v>
      </c>
      <c r="H629" s="29" t="str">
        <f>LOOKUP(2,1/([1]中选结果表!$D$2:$D$85=$F629),[1]中选结果表!$F$2:$F$85)</f>
        <v>30瓶</v>
      </c>
      <c r="I629" s="29" t="s">
        <v>2683</v>
      </c>
      <c r="J629" s="29" t="s">
        <v>71</v>
      </c>
      <c r="K629" s="29">
        <v>1375.8</v>
      </c>
      <c r="L629" s="34">
        <v>45.86</v>
      </c>
      <c r="M629" s="29">
        <v>3</v>
      </c>
      <c r="N629" s="35">
        <v>0.7</v>
      </c>
      <c r="O629" s="62" t="s">
        <v>2946</v>
      </c>
      <c r="P629" s="63" t="s">
        <v>2917</v>
      </c>
      <c r="Q629" s="63" t="s">
        <v>45</v>
      </c>
      <c r="R629" s="63" t="s">
        <v>2947</v>
      </c>
      <c r="S629" s="39" t="str">
        <f>LOOKUP(2,1/('[1] 集采未中选药品规格'!$A$2:$A$596=$R629),'[1] 集采未中选药品规格'!C$2:C$596)</f>
        <v>50ml</v>
      </c>
      <c r="T629" s="39" t="str">
        <f>LOOKUP(2,1/('[1] 集采未中选药品规格'!$A$2:$A$596=$R629),'[1] 集采未中选药品规格'!D$2:D$596)</f>
        <v>1瓶</v>
      </c>
      <c r="U629" s="63" t="s">
        <v>47</v>
      </c>
      <c r="V629" s="64" t="s">
        <v>2922</v>
      </c>
      <c r="W629" s="63" t="s">
        <v>2923</v>
      </c>
      <c r="X629" s="64" t="s">
        <v>2922</v>
      </c>
      <c r="Y629" s="63" t="s">
        <v>2924</v>
      </c>
      <c r="Z629" s="63">
        <v>168.36</v>
      </c>
      <c r="AA629" s="63">
        <v>168.36</v>
      </c>
      <c r="AB629" s="55" t="s">
        <v>57</v>
      </c>
      <c r="AC629" s="43" t="s">
        <v>66</v>
      </c>
      <c r="AD629" s="44"/>
      <c r="AE629" s="44" t="s">
        <v>2948</v>
      </c>
      <c r="AF629" s="44" t="s">
        <v>2946</v>
      </c>
      <c r="AG629" s="44" t="s">
        <v>2949</v>
      </c>
      <c r="AH629" s="55"/>
      <c r="AI629" s="50" t="str">
        <f t="shared" si="233"/>
        <v>规格×</v>
      </c>
      <c r="AJ629" s="50" t="str">
        <f t="shared" si="234"/>
        <v>含量差比价</v>
      </c>
      <c r="AK629" s="51">
        <f t="shared" si="235"/>
        <v>13.38</v>
      </c>
      <c r="AL629" s="50">
        <f t="shared" si="236"/>
        <v>12.6</v>
      </c>
      <c r="AM629" s="52" t="str">
        <f t="shared" si="237"/>
        <v>原研药，行梯度降价</v>
      </c>
      <c r="AN629" s="53">
        <f t="shared" si="238"/>
        <v>101.02000000000001</v>
      </c>
      <c r="AO629" s="53">
        <f t="shared" si="239"/>
        <v>60.61</v>
      </c>
      <c r="AP629" s="53">
        <f t="shared" si="240"/>
        <v>48.489999999999995</v>
      </c>
    </row>
    <row r="630" spans="1:42">
      <c r="A630" s="28">
        <v>48</v>
      </c>
      <c r="B630" s="28" t="s">
        <v>2914</v>
      </c>
      <c r="C630" s="28" t="s">
        <v>44</v>
      </c>
      <c r="D630" s="28" t="s">
        <v>45</v>
      </c>
      <c r="E630" s="28" t="str">
        <f>LOOKUP(2,1/([1]中选结果表!$C$2:$C$85=D630),[1]中选结果表!$M$2:$M$85)</f>
        <v>注射剂</v>
      </c>
      <c r="F630" s="28" t="s">
        <v>2915</v>
      </c>
      <c r="G630" s="28" t="str">
        <f>LOOKUP(2,1/([1]中选结果表!$D$2:$D$85=$F630),[1]中选结果表!$E$2:$E$85)</f>
        <v>250ml</v>
      </c>
      <c r="H630" s="28" t="str">
        <f>LOOKUP(2,1/([1]中选结果表!$D$2:$D$85=$F630),[1]中选结果表!$F$2:$F$85)</f>
        <v>30瓶</v>
      </c>
      <c r="I630" s="28" t="s">
        <v>2683</v>
      </c>
      <c r="J630" s="28" t="s">
        <v>71</v>
      </c>
      <c r="K630" s="28">
        <v>1375.8</v>
      </c>
      <c r="L630" s="31">
        <v>45.86</v>
      </c>
      <c r="M630" s="28">
        <v>3</v>
      </c>
      <c r="N630" s="32">
        <v>0.7</v>
      </c>
      <c r="O630" s="60" t="s">
        <v>2950</v>
      </c>
      <c r="P630" s="7" t="s">
        <v>2917</v>
      </c>
      <c r="Q630" s="7" t="s">
        <v>45</v>
      </c>
      <c r="R630" s="7" t="s">
        <v>2947</v>
      </c>
      <c r="S630" s="4" t="str">
        <f>LOOKUP(2,1/('[1] 集采未中选药品规格'!$A$2:$A$596=$R630),'[1] 集采未中选药品规格'!C$2:C$596)</f>
        <v>50ml</v>
      </c>
      <c r="T630" s="4" t="str">
        <f>LOOKUP(2,1/('[1] 集采未中选药品规格'!$A$2:$A$596=$R630),'[1] 集采未中选药品规格'!D$2:D$596)</f>
        <v>1瓶</v>
      </c>
      <c r="U630" s="7" t="s">
        <v>47</v>
      </c>
      <c r="V630" s="61" t="s">
        <v>2787</v>
      </c>
      <c r="W630" s="7" t="s">
        <v>2788</v>
      </c>
      <c r="X630" s="61" t="s">
        <v>55</v>
      </c>
      <c r="Y630" s="7" t="s">
        <v>56</v>
      </c>
      <c r="Z630" s="7">
        <v>114</v>
      </c>
      <c r="AA630" s="7">
        <v>114</v>
      </c>
      <c r="AB630" s="54" t="s">
        <v>57</v>
      </c>
      <c r="AC630" s="42"/>
      <c r="AD630" s="42" t="s">
        <v>66</v>
      </c>
      <c r="AE630" s="42" t="s">
        <v>2951</v>
      </c>
      <c r="AF630" s="42" t="s">
        <v>2950</v>
      </c>
      <c r="AG630" s="42" t="s">
        <v>2952</v>
      </c>
      <c r="AH630" s="54"/>
      <c r="AI630" s="50" t="str">
        <f t="shared" si="233"/>
        <v>规格×</v>
      </c>
      <c r="AJ630" s="50" t="str">
        <f t="shared" si="234"/>
        <v>含量差比价</v>
      </c>
      <c r="AK630" s="51">
        <f t="shared" si="235"/>
        <v>13.38</v>
      </c>
      <c r="AL630" s="50">
        <f t="shared" si="236"/>
        <v>8.5</v>
      </c>
      <c r="AM630" s="52" t="str">
        <f t="shared" si="237"/>
        <v>参比制剂，行梯度降价</v>
      </c>
      <c r="AN630" s="53">
        <f t="shared" si="238"/>
        <v>68.400000000000006</v>
      </c>
      <c r="AO630" s="53">
        <f t="shared" si="239"/>
        <v>41.04</v>
      </c>
      <c r="AP630" s="53">
        <f t="shared" si="240"/>
        <v>32.839999999999996</v>
      </c>
    </row>
    <row r="631" spans="1:42">
      <c r="A631" s="28">
        <v>48</v>
      </c>
      <c r="B631" s="28" t="s">
        <v>2914</v>
      </c>
      <c r="C631" s="28" t="s">
        <v>44</v>
      </c>
      <c r="D631" s="28" t="s">
        <v>45</v>
      </c>
      <c r="E631" s="28" t="str">
        <f>LOOKUP(2,1/([1]中选结果表!$C$2:$C$85=D631),[1]中选结果表!$M$2:$M$85)</f>
        <v>注射剂</v>
      </c>
      <c r="F631" s="28" t="s">
        <v>2915</v>
      </c>
      <c r="G631" s="28" t="str">
        <f>LOOKUP(2,1/([1]中选结果表!$D$2:$D$85=$F631),[1]中选结果表!$E$2:$E$85)</f>
        <v>250ml</v>
      </c>
      <c r="H631" s="28" t="str">
        <f>LOOKUP(2,1/([1]中选结果表!$D$2:$D$85=$F631),[1]中选结果表!$F$2:$F$85)</f>
        <v>30瓶</v>
      </c>
      <c r="I631" s="28" t="s">
        <v>2683</v>
      </c>
      <c r="J631" s="28" t="s">
        <v>71</v>
      </c>
      <c r="K631" s="28">
        <v>1375.8</v>
      </c>
      <c r="L631" s="31">
        <v>45.86</v>
      </c>
      <c r="M631" s="28">
        <v>3</v>
      </c>
      <c r="N631" s="32">
        <v>0.7</v>
      </c>
      <c r="O631" s="60" t="s">
        <v>2953</v>
      </c>
      <c r="P631" s="7" t="s">
        <v>2954</v>
      </c>
      <c r="Q631" s="7" t="s">
        <v>45</v>
      </c>
      <c r="R631" s="7" t="s">
        <v>2955</v>
      </c>
      <c r="S631" s="4" t="str">
        <f>LOOKUP(2,1/('[1] 集采未中选药品规格'!$A$2:$A$596=$R631),'[1] 集采未中选药品规格'!C$2:C$596)</f>
        <v>250ml</v>
      </c>
      <c r="T631" s="4" t="str">
        <f>LOOKUP(2,1/('[1] 集采未中选药品规格'!$A$2:$A$596=$R631),'[1] 集采未中选药品规格'!D$2:D$596)</f>
        <v>1瓶</v>
      </c>
      <c r="U631" s="7" t="s">
        <v>47</v>
      </c>
      <c r="V631" s="61" t="s">
        <v>132</v>
      </c>
      <c r="W631" s="7" t="s">
        <v>133</v>
      </c>
      <c r="X631" s="61" t="s">
        <v>132</v>
      </c>
      <c r="Y631" s="7" t="s">
        <v>133</v>
      </c>
      <c r="Z631" s="7">
        <v>72.5</v>
      </c>
      <c r="AA631" s="7">
        <v>72.5</v>
      </c>
      <c r="AB631" s="54" t="s">
        <v>57</v>
      </c>
      <c r="AC631" s="42"/>
      <c r="AD631" s="42"/>
      <c r="AE631" s="42" t="s">
        <v>2956</v>
      </c>
      <c r="AF631" s="42" t="s">
        <v>2953</v>
      </c>
      <c r="AG631" s="42" t="s">
        <v>2957</v>
      </c>
      <c r="AH631" s="54"/>
      <c r="AI631" s="50" t="str">
        <f t="shared" si="233"/>
        <v>规格√</v>
      </c>
      <c r="AJ631" s="50" t="str">
        <f t="shared" si="234"/>
        <v>按中选价</v>
      </c>
      <c r="AK631" s="51">
        <f t="shared" si="235"/>
        <v>45.86</v>
      </c>
      <c r="AL631" s="50">
        <f t="shared" si="236"/>
        <v>1.6</v>
      </c>
      <c r="AM631" s="52" t="str">
        <f t="shared" si="237"/>
        <v>差比价与挂网价取低者</v>
      </c>
      <c r="AN631" s="53">
        <f t="shared" si="238"/>
        <v>45.86</v>
      </c>
      <c r="AO631" s="53">
        <f t="shared" si="239"/>
        <v>45.86</v>
      </c>
      <c r="AP631" s="53">
        <f t="shared" si="240"/>
        <v>45.86</v>
      </c>
    </row>
    <row r="632" spans="1:42">
      <c r="A632" s="28">
        <v>48</v>
      </c>
      <c r="B632" s="28" t="s">
        <v>2914</v>
      </c>
      <c r="C632" s="28" t="s">
        <v>44</v>
      </c>
      <c r="D632" s="28" t="s">
        <v>45</v>
      </c>
      <c r="E632" s="28" t="str">
        <f>LOOKUP(2,1/([1]中选结果表!$C$2:$C$85=D632),[1]中选结果表!$M$2:$M$85)</f>
        <v>注射剂</v>
      </c>
      <c r="F632" s="28" t="s">
        <v>2915</v>
      </c>
      <c r="G632" s="28" t="str">
        <f>LOOKUP(2,1/([1]中选结果表!$D$2:$D$85=$F632),[1]中选结果表!$E$2:$E$85)</f>
        <v>250ml</v>
      </c>
      <c r="H632" s="28" t="str">
        <f>LOOKUP(2,1/([1]中选结果表!$D$2:$D$85=$F632),[1]中选结果表!$F$2:$F$85)</f>
        <v>30瓶</v>
      </c>
      <c r="I632" s="28" t="s">
        <v>2683</v>
      </c>
      <c r="J632" s="28" t="s">
        <v>71</v>
      </c>
      <c r="K632" s="28">
        <v>1375.8</v>
      </c>
      <c r="L632" s="31">
        <v>45.86</v>
      </c>
      <c r="M632" s="28">
        <v>3</v>
      </c>
      <c r="N632" s="32">
        <v>0.7</v>
      </c>
      <c r="O632" s="60" t="s">
        <v>2958</v>
      </c>
      <c r="P632" s="7" t="s">
        <v>2954</v>
      </c>
      <c r="Q632" s="7" t="s">
        <v>51</v>
      </c>
      <c r="R632" s="7" t="s">
        <v>2955</v>
      </c>
      <c r="S632" s="4" t="str">
        <f>LOOKUP(2,1/('[1] 集采未中选药品规格'!$A$2:$A$596=$R632),'[1] 集采未中选药品规格'!C$2:C$596)</f>
        <v>250ml</v>
      </c>
      <c r="T632" s="4" t="str">
        <f>LOOKUP(2,1/('[1] 集采未中选药品规格'!$A$2:$A$596=$R632),'[1] 集采未中选药品规格'!D$2:D$596)</f>
        <v>1瓶</v>
      </c>
      <c r="U632" s="7" t="s">
        <v>47</v>
      </c>
      <c r="V632" s="61" t="s">
        <v>2809</v>
      </c>
      <c r="W632" s="7" t="s">
        <v>2811</v>
      </c>
      <c r="X632" s="61" t="s">
        <v>2809</v>
      </c>
      <c r="Y632" s="7" t="s">
        <v>2811</v>
      </c>
      <c r="Z632" s="7">
        <v>68.5</v>
      </c>
      <c r="AA632" s="7">
        <v>68.5</v>
      </c>
      <c r="AB632" s="54" t="s">
        <v>57</v>
      </c>
      <c r="AC632" s="42"/>
      <c r="AD632" s="42"/>
      <c r="AE632" s="42" t="s">
        <v>2959</v>
      </c>
      <c r="AF632" s="42" t="s">
        <v>2958</v>
      </c>
      <c r="AG632" s="42" t="s">
        <v>2960</v>
      </c>
      <c r="AH632" s="54"/>
      <c r="AI632" s="50" t="str">
        <f t="shared" si="233"/>
        <v>规格√</v>
      </c>
      <c r="AJ632" s="50" t="str">
        <f t="shared" si="234"/>
        <v>按中选价</v>
      </c>
      <c r="AK632" s="51">
        <f t="shared" si="235"/>
        <v>45.86</v>
      </c>
      <c r="AL632" s="50">
        <f t="shared" si="236"/>
        <v>1.5</v>
      </c>
      <c r="AM632" s="52" t="str">
        <f t="shared" si="237"/>
        <v>差比价与挂网价取低者</v>
      </c>
      <c r="AN632" s="53">
        <f t="shared" si="238"/>
        <v>45.86</v>
      </c>
      <c r="AO632" s="53">
        <f t="shared" si="239"/>
        <v>45.86</v>
      </c>
      <c r="AP632" s="53">
        <f t="shared" si="240"/>
        <v>45.86</v>
      </c>
    </row>
    <row r="633" spans="1:42">
      <c r="A633" s="28">
        <v>48</v>
      </c>
      <c r="B633" s="28" t="s">
        <v>2914</v>
      </c>
      <c r="C633" s="28" t="s">
        <v>44</v>
      </c>
      <c r="D633" s="28" t="s">
        <v>45</v>
      </c>
      <c r="E633" s="28" t="str">
        <f>LOOKUP(2,1/([1]中选结果表!$C$2:$C$85=D633),[1]中选结果表!$M$2:$M$85)</f>
        <v>注射剂</v>
      </c>
      <c r="F633" s="28" t="s">
        <v>2915</v>
      </c>
      <c r="G633" s="28" t="str">
        <f>LOOKUP(2,1/([1]中选结果表!$D$2:$D$85=$F633),[1]中选结果表!$E$2:$E$85)</f>
        <v>250ml</v>
      </c>
      <c r="H633" s="28" t="str">
        <f>LOOKUP(2,1/([1]中选结果表!$D$2:$D$85=$F633),[1]中选结果表!$F$2:$F$85)</f>
        <v>30瓶</v>
      </c>
      <c r="I633" s="28" t="s">
        <v>2683</v>
      </c>
      <c r="J633" s="28" t="s">
        <v>71</v>
      </c>
      <c r="K633" s="28">
        <v>1375.8</v>
      </c>
      <c r="L633" s="31">
        <v>45.86</v>
      </c>
      <c r="M633" s="28">
        <v>3</v>
      </c>
      <c r="N633" s="32">
        <v>0.7</v>
      </c>
      <c r="O633" s="60" t="s">
        <v>2961</v>
      </c>
      <c r="P633" s="7" t="s">
        <v>2917</v>
      </c>
      <c r="Q633" s="7" t="s">
        <v>51</v>
      </c>
      <c r="R633" s="7" t="s">
        <v>2962</v>
      </c>
      <c r="S633" s="4" t="str">
        <f>LOOKUP(2,1/('[1] 集采未中选药品规格'!$A$2:$A$596=$R633),'[1] 集采未中选药品规格'!C$2:C$596)</f>
        <v>100ml</v>
      </c>
      <c r="T633" s="4" t="str">
        <f>LOOKUP(2,1/('[1] 集采未中选药品规格'!$A$2:$A$596=$R633),'[1] 集采未中选药品规格'!D$2:D$596)</f>
        <v>1瓶</v>
      </c>
      <c r="U633" s="7" t="s">
        <v>47</v>
      </c>
      <c r="V633" s="61" t="s">
        <v>2755</v>
      </c>
      <c r="W633" s="7" t="s">
        <v>2756</v>
      </c>
      <c r="X633" s="61" t="s">
        <v>2755</v>
      </c>
      <c r="Y633" s="7" t="s">
        <v>2756</v>
      </c>
      <c r="Z633" s="7">
        <v>325</v>
      </c>
      <c r="AA633" s="7">
        <v>325</v>
      </c>
      <c r="AB633" s="54" t="s">
        <v>66</v>
      </c>
      <c r="AC633" s="42"/>
      <c r="AD633" s="42"/>
      <c r="AE633" s="42" t="s">
        <v>2933</v>
      </c>
      <c r="AF633" s="42" t="s">
        <v>2961</v>
      </c>
      <c r="AG633" s="42" t="s">
        <v>2963</v>
      </c>
      <c r="AH633" s="54"/>
      <c r="AI633" s="50" t="str">
        <f t="shared" si="233"/>
        <v>规格×</v>
      </c>
      <c r="AJ633" s="50" t="str">
        <f t="shared" si="234"/>
        <v>含量差比价</v>
      </c>
      <c r="AK633" s="51">
        <f t="shared" si="235"/>
        <v>22.74</v>
      </c>
      <c r="AL633" s="50">
        <f t="shared" si="236"/>
        <v>14.3</v>
      </c>
      <c r="AM633" s="52" t="str">
        <f t="shared" si="237"/>
        <v>过评药，行梯度降价</v>
      </c>
      <c r="AN633" s="53">
        <f t="shared" si="238"/>
        <v>195</v>
      </c>
      <c r="AO633" s="53">
        <f t="shared" si="239"/>
        <v>117</v>
      </c>
      <c r="AP633" s="53">
        <f t="shared" si="240"/>
        <v>93.6</v>
      </c>
    </row>
    <row r="634" spans="1:42">
      <c r="A634" s="28">
        <v>48</v>
      </c>
      <c r="B634" s="28" t="s">
        <v>2914</v>
      </c>
      <c r="C634" s="28" t="s">
        <v>44</v>
      </c>
      <c r="D634" s="28" t="s">
        <v>45</v>
      </c>
      <c r="E634" s="28" t="str">
        <f>LOOKUP(2,1/([1]中选结果表!$C$2:$C$85=D634),[1]中选结果表!$M$2:$M$85)</f>
        <v>注射剂</v>
      </c>
      <c r="F634" s="28" t="s">
        <v>2915</v>
      </c>
      <c r="G634" s="28" t="str">
        <f>LOOKUP(2,1/([1]中选结果表!$D$2:$D$85=$F634),[1]中选结果表!$E$2:$E$85)</f>
        <v>250ml</v>
      </c>
      <c r="H634" s="28" t="str">
        <f>LOOKUP(2,1/([1]中选结果表!$D$2:$D$85=$F634),[1]中选结果表!$F$2:$F$85)</f>
        <v>30瓶</v>
      </c>
      <c r="I634" s="28" t="s">
        <v>2683</v>
      </c>
      <c r="J634" s="28" t="s">
        <v>71</v>
      </c>
      <c r="K634" s="28">
        <v>1375.8</v>
      </c>
      <c r="L634" s="31">
        <v>45.86</v>
      </c>
      <c r="M634" s="28">
        <v>3</v>
      </c>
      <c r="N634" s="32">
        <v>0.7</v>
      </c>
      <c r="O634" s="60" t="s">
        <v>2964</v>
      </c>
      <c r="P634" s="7" t="s">
        <v>2917</v>
      </c>
      <c r="Q634" s="7" t="s">
        <v>51</v>
      </c>
      <c r="R634" s="7" t="s">
        <v>2139</v>
      </c>
      <c r="S634" s="4" t="str">
        <f>LOOKUP(2,1/('[1] 集采未中选药品规格'!$A$2:$A$596=$R634),'[1] 集采未中选药品规格'!C$2:C$596)</f>
        <v>100mg</v>
      </c>
      <c r="T634" s="4" t="str">
        <f>LOOKUP(2,1/('[1] 集采未中选药品规格'!$A$2:$A$596=$R634),'[1] 集采未中选药品规格'!D$2:D$596)</f>
        <v>1支</v>
      </c>
      <c r="U634" s="7" t="s">
        <v>512</v>
      </c>
      <c r="V634" s="61" t="s">
        <v>2755</v>
      </c>
      <c r="W634" s="7" t="s">
        <v>2756</v>
      </c>
      <c r="X634" s="61" t="s">
        <v>2755</v>
      </c>
      <c r="Y634" s="7" t="s">
        <v>2756</v>
      </c>
      <c r="Z634" s="7">
        <v>56.13</v>
      </c>
      <c r="AA634" s="7">
        <v>56.13</v>
      </c>
      <c r="AB634" s="54" t="s">
        <v>66</v>
      </c>
      <c r="AC634" s="42"/>
      <c r="AD634" s="42"/>
      <c r="AE634" s="42" t="s">
        <v>2965</v>
      </c>
      <c r="AF634" s="42" t="s">
        <v>2964</v>
      </c>
      <c r="AG634" s="42" t="s">
        <v>2966</v>
      </c>
      <c r="AH634" s="54"/>
      <c r="AI634" s="50" t="str">
        <f t="shared" si="233"/>
        <v>规格×</v>
      </c>
      <c r="AJ634" s="50" t="str">
        <f t="shared" si="234"/>
        <v>含量差比价</v>
      </c>
      <c r="AK634" s="51">
        <f t="shared" si="235"/>
        <v>22.74</v>
      </c>
      <c r="AL634" s="50">
        <f t="shared" si="236"/>
        <v>2.5</v>
      </c>
      <c r="AM634" s="52" t="str">
        <f t="shared" si="237"/>
        <v>过评药，行梯度降价</v>
      </c>
      <c r="AN634" s="53">
        <f t="shared" si="238"/>
        <v>33.68</v>
      </c>
      <c r="AO634" s="53">
        <f t="shared" si="239"/>
        <v>22.74</v>
      </c>
      <c r="AP634" s="53">
        <f t="shared" si="240"/>
        <v>22.74</v>
      </c>
    </row>
    <row r="635" spans="1:42">
      <c r="A635" s="28">
        <v>48</v>
      </c>
      <c r="B635" s="28" t="s">
        <v>2914</v>
      </c>
      <c r="C635" s="28" t="s">
        <v>44</v>
      </c>
      <c r="D635" s="28" t="s">
        <v>45</v>
      </c>
      <c r="E635" s="28" t="str">
        <f>LOOKUP(2,1/([1]中选结果表!$C$2:$C$85=D635),[1]中选结果表!$M$2:$M$85)</f>
        <v>注射剂</v>
      </c>
      <c r="F635" s="28" t="s">
        <v>2915</v>
      </c>
      <c r="G635" s="28" t="str">
        <f>LOOKUP(2,1/([1]中选结果表!$D$2:$D$85=$F635),[1]中选结果表!$E$2:$E$85)</f>
        <v>250ml</v>
      </c>
      <c r="H635" s="28" t="str">
        <f>LOOKUP(2,1/([1]中选结果表!$D$2:$D$85=$F635),[1]中选结果表!$F$2:$F$85)</f>
        <v>30瓶</v>
      </c>
      <c r="I635" s="28" t="s">
        <v>2683</v>
      </c>
      <c r="J635" s="28" t="s">
        <v>71</v>
      </c>
      <c r="K635" s="28">
        <v>1375.8</v>
      </c>
      <c r="L635" s="31">
        <v>45.86</v>
      </c>
      <c r="M635" s="28">
        <v>3</v>
      </c>
      <c r="N635" s="32">
        <v>0.7</v>
      </c>
      <c r="O635" s="60" t="s">
        <v>2967</v>
      </c>
      <c r="P635" s="7" t="s">
        <v>2917</v>
      </c>
      <c r="Q635" s="7" t="s">
        <v>51</v>
      </c>
      <c r="R635" s="7" t="s">
        <v>2968</v>
      </c>
      <c r="S635" s="4" t="str">
        <f>LOOKUP(2,1/('[1] 集采未中选药品规格'!$A$2:$A$596=$R635),'[1] 集采未中选药品规格'!C$2:C$596)</f>
        <v>10ml</v>
      </c>
      <c r="T635" s="4" t="str">
        <f>LOOKUP(2,1/('[1] 集采未中选药品规格'!$A$2:$A$596=$R635),'[1] 集采未中选药品规格'!D$2:D$596)</f>
        <v>1支</v>
      </c>
      <c r="U635" s="7" t="s">
        <v>512</v>
      </c>
      <c r="V635" s="61" t="s">
        <v>2153</v>
      </c>
      <c r="W635" s="7" t="s">
        <v>2154</v>
      </c>
      <c r="X635" s="61" t="s">
        <v>2153</v>
      </c>
      <c r="Y635" s="7" t="s">
        <v>2154</v>
      </c>
      <c r="Z635" s="7">
        <v>56.13</v>
      </c>
      <c r="AA635" s="7">
        <v>56.13</v>
      </c>
      <c r="AB635" s="54" t="s">
        <v>66</v>
      </c>
      <c r="AC635" s="42"/>
      <c r="AD635" s="42"/>
      <c r="AE635" s="42" t="s">
        <v>2969</v>
      </c>
      <c r="AF635" s="42" t="s">
        <v>2967</v>
      </c>
      <c r="AG635" s="42" t="s">
        <v>2970</v>
      </c>
      <c r="AH635" s="54"/>
      <c r="AI635" s="50" t="str">
        <f t="shared" si="233"/>
        <v>规格×</v>
      </c>
      <c r="AJ635" s="50" t="str">
        <f t="shared" si="234"/>
        <v>含量差比价</v>
      </c>
      <c r="AK635" s="51">
        <f t="shared" si="235"/>
        <v>3.9</v>
      </c>
      <c r="AL635" s="50">
        <f t="shared" si="236"/>
        <v>14.4</v>
      </c>
      <c r="AM635" s="52" t="str">
        <f t="shared" si="237"/>
        <v>过评药，行梯度降价</v>
      </c>
      <c r="AN635" s="53">
        <f t="shared" si="238"/>
        <v>33.68</v>
      </c>
      <c r="AO635" s="53">
        <f t="shared" si="239"/>
        <v>20.21</v>
      </c>
      <c r="AP635" s="53">
        <f t="shared" si="240"/>
        <v>16.170000000000002</v>
      </c>
    </row>
    <row r="636" spans="1:42">
      <c r="A636" s="29">
        <v>48</v>
      </c>
      <c r="B636" s="29" t="s">
        <v>2914</v>
      </c>
      <c r="C636" s="29" t="s">
        <v>44</v>
      </c>
      <c r="D636" s="29" t="s">
        <v>45</v>
      </c>
      <c r="E636" s="29" t="str">
        <f>LOOKUP(2,1/([1]中选结果表!$C$2:$C$85=D636),[1]中选结果表!$M$2:$M$85)</f>
        <v>注射剂</v>
      </c>
      <c r="F636" s="29" t="s">
        <v>2915</v>
      </c>
      <c r="G636" s="29" t="str">
        <f>LOOKUP(2,1/([1]中选结果表!$D$2:$D$85=$F636),[1]中选结果表!$E$2:$E$85)</f>
        <v>250ml</v>
      </c>
      <c r="H636" s="29" t="str">
        <f>LOOKUP(2,1/([1]中选结果表!$D$2:$D$85=$F636),[1]中选结果表!$F$2:$F$85)</f>
        <v>30瓶</v>
      </c>
      <c r="I636" s="29" t="s">
        <v>2683</v>
      </c>
      <c r="J636" s="29" t="s">
        <v>71</v>
      </c>
      <c r="K636" s="29">
        <v>1375.8</v>
      </c>
      <c r="L636" s="34">
        <v>45.86</v>
      </c>
      <c r="M636" s="29">
        <v>3</v>
      </c>
      <c r="N636" s="35">
        <v>0.7</v>
      </c>
      <c r="O636" s="62" t="s">
        <v>2971</v>
      </c>
      <c r="P636" s="63" t="s">
        <v>2972</v>
      </c>
      <c r="Q636" s="63" t="s">
        <v>45</v>
      </c>
      <c r="R636" s="63" t="s">
        <v>2973</v>
      </c>
      <c r="S636" s="39" t="str">
        <f>LOOKUP(2,1/('[1] 集采未中选药品规格'!$A$2:$A$596=$R636),'[1] 集采未中选药品规格'!C$2:C$596)</f>
        <v>250ml</v>
      </c>
      <c r="T636" s="39" t="str">
        <f>LOOKUP(2,1/('[1] 集采未中选药品规格'!$A$2:$A$596=$R636),'[1] 集采未中选药品规格'!D$2:D$596)</f>
        <v>1瓶</v>
      </c>
      <c r="U636" s="63" t="s">
        <v>47</v>
      </c>
      <c r="V636" s="64" t="s">
        <v>2688</v>
      </c>
      <c r="W636" s="63" t="s">
        <v>2690</v>
      </c>
      <c r="X636" s="64" t="s">
        <v>2688</v>
      </c>
      <c r="Y636" s="63" t="s">
        <v>2690</v>
      </c>
      <c r="Z636" s="63">
        <v>83.35</v>
      </c>
      <c r="AA636" s="63">
        <v>83.35</v>
      </c>
      <c r="AB636" s="55" t="s">
        <v>57</v>
      </c>
      <c r="AC636" s="43" t="s">
        <v>66</v>
      </c>
      <c r="AD636" s="44"/>
      <c r="AE636" s="44" t="s">
        <v>2974</v>
      </c>
      <c r="AF636" s="44" t="s">
        <v>2971</v>
      </c>
      <c r="AG636" s="44" t="s">
        <v>2975</v>
      </c>
      <c r="AH636" s="55"/>
      <c r="AI636" s="50" t="str">
        <f t="shared" si="233"/>
        <v>规格√</v>
      </c>
      <c r="AJ636" s="50" t="str">
        <f t="shared" si="234"/>
        <v>按中选价</v>
      </c>
      <c r="AK636" s="51">
        <f t="shared" si="235"/>
        <v>45.86</v>
      </c>
      <c r="AL636" s="50">
        <f t="shared" si="236"/>
        <v>1.8</v>
      </c>
      <c r="AM636" s="52" t="str">
        <f t="shared" si="237"/>
        <v>原研药，差比价与挂网价取低者</v>
      </c>
      <c r="AN636" s="53">
        <f t="shared" si="238"/>
        <v>45.86</v>
      </c>
      <c r="AO636" s="53">
        <f t="shared" si="239"/>
        <v>45.86</v>
      </c>
      <c r="AP636" s="53">
        <f t="shared" si="240"/>
        <v>45.86</v>
      </c>
    </row>
    <row r="637" spans="1:42">
      <c r="A637" s="28">
        <v>48</v>
      </c>
      <c r="B637" s="28" t="s">
        <v>2914</v>
      </c>
      <c r="C637" s="28" t="s">
        <v>44</v>
      </c>
      <c r="D637" s="28" t="s">
        <v>45</v>
      </c>
      <c r="E637" s="28" t="str">
        <f>LOOKUP(2,1/([1]中选结果表!$C$2:$C$85=D637),[1]中选结果表!$M$2:$M$85)</f>
        <v>注射剂</v>
      </c>
      <c r="F637" s="28" t="s">
        <v>2915</v>
      </c>
      <c r="G637" s="28" t="str">
        <f>LOOKUP(2,1/([1]中选结果表!$D$2:$D$85=$F637),[1]中选结果表!$E$2:$E$85)</f>
        <v>250ml</v>
      </c>
      <c r="H637" s="28" t="str">
        <f>LOOKUP(2,1/([1]中选结果表!$D$2:$D$85=$F637),[1]中选结果表!$F$2:$F$85)</f>
        <v>30瓶</v>
      </c>
      <c r="I637" s="28" t="s">
        <v>2683</v>
      </c>
      <c r="J637" s="28" t="s">
        <v>71</v>
      </c>
      <c r="K637" s="28">
        <v>1375.8</v>
      </c>
      <c r="L637" s="31">
        <v>45.86</v>
      </c>
      <c r="M637" s="28">
        <v>3</v>
      </c>
      <c r="N637" s="32">
        <v>0.7</v>
      </c>
      <c r="O637" s="60" t="s">
        <v>2976</v>
      </c>
      <c r="P637" s="7" t="s">
        <v>2954</v>
      </c>
      <c r="Q637" s="7" t="s">
        <v>51</v>
      </c>
      <c r="R637" s="7" t="s">
        <v>2786</v>
      </c>
      <c r="S637" s="4" t="str">
        <f>LOOKUP(2,1/('[1] 集采未中选药品规格'!$A$2:$A$596=$R637),'[1] 集采未中选药品规格'!C$2:C$596)</f>
        <v>100ml</v>
      </c>
      <c r="T637" s="4" t="str">
        <f>LOOKUP(2,1/('[1] 集采未中选药品规格'!$A$2:$A$596=$R637),'[1] 集采未中选药品规格'!D$2:D$596)</f>
        <v>1瓶</v>
      </c>
      <c r="U637" s="7" t="s">
        <v>47</v>
      </c>
      <c r="V637" s="61" t="s">
        <v>2809</v>
      </c>
      <c r="W637" s="7" t="s">
        <v>2811</v>
      </c>
      <c r="X637" s="61" t="s">
        <v>2809</v>
      </c>
      <c r="Y637" s="7" t="s">
        <v>2811</v>
      </c>
      <c r="Z637" s="7">
        <v>35.85</v>
      </c>
      <c r="AA637" s="7">
        <v>35.85</v>
      </c>
      <c r="AB637" s="54" t="s">
        <v>57</v>
      </c>
      <c r="AC637" s="42"/>
      <c r="AD637" s="42"/>
      <c r="AE637" s="42" t="s">
        <v>2977</v>
      </c>
      <c r="AF637" s="42" t="s">
        <v>2976</v>
      </c>
      <c r="AG637" s="42" t="s">
        <v>2978</v>
      </c>
      <c r="AH637" s="54"/>
      <c r="AI637" s="50" t="str">
        <f t="shared" si="233"/>
        <v>规格×</v>
      </c>
      <c r="AJ637" s="50" t="str">
        <f t="shared" si="234"/>
        <v>含量差比价</v>
      </c>
      <c r="AK637" s="51">
        <f t="shared" si="235"/>
        <v>22.74</v>
      </c>
      <c r="AL637" s="50">
        <f t="shared" si="236"/>
        <v>1.6</v>
      </c>
      <c r="AM637" s="52" t="str">
        <f t="shared" si="237"/>
        <v>差比价与挂网价取低者</v>
      </c>
      <c r="AN637" s="53">
        <f t="shared" si="238"/>
        <v>22.74</v>
      </c>
      <c r="AO637" s="53">
        <f t="shared" si="239"/>
        <v>22.74</v>
      </c>
      <c r="AP637" s="53">
        <f t="shared" si="240"/>
        <v>22.74</v>
      </c>
    </row>
    <row r="638" spans="1:42">
      <c r="A638" s="28">
        <v>48</v>
      </c>
      <c r="B638" s="28" t="s">
        <v>2914</v>
      </c>
      <c r="C638" s="28" t="s">
        <v>44</v>
      </c>
      <c r="D638" s="28" t="s">
        <v>45</v>
      </c>
      <c r="E638" s="28" t="str">
        <f>LOOKUP(2,1/([1]中选结果表!$C$2:$C$85=D638),[1]中选结果表!$M$2:$M$85)</f>
        <v>注射剂</v>
      </c>
      <c r="F638" s="28" t="s">
        <v>2915</v>
      </c>
      <c r="G638" s="28" t="str">
        <f>LOOKUP(2,1/([1]中选结果表!$D$2:$D$85=$F638),[1]中选结果表!$E$2:$E$85)</f>
        <v>250ml</v>
      </c>
      <c r="H638" s="28" t="str">
        <f>LOOKUP(2,1/([1]中选结果表!$D$2:$D$85=$F638),[1]中选结果表!$F$2:$F$85)</f>
        <v>30瓶</v>
      </c>
      <c r="I638" s="28" t="s">
        <v>2683</v>
      </c>
      <c r="J638" s="28" t="s">
        <v>71</v>
      </c>
      <c r="K638" s="28">
        <v>1375.8</v>
      </c>
      <c r="L638" s="31">
        <v>45.86</v>
      </c>
      <c r="M638" s="28">
        <v>3</v>
      </c>
      <c r="N638" s="32">
        <v>0.7</v>
      </c>
      <c r="O638" s="60" t="s">
        <v>2979</v>
      </c>
      <c r="P638" s="7" t="s">
        <v>2954</v>
      </c>
      <c r="Q638" s="7" t="s">
        <v>51</v>
      </c>
      <c r="R638" s="7" t="s">
        <v>2980</v>
      </c>
      <c r="S638" s="4" t="str">
        <f>LOOKUP(2,1/('[1] 集采未中选药品规格'!$A$2:$A$596=$R638),'[1] 集采未中选药品规格'!C$2:C$596)</f>
        <v>250ml</v>
      </c>
      <c r="T638" s="4" t="str">
        <f>LOOKUP(2,1/('[1] 集采未中选药品规格'!$A$2:$A$596=$R638),'[1] 集采未中选药品规格'!D$2:D$596)</f>
        <v>1瓶</v>
      </c>
      <c r="U638" s="7" t="s">
        <v>47</v>
      </c>
      <c r="V638" s="61" t="s">
        <v>2755</v>
      </c>
      <c r="W638" s="7" t="s">
        <v>2756</v>
      </c>
      <c r="X638" s="61" t="s">
        <v>2755</v>
      </c>
      <c r="Y638" s="7" t="s">
        <v>2756</v>
      </c>
      <c r="Z638" s="7">
        <v>48.58</v>
      </c>
      <c r="AA638" s="7">
        <v>48.58</v>
      </c>
      <c r="AB638" s="54" t="s">
        <v>57</v>
      </c>
      <c r="AC638" s="42"/>
      <c r="AD638" s="42"/>
      <c r="AE638" s="42" t="s">
        <v>2981</v>
      </c>
      <c r="AF638" s="42" t="s">
        <v>2979</v>
      </c>
      <c r="AG638" s="42" t="s">
        <v>2982</v>
      </c>
      <c r="AH638" s="54"/>
      <c r="AI638" s="50" t="str">
        <f t="shared" si="233"/>
        <v>规格√</v>
      </c>
      <c r="AJ638" s="50" t="str">
        <f t="shared" si="234"/>
        <v>按中选价</v>
      </c>
      <c r="AK638" s="51">
        <f t="shared" si="235"/>
        <v>45.86</v>
      </c>
      <c r="AL638" s="50">
        <f t="shared" si="236"/>
        <v>1.1000000000000001</v>
      </c>
      <c r="AM638" s="52" t="str">
        <f t="shared" si="237"/>
        <v>差比价与挂网价取低者</v>
      </c>
      <c r="AN638" s="53">
        <f t="shared" si="238"/>
        <v>45.86</v>
      </c>
      <c r="AO638" s="53">
        <f t="shared" si="239"/>
        <v>45.86</v>
      </c>
      <c r="AP638" s="53">
        <f t="shared" si="240"/>
        <v>45.86</v>
      </c>
    </row>
    <row r="639" spans="1:42">
      <c r="A639" s="28">
        <v>48</v>
      </c>
      <c r="B639" s="28" t="s">
        <v>2914</v>
      </c>
      <c r="C639" s="28" t="s">
        <v>44</v>
      </c>
      <c r="D639" s="28" t="s">
        <v>45</v>
      </c>
      <c r="E639" s="28" t="str">
        <f>LOOKUP(2,1/([1]中选结果表!$C$2:$C$85=D639),[1]中选结果表!$M$2:$M$85)</f>
        <v>注射剂</v>
      </c>
      <c r="F639" s="28" t="s">
        <v>2915</v>
      </c>
      <c r="G639" s="28" t="str">
        <f>LOOKUP(2,1/([1]中选结果表!$D$2:$D$85=$F639),[1]中选结果表!$E$2:$E$85)</f>
        <v>250ml</v>
      </c>
      <c r="H639" s="28" t="str">
        <f>LOOKUP(2,1/([1]中选结果表!$D$2:$D$85=$F639),[1]中选结果表!$F$2:$F$85)</f>
        <v>30瓶</v>
      </c>
      <c r="I639" s="28" t="s">
        <v>2683</v>
      </c>
      <c r="J639" s="28" t="s">
        <v>71</v>
      </c>
      <c r="K639" s="28">
        <v>1375.8</v>
      </c>
      <c r="L639" s="31">
        <v>45.86</v>
      </c>
      <c r="M639" s="28">
        <v>3</v>
      </c>
      <c r="N639" s="32">
        <v>0.7</v>
      </c>
      <c r="O639" s="60" t="s">
        <v>2983</v>
      </c>
      <c r="P639" s="7" t="s">
        <v>2954</v>
      </c>
      <c r="Q639" s="7" t="s">
        <v>51</v>
      </c>
      <c r="R639" s="7" t="s">
        <v>2984</v>
      </c>
      <c r="S639" s="4" t="str">
        <f>LOOKUP(2,1/('[1] 集采未中选药品规格'!$A$2:$A$596=$R639),'[1] 集采未中选药品规格'!C$2:C$596)</f>
        <v>250ml</v>
      </c>
      <c r="T639" s="4" t="str">
        <f>LOOKUP(2,1/('[1] 集采未中选药品规格'!$A$2:$A$596=$R639),'[1] 集采未中选药品规格'!D$2:D$596)</f>
        <v>1瓶</v>
      </c>
      <c r="U639" s="7" t="s">
        <v>47</v>
      </c>
      <c r="V639" s="61" t="s">
        <v>2809</v>
      </c>
      <c r="W639" s="7" t="s">
        <v>2811</v>
      </c>
      <c r="X639" s="61" t="s">
        <v>2809</v>
      </c>
      <c r="Y639" s="7" t="s">
        <v>2811</v>
      </c>
      <c r="Z639" s="7">
        <v>48.8</v>
      </c>
      <c r="AA639" s="7">
        <v>48.8</v>
      </c>
      <c r="AB639" s="54" t="s">
        <v>57</v>
      </c>
      <c r="AC639" s="42"/>
      <c r="AD639" s="42"/>
      <c r="AE639" s="42" t="s">
        <v>2985</v>
      </c>
      <c r="AF639" s="42" t="s">
        <v>2983</v>
      </c>
      <c r="AG639" s="42" t="s">
        <v>2986</v>
      </c>
      <c r="AH639" s="54"/>
      <c r="AI639" s="50" t="str">
        <f t="shared" si="233"/>
        <v>规格√</v>
      </c>
      <c r="AJ639" s="50" t="str">
        <f t="shared" si="234"/>
        <v>按中选价</v>
      </c>
      <c r="AK639" s="51">
        <f t="shared" si="235"/>
        <v>45.86</v>
      </c>
      <c r="AL639" s="50">
        <f t="shared" si="236"/>
        <v>1.1000000000000001</v>
      </c>
      <c r="AM639" s="52" t="str">
        <f t="shared" si="237"/>
        <v>差比价与挂网价取低者</v>
      </c>
      <c r="AN639" s="53">
        <f t="shared" si="238"/>
        <v>45.86</v>
      </c>
      <c r="AO639" s="53">
        <f t="shared" si="239"/>
        <v>45.86</v>
      </c>
      <c r="AP639" s="53">
        <f t="shared" si="240"/>
        <v>45.86</v>
      </c>
    </row>
    <row r="640" spans="1:42">
      <c r="A640" s="28">
        <v>48</v>
      </c>
      <c r="B640" s="28" t="s">
        <v>2914</v>
      </c>
      <c r="C640" s="28" t="s">
        <v>44</v>
      </c>
      <c r="D640" s="28" t="s">
        <v>45</v>
      </c>
      <c r="E640" s="28" t="str">
        <f>LOOKUP(2,1/([1]中选结果表!$C$2:$C$85=D640),[1]中选结果表!$M$2:$M$85)</f>
        <v>注射剂</v>
      </c>
      <c r="F640" s="28" t="s">
        <v>2915</v>
      </c>
      <c r="G640" s="28" t="str">
        <f>LOOKUP(2,1/([1]中选结果表!$D$2:$D$85=$F640),[1]中选结果表!$E$2:$E$85)</f>
        <v>250ml</v>
      </c>
      <c r="H640" s="28" t="str">
        <f>LOOKUP(2,1/([1]中选结果表!$D$2:$D$85=$F640),[1]中选结果表!$F$2:$F$85)</f>
        <v>30瓶</v>
      </c>
      <c r="I640" s="28" t="s">
        <v>2683</v>
      </c>
      <c r="J640" s="28" t="s">
        <v>71</v>
      </c>
      <c r="K640" s="28">
        <v>1375.8</v>
      </c>
      <c r="L640" s="31">
        <v>45.86</v>
      </c>
      <c r="M640" s="28">
        <v>3</v>
      </c>
      <c r="N640" s="32">
        <v>0.7</v>
      </c>
      <c r="O640" s="60" t="s">
        <v>2987</v>
      </c>
      <c r="P640" s="7" t="s">
        <v>2917</v>
      </c>
      <c r="Q640" s="7" t="s">
        <v>51</v>
      </c>
      <c r="R640" s="7" t="s">
        <v>2988</v>
      </c>
      <c r="S640" s="4" t="str">
        <f>LOOKUP(2,1/('[1] 集采未中选药品规格'!$A$2:$A$596=$R640),'[1] 集采未中选药品规格'!C$2:C$596)</f>
        <v>100ml</v>
      </c>
      <c r="T640" s="4" t="str">
        <f>LOOKUP(2,1/('[1] 集采未中选药品规格'!$A$2:$A$596=$R640),'[1] 集采未中选药品规格'!D$2:D$596)</f>
        <v>1瓶</v>
      </c>
      <c r="U640" s="7" t="s">
        <v>47</v>
      </c>
      <c r="V640" s="61" t="s">
        <v>2153</v>
      </c>
      <c r="W640" s="7" t="s">
        <v>2154</v>
      </c>
      <c r="X640" s="61" t="s">
        <v>2153</v>
      </c>
      <c r="Y640" s="7" t="s">
        <v>2154</v>
      </c>
      <c r="Z640" s="7">
        <v>325</v>
      </c>
      <c r="AA640" s="7">
        <v>325</v>
      </c>
      <c r="AB640" s="54" t="s">
        <v>57</v>
      </c>
      <c r="AC640" s="42"/>
      <c r="AD640" s="42"/>
      <c r="AE640" s="42" t="s">
        <v>2989</v>
      </c>
      <c r="AF640" s="42" t="s">
        <v>2987</v>
      </c>
      <c r="AG640" s="42" t="s">
        <v>2990</v>
      </c>
      <c r="AH640" s="54"/>
      <c r="AI640" s="50" t="str">
        <f t="shared" si="233"/>
        <v>规格×</v>
      </c>
      <c r="AJ640" s="50" t="str">
        <f t="shared" si="234"/>
        <v>含量差比价</v>
      </c>
      <c r="AK640" s="51">
        <f t="shared" si="235"/>
        <v>22.74</v>
      </c>
      <c r="AL640" s="50">
        <f t="shared" si="236"/>
        <v>14.3</v>
      </c>
      <c r="AM640" s="52" t="str">
        <f t="shared" si="237"/>
        <v>差比价与挂网价取低者</v>
      </c>
      <c r="AN640" s="53">
        <f t="shared" si="238"/>
        <v>22.74</v>
      </c>
      <c r="AO640" s="53">
        <f t="shared" si="239"/>
        <v>22.74</v>
      </c>
      <c r="AP640" s="53">
        <f t="shared" si="240"/>
        <v>22.74</v>
      </c>
    </row>
    <row r="641" spans="1:42">
      <c r="A641" s="28">
        <v>48</v>
      </c>
      <c r="B641" s="28" t="s">
        <v>2914</v>
      </c>
      <c r="C641" s="28" t="s">
        <v>44</v>
      </c>
      <c r="D641" s="28" t="s">
        <v>45</v>
      </c>
      <c r="E641" s="28" t="str">
        <f>LOOKUP(2,1/([1]中选结果表!$C$2:$C$85=D641),[1]中选结果表!$M$2:$M$85)</f>
        <v>注射剂</v>
      </c>
      <c r="F641" s="28" t="s">
        <v>2915</v>
      </c>
      <c r="G641" s="28" t="str">
        <f>LOOKUP(2,1/([1]中选结果表!$D$2:$D$85=$F641),[1]中选结果表!$E$2:$E$85)</f>
        <v>250ml</v>
      </c>
      <c r="H641" s="28" t="str">
        <f>LOOKUP(2,1/([1]中选结果表!$D$2:$D$85=$F641),[1]中选结果表!$F$2:$F$85)</f>
        <v>30瓶</v>
      </c>
      <c r="I641" s="28" t="s">
        <v>2683</v>
      </c>
      <c r="J641" s="28" t="s">
        <v>71</v>
      </c>
      <c r="K641" s="28">
        <v>1375.8</v>
      </c>
      <c r="L641" s="31">
        <v>45.86</v>
      </c>
      <c r="M641" s="28">
        <v>3</v>
      </c>
      <c r="N641" s="32">
        <v>0.7</v>
      </c>
      <c r="O641" s="60" t="s">
        <v>2784</v>
      </c>
      <c r="P641" s="7" t="s">
        <v>2785</v>
      </c>
      <c r="Q641" s="7" t="s">
        <v>45</v>
      </c>
      <c r="R641" s="7" t="s">
        <v>2786</v>
      </c>
      <c r="S641" s="4" t="str">
        <f>LOOKUP(2,1/('[1] 集采未中选药品规格'!$A$2:$A$596=$R641),'[1] 集采未中选药品规格'!C$2:C$596)</f>
        <v>100ml</v>
      </c>
      <c r="T641" s="4" t="str">
        <f>LOOKUP(2,1/('[1] 集采未中选药品规格'!$A$2:$A$596=$R641),'[1] 集采未中选药品规格'!D$2:D$596)</f>
        <v>1瓶</v>
      </c>
      <c r="U641" s="7" t="s">
        <v>47</v>
      </c>
      <c r="V641" s="61" t="s">
        <v>2787</v>
      </c>
      <c r="W641" s="7" t="s">
        <v>2788</v>
      </c>
      <c r="X641" s="61" t="s">
        <v>2787</v>
      </c>
      <c r="Y641" s="7" t="s">
        <v>2789</v>
      </c>
      <c r="Z641" s="7">
        <v>51.56</v>
      </c>
      <c r="AA641" s="7">
        <v>51.56</v>
      </c>
      <c r="AB641" s="54" t="s">
        <v>57</v>
      </c>
      <c r="AC641" s="42"/>
      <c r="AD641" s="42"/>
      <c r="AE641" s="42" t="s">
        <v>2790</v>
      </c>
      <c r="AF641" s="42" t="s">
        <v>2784</v>
      </c>
      <c r="AG641" s="42" t="s">
        <v>2791</v>
      </c>
      <c r="AH641" s="54"/>
      <c r="AI641" s="50" t="str">
        <f t="shared" si="233"/>
        <v>规格×</v>
      </c>
      <c r="AJ641" s="50" t="str">
        <f t="shared" si="234"/>
        <v>含量差比价</v>
      </c>
      <c r="AK641" s="51">
        <f t="shared" si="235"/>
        <v>22.74</v>
      </c>
      <c r="AL641" s="50">
        <f t="shared" si="236"/>
        <v>2.2999999999999998</v>
      </c>
      <c r="AM641" s="52" t="str">
        <f t="shared" si="237"/>
        <v>差比价与挂网价取低者</v>
      </c>
      <c r="AN641" s="53">
        <f t="shared" si="238"/>
        <v>22.74</v>
      </c>
      <c r="AO641" s="53">
        <f t="shared" si="239"/>
        <v>22.74</v>
      </c>
      <c r="AP641" s="53">
        <f t="shared" si="240"/>
        <v>22.74</v>
      </c>
    </row>
    <row r="642" spans="1:42">
      <c r="A642" s="28">
        <v>48</v>
      </c>
      <c r="B642" s="28" t="s">
        <v>2914</v>
      </c>
      <c r="C642" s="28" t="s">
        <v>44</v>
      </c>
      <c r="D642" s="28" t="s">
        <v>45</v>
      </c>
      <c r="E642" s="28" t="str">
        <f>LOOKUP(2,1/([1]中选结果表!$C$2:$C$85=D642),[1]中选结果表!$M$2:$M$85)</f>
        <v>注射剂</v>
      </c>
      <c r="F642" s="28" t="s">
        <v>2915</v>
      </c>
      <c r="G642" s="28" t="str">
        <f>LOOKUP(2,1/([1]中选结果表!$D$2:$D$85=$F642),[1]中选结果表!$E$2:$E$85)</f>
        <v>250ml</v>
      </c>
      <c r="H642" s="28" t="str">
        <f>LOOKUP(2,1/([1]中选结果表!$D$2:$D$85=$F642),[1]中选结果表!$F$2:$F$85)</f>
        <v>30瓶</v>
      </c>
      <c r="I642" s="28" t="s">
        <v>2683</v>
      </c>
      <c r="J642" s="28" t="s">
        <v>71</v>
      </c>
      <c r="K642" s="28">
        <v>1375.8</v>
      </c>
      <c r="L642" s="31">
        <v>45.86</v>
      </c>
      <c r="M642" s="28">
        <v>3</v>
      </c>
      <c r="N642" s="32">
        <v>0.7</v>
      </c>
      <c r="O642" s="60" t="s">
        <v>2792</v>
      </c>
      <c r="P642" s="7" t="s">
        <v>2785</v>
      </c>
      <c r="Q642" s="7" t="s">
        <v>51</v>
      </c>
      <c r="R642" s="7" t="s">
        <v>2786</v>
      </c>
      <c r="S642" s="4" t="str">
        <f>LOOKUP(2,1/('[1] 集采未中选药品规格'!$A$2:$A$596=$R642),'[1] 集采未中选药品规格'!C$2:C$596)</f>
        <v>100ml</v>
      </c>
      <c r="T642" s="4" t="str">
        <f>LOOKUP(2,1/('[1] 集采未中选药品规格'!$A$2:$A$596=$R642),'[1] 集采未中选药品规格'!D$2:D$596)</f>
        <v>1瓶</v>
      </c>
      <c r="U642" s="7" t="s">
        <v>47</v>
      </c>
      <c r="V642" s="61" t="s">
        <v>2718</v>
      </c>
      <c r="W642" s="7" t="s">
        <v>2719</v>
      </c>
      <c r="X642" s="61" t="s">
        <v>2718</v>
      </c>
      <c r="Y642" s="7" t="s">
        <v>2719</v>
      </c>
      <c r="Z642" s="7">
        <v>49.5</v>
      </c>
      <c r="AA642" s="7">
        <v>49.5</v>
      </c>
      <c r="AB642" s="54" t="s">
        <v>57</v>
      </c>
      <c r="AC642" s="42"/>
      <c r="AD642" s="42"/>
      <c r="AE642" s="42" t="s">
        <v>2793</v>
      </c>
      <c r="AF642" s="42" t="s">
        <v>2792</v>
      </c>
      <c r="AG642" s="42" t="s">
        <v>2794</v>
      </c>
      <c r="AH642" s="54"/>
      <c r="AI642" s="50" t="str">
        <f t="shared" si="233"/>
        <v>规格×</v>
      </c>
      <c r="AJ642" s="50" t="str">
        <f t="shared" si="234"/>
        <v>含量差比价</v>
      </c>
      <c r="AK642" s="51">
        <f t="shared" si="235"/>
        <v>22.74</v>
      </c>
      <c r="AL642" s="50">
        <f t="shared" si="236"/>
        <v>2.2000000000000002</v>
      </c>
      <c r="AM642" s="52" t="str">
        <f t="shared" si="237"/>
        <v>差比价与挂网价取低者</v>
      </c>
      <c r="AN642" s="53">
        <f t="shared" si="238"/>
        <v>22.74</v>
      </c>
      <c r="AO642" s="53">
        <f t="shared" si="239"/>
        <v>22.74</v>
      </c>
      <c r="AP642" s="53">
        <f t="shared" si="240"/>
        <v>22.74</v>
      </c>
    </row>
    <row r="643" spans="1:42">
      <c r="A643" s="28">
        <v>48</v>
      </c>
      <c r="B643" s="28" t="s">
        <v>2914</v>
      </c>
      <c r="C643" s="28" t="s">
        <v>44</v>
      </c>
      <c r="D643" s="28" t="s">
        <v>45</v>
      </c>
      <c r="E643" s="28" t="str">
        <f>LOOKUP(2,1/([1]中选结果表!$C$2:$C$85=D643),[1]中选结果表!$M$2:$M$85)</f>
        <v>注射剂</v>
      </c>
      <c r="F643" s="28" t="s">
        <v>2915</v>
      </c>
      <c r="G643" s="28" t="str">
        <f>LOOKUP(2,1/([1]中选结果表!$D$2:$D$85=$F643),[1]中选结果表!$E$2:$E$85)</f>
        <v>250ml</v>
      </c>
      <c r="H643" s="28" t="str">
        <f>LOOKUP(2,1/([1]中选结果表!$D$2:$D$85=$F643),[1]中选结果表!$F$2:$F$85)</f>
        <v>30瓶</v>
      </c>
      <c r="I643" s="28" t="s">
        <v>2683</v>
      </c>
      <c r="J643" s="28" t="s">
        <v>71</v>
      </c>
      <c r="K643" s="28">
        <v>1375.8</v>
      </c>
      <c r="L643" s="31">
        <v>45.86</v>
      </c>
      <c r="M643" s="28">
        <v>3</v>
      </c>
      <c r="N643" s="32">
        <v>0.7</v>
      </c>
      <c r="O643" s="60" t="s">
        <v>2795</v>
      </c>
      <c r="P643" s="7" t="s">
        <v>2785</v>
      </c>
      <c r="Q643" s="7" t="s">
        <v>51</v>
      </c>
      <c r="R643" s="7" t="s">
        <v>2796</v>
      </c>
      <c r="S643" s="4" t="str">
        <f>LOOKUP(2,1/('[1] 集采未中选药品规格'!$A$2:$A$596=$R643),'[1] 集采未中选药品规格'!C$2:C$596)</f>
        <v>100ml</v>
      </c>
      <c r="T643" s="4" t="str">
        <f>LOOKUP(2,1/('[1] 集采未中选药品规格'!$A$2:$A$596=$R643),'[1] 集采未中选药品规格'!D$2:D$596)</f>
        <v>1瓶</v>
      </c>
      <c r="U643" s="7" t="s">
        <v>47</v>
      </c>
      <c r="V643" s="61" t="s">
        <v>2718</v>
      </c>
      <c r="W643" s="7" t="s">
        <v>2719</v>
      </c>
      <c r="X643" s="61" t="s">
        <v>2718</v>
      </c>
      <c r="Y643" s="7" t="s">
        <v>2719</v>
      </c>
      <c r="Z643" s="7">
        <v>30.2</v>
      </c>
      <c r="AA643" s="7">
        <v>30.2</v>
      </c>
      <c r="AB643" s="54" t="s">
        <v>57</v>
      </c>
      <c r="AC643" s="42"/>
      <c r="AD643" s="42"/>
      <c r="AE643" s="42" t="s">
        <v>2797</v>
      </c>
      <c r="AF643" s="42" t="s">
        <v>2795</v>
      </c>
      <c r="AG643" s="42" t="s">
        <v>2798</v>
      </c>
      <c r="AH643" s="54"/>
      <c r="AI643" s="50" t="str">
        <f t="shared" si="233"/>
        <v>规格×</v>
      </c>
      <c r="AJ643" s="50" t="str">
        <f t="shared" si="234"/>
        <v>含量差比价</v>
      </c>
      <c r="AK643" s="51">
        <f t="shared" si="235"/>
        <v>22.74</v>
      </c>
      <c r="AL643" s="50">
        <f t="shared" si="236"/>
        <v>1.3</v>
      </c>
      <c r="AM643" s="52" t="str">
        <f t="shared" si="237"/>
        <v>差比价与挂网价取低者</v>
      </c>
      <c r="AN643" s="53">
        <f t="shared" si="238"/>
        <v>22.74</v>
      </c>
      <c r="AO643" s="53">
        <f t="shared" si="239"/>
        <v>22.74</v>
      </c>
      <c r="AP643" s="53">
        <f t="shared" si="240"/>
        <v>22.74</v>
      </c>
    </row>
    <row r="644" spans="1:42">
      <c r="A644" s="28">
        <v>48</v>
      </c>
      <c r="B644" s="28" t="s">
        <v>2914</v>
      </c>
      <c r="C644" s="28" t="s">
        <v>44</v>
      </c>
      <c r="D644" s="28" t="s">
        <v>45</v>
      </c>
      <c r="E644" s="28" t="str">
        <f>LOOKUP(2,1/([1]中选结果表!$C$2:$C$85=D644),[1]中选结果表!$M$2:$M$85)</f>
        <v>注射剂</v>
      </c>
      <c r="F644" s="28" t="s">
        <v>2915</v>
      </c>
      <c r="G644" s="28" t="str">
        <f>LOOKUP(2,1/([1]中选结果表!$D$2:$D$85=$F644),[1]中选结果表!$E$2:$E$85)</f>
        <v>250ml</v>
      </c>
      <c r="H644" s="28" t="str">
        <f>LOOKUP(2,1/([1]中选结果表!$D$2:$D$85=$F644),[1]中选结果表!$F$2:$F$85)</f>
        <v>30瓶</v>
      </c>
      <c r="I644" s="28" t="s">
        <v>2683</v>
      </c>
      <c r="J644" s="28" t="s">
        <v>71</v>
      </c>
      <c r="K644" s="28">
        <v>1375.8</v>
      </c>
      <c r="L644" s="31">
        <v>45.86</v>
      </c>
      <c r="M644" s="28">
        <v>3</v>
      </c>
      <c r="N644" s="32">
        <v>0.7</v>
      </c>
      <c r="O644" s="60" t="s">
        <v>2799</v>
      </c>
      <c r="P644" s="7" t="s">
        <v>2785</v>
      </c>
      <c r="Q644" s="7" t="s">
        <v>51</v>
      </c>
      <c r="R644" s="7" t="s">
        <v>2800</v>
      </c>
      <c r="S644" s="4" t="str">
        <f>LOOKUP(2,1/('[1] 集采未中选药品规格'!$A$2:$A$596=$R644),'[1] 集采未中选药品规格'!C$2:C$596)</f>
        <v>250ml</v>
      </c>
      <c r="T644" s="4" t="str">
        <f>LOOKUP(2,1/('[1] 集采未中选药品规格'!$A$2:$A$596=$R644),'[1] 集采未中选药品规格'!D$2:D$596)</f>
        <v>1瓶</v>
      </c>
      <c r="U644" s="7" t="s">
        <v>47</v>
      </c>
      <c r="V644" s="61" t="s">
        <v>2718</v>
      </c>
      <c r="W644" s="7" t="s">
        <v>2719</v>
      </c>
      <c r="X644" s="61" t="s">
        <v>2718</v>
      </c>
      <c r="Y644" s="7" t="s">
        <v>2719</v>
      </c>
      <c r="Z644" s="7">
        <v>100</v>
      </c>
      <c r="AA644" s="7">
        <v>100</v>
      </c>
      <c r="AB644" s="54" t="s">
        <v>57</v>
      </c>
      <c r="AC644" s="42"/>
      <c r="AD644" s="42"/>
      <c r="AE644" s="42" t="s">
        <v>2801</v>
      </c>
      <c r="AF644" s="42" t="s">
        <v>2799</v>
      </c>
      <c r="AG644" s="42" t="s">
        <v>2802</v>
      </c>
      <c r="AH644" s="54"/>
      <c r="AI644" s="50" t="str">
        <f t="shared" si="233"/>
        <v>规格√</v>
      </c>
      <c r="AJ644" s="50" t="str">
        <f t="shared" si="234"/>
        <v>按中选价</v>
      </c>
      <c r="AK644" s="51">
        <f t="shared" si="235"/>
        <v>45.86</v>
      </c>
      <c r="AL644" s="50">
        <f t="shared" si="236"/>
        <v>2.2000000000000002</v>
      </c>
      <c r="AM644" s="52" t="str">
        <f t="shared" si="237"/>
        <v>差比价与挂网价取低者</v>
      </c>
      <c r="AN644" s="53">
        <f t="shared" si="238"/>
        <v>45.86</v>
      </c>
      <c r="AO644" s="53">
        <f t="shared" si="239"/>
        <v>45.86</v>
      </c>
      <c r="AP644" s="53">
        <f t="shared" si="240"/>
        <v>45.86</v>
      </c>
    </row>
    <row r="645" spans="1:42">
      <c r="A645" s="28">
        <v>48</v>
      </c>
      <c r="B645" s="28" t="s">
        <v>2914</v>
      </c>
      <c r="C645" s="28" t="s">
        <v>44</v>
      </c>
      <c r="D645" s="28" t="s">
        <v>45</v>
      </c>
      <c r="E645" s="28" t="str">
        <f>LOOKUP(2,1/([1]中选结果表!$C$2:$C$85=D645),[1]中选结果表!$M$2:$M$85)</f>
        <v>注射剂</v>
      </c>
      <c r="F645" s="28" t="s">
        <v>2915</v>
      </c>
      <c r="G645" s="28" t="str">
        <f>LOOKUP(2,1/([1]中选结果表!$D$2:$D$85=$F645),[1]中选结果表!$E$2:$E$85)</f>
        <v>250ml</v>
      </c>
      <c r="H645" s="28" t="str">
        <f>LOOKUP(2,1/([1]中选结果表!$D$2:$D$85=$F645),[1]中选结果表!$F$2:$F$85)</f>
        <v>30瓶</v>
      </c>
      <c r="I645" s="28" t="s">
        <v>2683</v>
      </c>
      <c r="J645" s="28" t="s">
        <v>71</v>
      </c>
      <c r="K645" s="28">
        <v>1375.8</v>
      </c>
      <c r="L645" s="31">
        <v>45.86</v>
      </c>
      <c r="M645" s="28">
        <v>3</v>
      </c>
      <c r="N645" s="32">
        <v>0.7</v>
      </c>
      <c r="O645" s="60" t="s">
        <v>2806</v>
      </c>
      <c r="P645" s="7" t="s">
        <v>2807</v>
      </c>
      <c r="Q645" s="7" t="s">
        <v>51</v>
      </c>
      <c r="R645" s="7" t="s">
        <v>2808</v>
      </c>
      <c r="S645" s="4" t="str">
        <f>LOOKUP(2,1/('[1] 集采未中选药品规格'!$A$2:$A$596=$R645),'[1] 集采未中选药品规格'!C$2:C$596)</f>
        <v>100ml</v>
      </c>
      <c r="T645" s="4" t="str">
        <f>LOOKUP(2,1/('[1] 集采未中选药品规格'!$A$2:$A$596=$R645),'[1] 集采未中选药品规格'!D$2:D$596)</f>
        <v>1袋</v>
      </c>
      <c r="U645" s="7" t="s">
        <v>1400</v>
      </c>
      <c r="V645" s="61" t="s">
        <v>2809</v>
      </c>
      <c r="W645" s="7" t="s">
        <v>2810</v>
      </c>
      <c r="X645" s="61" t="s">
        <v>2809</v>
      </c>
      <c r="Y645" s="7" t="s">
        <v>2811</v>
      </c>
      <c r="Z645" s="7">
        <v>153.03</v>
      </c>
      <c r="AA645" s="7">
        <v>153.03</v>
      </c>
      <c r="AB645" s="54" t="s">
        <v>57</v>
      </c>
      <c r="AC645" s="42"/>
      <c r="AD645" s="42"/>
      <c r="AE645" s="42" t="s">
        <v>2812</v>
      </c>
      <c r="AF645" s="42" t="s">
        <v>2806</v>
      </c>
      <c r="AG645" s="42" t="s">
        <v>2813</v>
      </c>
      <c r="AH645" s="54"/>
      <c r="AI645" s="50" t="str">
        <f t="shared" ref="AI645" si="241">IF(G645=S645,"规格√","规格×")</f>
        <v>规格×</v>
      </c>
      <c r="AJ645" s="50" t="str">
        <f t="shared" ref="AJ645" si="242">CHOOSE(IF($AI645="规格√",1,2),"按中选价",IF($E645="注射剂","含量差比价","装量差比价"))</f>
        <v>含量差比价</v>
      </c>
      <c r="AK645" s="51">
        <f t="shared" ref="AK645" si="243">ROUND(CHOOSE(IF($AI645="规格√",1,2),$L645,IF($E645="注射剂",$L645*POWER(1.7,LOG(LEFT($S645,LEN($S645)-2)/LEFT($G645,LEN($G645)-2),2)),$L645*POWER(1.9,LOG(LEFT($S645,LEN($S645)-2)/LEFT($G645,LEN($G645)-2),2)))),2)</f>
        <v>22.74</v>
      </c>
      <c r="AL645" s="50">
        <f t="shared" ref="AL645" si="244">ROUND($AA645/$AK645,1)</f>
        <v>6.7</v>
      </c>
      <c r="AM645" s="52" t="str">
        <f t="shared" ref="AM645" si="245">IF(OR($AC645="是",$AB645="是",$AD645="是"),CONCATENATE(IF($AC645="是","原研药",""),IF(COUNTA(AC645:AC645)&gt;=2,"、",""),IF($AB645="是","过评药",""),IF(AND(COUNTA(AC645:AD645)&gt;=2,AD645&lt;&gt;""),"、",""),IF($AD645="是","参比制剂",""),"，")&amp;IF($AL645&gt;=2,"行梯度降价","差比价与挂网价取低者"),"差比价与挂网价取低者")</f>
        <v>差比价与挂网价取低者</v>
      </c>
      <c r="AN645" s="53">
        <f t="shared" ref="AN645" si="246">IF(Z645=0,"海南无挂网价（差比价为"&amp;AK645&amp;"）",ROUNDUP(IF(OR($AC645="是",$AB645="是",$AD645="是"),IF($AL645&gt;2,MAX($AA645*0.6,$AK645),MIN($AA645,$AK645)),MIN($AA645,$AK645)),2))</f>
        <v>22.74</v>
      </c>
      <c r="AO645" s="53">
        <f t="shared" ref="AO645" si="247">IF(Z645=0,"海南无挂网价（差比价为"&amp;AK645&amp;"）",ROUNDUP(IF(OR($AC645="是",$AB645="是",$AD645="是"),IF($AL645&gt;2,MAX($AA645*0.6*0.6,$AK645),MIN($AA645,$AK645)),MIN($AA645,$AK645)),2))</f>
        <v>22.74</v>
      </c>
      <c r="AP645" s="53">
        <f t="shared" ref="AP645" si="248">IF(Z645=0,"海南无挂网价（差比价为"&amp;AK645&amp;"）",ROUNDUP(IF(OR($AC645="是",$AB645="是",$AD645="是"),IF($AL645&gt;2,MAX($AA645*0.6*0.6*0.8,$AK645),MIN($AA645,$AK645)),MIN($AA645,$AK645)),2))</f>
        <v>22.74</v>
      </c>
    </row>
    <row r="646" spans="1:42">
      <c r="A646" s="28">
        <v>48</v>
      </c>
      <c r="B646" s="28" t="s">
        <v>2914</v>
      </c>
      <c r="C646" s="28" t="s">
        <v>44</v>
      </c>
      <c r="D646" s="28" t="s">
        <v>45</v>
      </c>
      <c r="E646" s="28" t="str">
        <f>LOOKUP(2,1/([1]中选结果表!$C$2:$C$85=D646),[1]中选结果表!$M$2:$M$85)</f>
        <v>注射剂</v>
      </c>
      <c r="F646" s="28" t="s">
        <v>2915</v>
      </c>
      <c r="G646" s="28" t="str">
        <f>LOOKUP(2,1/([1]中选结果表!$D$2:$D$85=$F646),[1]中选结果表!$E$2:$E$85)</f>
        <v>250ml</v>
      </c>
      <c r="H646" s="28" t="str">
        <f>LOOKUP(2,1/([1]中选结果表!$D$2:$D$85=$F646),[1]中选结果表!$F$2:$F$85)</f>
        <v>30瓶</v>
      </c>
      <c r="I646" s="28" t="s">
        <v>2683</v>
      </c>
      <c r="J646" s="28" t="s">
        <v>71</v>
      </c>
      <c r="K646" s="28">
        <v>1375.8</v>
      </c>
      <c r="L646" s="31">
        <v>45.86</v>
      </c>
      <c r="M646" s="28">
        <v>3</v>
      </c>
      <c r="N646" s="32">
        <v>0.7</v>
      </c>
      <c r="O646" s="60" t="s">
        <v>2991</v>
      </c>
      <c r="P646" s="7" t="s">
        <v>2954</v>
      </c>
      <c r="Q646" s="7" t="s">
        <v>51</v>
      </c>
      <c r="R646" s="7" t="s">
        <v>2992</v>
      </c>
      <c r="S646" s="4" t="str">
        <f>LOOKUP(2,1/('[1] 集采未中选药品规格'!$A$2:$A$596=$R646),'[1] 集采未中选药品规格'!C$2:C$596)</f>
        <v>500ml</v>
      </c>
      <c r="T646" s="4" t="str">
        <f>LOOKUP(2,1/('[1] 集采未中选药品规格'!$A$2:$A$596=$R646),'[1] 集采未中选药品规格'!D$2:D$596)</f>
        <v>1瓶</v>
      </c>
      <c r="U646" s="7" t="s">
        <v>47</v>
      </c>
      <c r="V646" s="61" t="s">
        <v>2755</v>
      </c>
      <c r="W646" s="7" t="s">
        <v>2756</v>
      </c>
      <c r="X646" s="61" t="s">
        <v>2755</v>
      </c>
      <c r="Y646" s="7" t="s">
        <v>2756</v>
      </c>
      <c r="Z646" s="7">
        <v>75.150000000000006</v>
      </c>
      <c r="AA646" s="7">
        <v>75.150000000000006</v>
      </c>
      <c r="AB646" s="54" t="s">
        <v>57</v>
      </c>
      <c r="AC646" s="42"/>
      <c r="AD646" s="42"/>
      <c r="AE646" s="42" t="s">
        <v>2993</v>
      </c>
      <c r="AF646" s="42" t="s">
        <v>2991</v>
      </c>
      <c r="AG646" s="42" t="s">
        <v>2994</v>
      </c>
      <c r="AH646" s="54"/>
      <c r="AI646" s="50" t="str">
        <f t="shared" ref="AI646:AI677" si="249">IF(G646=S646,"规格√","规格×")</f>
        <v>规格×</v>
      </c>
      <c r="AJ646" s="50" t="str">
        <f t="shared" ref="AJ646:AJ677" si="250">CHOOSE(IF($AI646="规格√",1,2),"按中选价",IF($E646="注射剂","含量差比价","装量差比价"))</f>
        <v>含量差比价</v>
      </c>
      <c r="AK646" s="51">
        <f t="shared" ref="AK646:AK677" si="251">ROUND(CHOOSE(IF($AI646="规格√",1,2),$L646,IF($E646="注射剂",$L646*POWER(1.7,LOG(LEFT($S646,LEN($S646)-2)/LEFT($G646,LEN($G646)-2),2)),$L646*POWER(1.9,LOG(LEFT($S646,LEN($S646)-2)/LEFT($G646,LEN($G646)-2),2)))),2)</f>
        <v>77.959999999999994</v>
      </c>
      <c r="AL646" s="50">
        <f t="shared" ref="AL646:AL677" si="252">ROUND($AA646/$AK646,1)</f>
        <v>1</v>
      </c>
      <c r="AM646" s="52" t="str">
        <f t="shared" ref="AM646:AM677" si="253">IF(OR($AC646="是",$AB646="是",$AD646="是"),CONCATENATE(IF($AC646="是","原研药",""),IF(COUNTA(AC646:AC646)&gt;=2,"、",""),IF($AB646="是","过评药",""),IF(AND(COUNTA(AC646:AD646)&gt;=2,AD646&lt;&gt;""),"、",""),IF($AD646="是","参比制剂",""),"，")&amp;IF($AL646&gt;=2,"行梯度降价","差比价与挂网价取低者"),"差比价与挂网价取低者")</f>
        <v>差比价与挂网价取低者</v>
      </c>
      <c r="AN646" s="53">
        <f t="shared" ref="AN646:AN677" si="254">IF(Z646=0,"海南无挂网价（差比价为"&amp;AK646&amp;"）",ROUNDUP(IF(OR($AC646="是",$AB646="是",$AD646="是"),IF($AL646&gt;2,MAX($AA646*0.6,$AK646),MIN($AA646,$AK646)),MIN($AA646,$AK646)),2))</f>
        <v>75.150000000000006</v>
      </c>
      <c r="AO646" s="53">
        <f t="shared" ref="AO646:AO677" si="255">IF(Z646=0,"海南无挂网价（差比价为"&amp;AK646&amp;"）",ROUNDUP(IF(OR($AC646="是",$AB646="是",$AD646="是"),IF($AL646&gt;2,MAX($AA646*0.6*0.6,$AK646),MIN($AA646,$AK646)),MIN($AA646,$AK646)),2))</f>
        <v>75.150000000000006</v>
      </c>
      <c r="AP646" s="53">
        <f t="shared" ref="AP646:AP677" si="256">IF(Z646=0,"海南无挂网价（差比价为"&amp;AK646&amp;"）",ROUNDUP(IF(OR($AC646="是",$AB646="是",$AD646="是"),IF($AL646&gt;2,MAX($AA646*0.6*0.6*0.8,$AK646),MIN($AA646,$AK646)),MIN($AA646,$AK646)),2))</f>
        <v>75.150000000000006</v>
      </c>
    </row>
    <row r="647" spans="1:42">
      <c r="A647" s="28">
        <v>48</v>
      </c>
      <c r="B647" s="28" t="s">
        <v>2914</v>
      </c>
      <c r="C647" s="28" t="s">
        <v>44</v>
      </c>
      <c r="D647" s="28" t="s">
        <v>45</v>
      </c>
      <c r="E647" s="28" t="str">
        <f>LOOKUP(2,1/([1]中选结果表!$C$2:$C$85=D647),[1]中选结果表!$M$2:$M$85)</f>
        <v>注射剂</v>
      </c>
      <c r="F647" s="28" t="s">
        <v>2915</v>
      </c>
      <c r="G647" s="28" t="str">
        <f>LOOKUP(2,1/([1]中选结果表!$D$2:$D$85=$F647),[1]中选结果表!$E$2:$E$85)</f>
        <v>250ml</v>
      </c>
      <c r="H647" s="28" t="str">
        <f>LOOKUP(2,1/([1]中选结果表!$D$2:$D$85=$F647),[1]中选结果表!$F$2:$F$85)</f>
        <v>30瓶</v>
      </c>
      <c r="I647" s="28" t="s">
        <v>2683</v>
      </c>
      <c r="J647" s="28" t="s">
        <v>71</v>
      </c>
      <c r="K647" s="28">
        <v>1375.8</v>
      </c>
      <c r="L647" s="31">
        <v>45.86</v>
      </c>
      <c r="M647" s="28">
        <v>3</v>
      </c>
      <c r="N647" s="32">
        <v>0.7</v>
      </c>
      <c r="O647" s="60" t="s">
        <v>2995</v>
      </c>
      <c r="P647" s="7" t="s">
        <v>2954</v>
      </c>
      <c r="Q647" s="7" t="s">
        <v>51</v>
      </c>
      <c r="R647" s="7" t="s">
        <v>2992</v>
      </c>
      <c r="S647" s="4" t="str">
        <f>LOOKUP(2,1/('[1] 集采未中选药品规格'!$A$2:$A$596=$R647),'[1] 集采未中选药品规格'!C$2:C$596)</f>
        <v>500ml</v>
      </c>
      <c r="T647" s="4" t="str">
        <f>LOOKUP(2,1/('[1] 集采未中选药品规格'!$A$2:$A$596=$R647),'[1] 集采未中选药品规格'!D$2:D$596)</f>
        <v>1瓶</v>
      </c>
      <c r="U647" s="7" t="s">
        <v>47</v>
      </c>
      <c r="V647" s="61" t="s">
        <v>2871</v>
      </c>
      <c r="W647" s="7" t="s">
        <v>2684</v>
      </c>
      <c r="X647" s="61" t="s">
        <v>2871</v>
      </c>
      <c r="Y647" s="7" t="s">
        <v>2684</v>
      </c>
      <c r="Z647" s="7">
        <v>86.38</v>
      </c>
      <c r="AA647" s="7">
        <v>86.38</v>
      </c>
      <c r="AB647" s="54" t="s">
        <v>57</v>
      </c>
      <c r="AC647" s="42"/>
      <c r="AD647" s="42"/>
      <c r="AE647" s="42" t="s">
        <v>2996</v>
      </c>
      <c r="AF647" s="42" t="s">
        <v>2995</v>
      </c>
      <c r="AG647" s="42" t="s">
        <v>2997</v>
      </c>
      <c r="AH647" s="54"/>
      <c r="AI647" s="50" t="str">
        <f t="shared" si="249"/>
        <v>规格×</v>
      </c>
      <c r="AJ647" s="50" t="str">
        <f t="shared" si="250"/>
        <v>含量差比价</v>
      </c>
      <c r="AK647" s="51">
        <f t="shared" si="251"/>
        <v>77.959999999999994</v>
      </c>
      <c r="AL647" s="50">
        <f t="shared" si="252"/>
        <v>1.1000000000000001</v>
      </c>
      <c r="AM647" s="52" t="str">
        <f t="shared" si="253"/>
        <v>差比价与挂网价取低者</v>
      </c>
      <c r="AN647" s="53">
        <f t="shared" si="254"/>
        <v>77.959999999999994</v>
      </c>
      <c r="AO647" s="53">
        <f t="shared" si="255"/>
        <v>77.959999999999994</v>
      </c>
      <c r="AP647" s="53">
        <f t="shared" si="256"/>
        <v>77.959999999999994</v>
      </c>
    </row>
    <row r="648" spans="1:42">
      <c r="A648" s="28">
        <v>48</v>
      </c>
      <c r="B648" s="28" t="s">
        <v>2914</v>
      </c>
      <c r="C648" s="28" t="s">
        <v>44</v>
      </c>
      <c r="D648" s="28" t="s">
        <v>45</v>
      </c>
      <c r="E648" s="28" t="str">
        <f>LOOKUP(2,1/([1]中选结果表!$C$2:$C$85=D648),[1]中选结果表!$M$2:$M$85)</f>
        <v>注射剂</v>
      </c>
      <c r="F648" s="28" t="s">
        <v>2915</v>
      </c>
      <c r="G648" s="28" t="str">
        <f>LOOKUP(2,1/([1]中选结果表!$D$2:$D$85=$F648),[1]中选结果表!$E$2:$E$85)</f>
        <v>250ml</v>
      </c>
      <c r="H648" s="28" t="str">
        <f>LOOKUP(2,1/([1]中选结果表!$D$2:$D$85=$F648),[1]中选结果表!$F$2:$F$85)</f>
        <v>30瓶</v>
      </c>
      <c r="I648" s="28" t="s">
        <v>2683</v>
      </c>
      <c r="J648" s="28" t="s">
        <v>71</v>
      </c>
      <c r="K648" s="28">
        <v>1375.8</v>
      </c>
      <c r="L648" s="31">
        <v>45.86</v>
      </c>
      <c r="M648" s="28">
        <v>3</v>
      </c>
      <c r="N648" s="32">
        <v>0.7</v>
      </c>
      <c r="O648" s="60" t="s">
        <v>2998</v>
      </c>
      <c r="P648" s="7" t="s">
        <v>2954</v>
      </c>
      <c r="Q648" s="7" t="s">
        <v>51</v>
      </c>
      <c r="R648" s="7" t="s">
        <v>2992</v>
      </c>
      <c r="S648" s="4" t="str">
        <f>LOOKUP(2,1/('[1] 集采未中选药品规格'!$A$2:$A$596=$R648),'[1] 集采未中选药品规格'!C$2:C$596)</f>
        <v>500ml</v>
      </c>
      <c r="T648" s="4" t="str">
        <f>LOOKUP(2,1/('[1] 集采未中选药品规格'!$A$2:$A$596=$R648),'[1] 集采未中选药品规格'!D$2:D$596)</f>
        <v>1瓶</v>
      </c>
      <c r="U648" s="7" t="s">
        <v>47</v>
      </c>
      <c r="V648" s="61" t="s">
        <v>2809</v>
      </c>
      <c r="W648" s="7" t="s">
        <v>2811</v>
      </c>
      <c r="X648" s="61" t="s">
        <v>2809</v>
      </c>
      <c r="Y648" s="7" t="s">
        <v>2811</v>
      </c>
      <c r="Z648" s="7">
        <v>82.26</v>
      </c>
      <c r="AA648" s="7">
        <v>82.26</v>
      </c>
      <c r="AB648" s="54" t="s">
        <v>57</v>
      </c>
      <c r="AC648" s="42"/>
      <c r="AD648" s="42"/>
      <c r="AE648" s="42" t="s">
        <v>2999</v>
      </c>
      <c r="AF648" s="42" t="s">
        <v>2998</v>
      </c>
      <c r="AG648" s="42" t="s">
        <v>3000</v>
      </c>
      <c r="AH648" s="54"/>
      <c r="AI648" s="50" t="str">
        <f t="shared" si="249"/>
        <v>规格×</v>
      </c>
      <c r="AJ648" s="50" t="str">
        <f t="shared" si="250"/>
        <v>含量差比价</v>
      </c>
      <c r="AK648" s="51">
        <f t="shared" si="251"/>
        <v>77.959999999999994</v>
      </c>
      <c r="AL648" s="50">
        <f t="shared" si="252"/>
        <v>1.1000000000000001</v>
      </c>
      <c r="AM648" s="52" t="str">
        <f t="shared" si="253"/>
        <v>差比价与挂网价取低者</v>
      </c>
      <c r="AN648" s="53">
        <f t="shared" si="254"/>
        <v>77.959999999999994</v>
      </c>
      <c r="AO648" s="53">
        <f t="shared" si="255"/>
        <v>77.959999999999994</v>
      </c>
      <c r="AP648" s="53">
        <f t="shared" si="256"/>
        <v>77.959999999999994</v>
      </c>
    </row>
    <row r="649" spans="1:42">
      <c r="A649" s="28">
        <v>48</v>
      </c>
      <c r="B649" s="28" t="s">
        <v>2914</v>
      </c>
      <c r="C649" s="28" t="s">
        <v>44</v>
      </c>
      <c r="D649" s="28" t="s">
        <v>45</v>
      </c>
      <c r="E649" s="28" t="str">
        <f>LOOKUP(2,1/([1]中选结果表!$C$2:$C$85=D649),[1]中选结果表!$M$2:$M$85)</f>
        <v>注射剂</v>
      </c>
      <c r="F649" s="28" t="s">
        <v>2915</v>
      </c>
      <c r="G649" s="28" t="str">
        <f>LOOKUP(2,1/([1]中选结果表!$D$2:$D$85=$F649),[1]中选结果表!$E$2:$E$85)</f>
        <v>250ml</v>
      </c>
      <c r="H649" s="28" t="str">
        <f>LOOKUP(2,1/([1]中选结果表!$D$2:$D$85=$F649),[1]中选结果表!$F$2:$F$85)</f>
        <v>30瓶</v>
      </c>
      <c r="I649" s="28" t="s">
        <v>2683</v>
      </c>
      <c r="J649" s="28" t="s">
        <v>71</v>
      </c>
      <c r="K649" s="28">
        <v>1375.8</v>
      </c>
      <c r="L649" s="31">
        <v>45.86</v>
      </c>
      <c r="M649" s="28">
        <v>3</v>
      </c>
      <c r="N649" s="32">
        <v>0.7</v>
      </c>
      <c r="O649" s="60" t="s">
        <v>3001</v>
      </c>
      <c r="P649" s="7" t="s">
        <v>2954</v>
      </c>
      <c r="Q649" s="7" t="s">
        <v>45</v>
      </c>
      <c r="R649" s="7" t="s">
        <v>3002</v>
      </c>
      <c r="S649" s="4" t="str">
        <f>LOOKUP(2,1/('[1] 集采未中选药品规格'!$A$2:$A$596=$R649),'[1] 集采未中选药品规格'!C$2:C$596)</f>
        <v>500ml</v>
      </c>
      <c r="T649" s="4" t="str">
        <f>LOOKUP(2,1/('[1] 集采未中选药品规格'!$A$2:$A$596=$R649),'[1] 集采未中选药品规格'!D$2:D$596)</f>
        <v>1瓶</v>
      </c>
      <c r="U649" s="7" t="s">
        <v>47</v>
      </c>
      <c r="V649" s="61" t="s">
        <v>2739</v>
      </c>
      <c r="W649" s="7" t="s">
        <v>2740</v>
      </c>
      <c r="X649" s="61" t="s">
        <v>2739</v>
      </c>
      <c r="Y649" s="7" t="s">
        <v>2740</v>
      </c>
      <c r="Z649" s="7">
        <v>146</v>
      </c>
      <c r="AA649" s="7">
        <v>146</v>
      </c>
      <c r="AB649" s="54" t="s">
        <v>57</v>
      </c>
      <c r="AC649" s="42"/>
      <c r="AD649" s="42"/>
      <c r="AE649" s="42" t="s">
        <v>3003</v>
      </c>
      <c r="AF649" s="42" t="s">
        <v>3001</v>
      </c>
      <c r="AG649" s="42" t="s">
        <v>3004</v>
      </c>
      <c r="AH649" s="54"/>
      <c r="AI649" s="50" t="str">
        <f t="shared" si="249"/>
        <v>规格×</v>
      </c>
      <c r="AJ649" s="50" t="str">
        <f t="shared" si="250"/>
        <v>含量差比价</v>
      </c>
      <c r="AK649" s="51">
        <f t="shared" si="251"/>
        <v>77.959999999999994</v>
      </c>
      <c r="AL649" s="50">
        <f t="shared" si="252"/>
        <v>1.9</v>
      </c>
      <c r="AM649" s="52" t="str">
        <f t="shared" si="253"/>
        <v>差比价与挂网价取低者</v>
      </c>
      <c r="AN649" s="53">
        <f t="shared" si="254"/>
        <v>77.959999999999994</v>
      </c>
      <c r="AO649" s="53">
        <f t="shared" si="255"/>
        <v>77.959999999999994</v>
      </c>
      <c r="AP649" s="53">
        <f t="shared" si="256"/>
        <v>77.959999999999994</v>
      </c>
    </row>
    <row r="650" spans="1:42">
      <c r="A650" s="28">
        <v>48</v>
      </c>
      <c r="B650" s="28" t="s">
        <v>2914</v>
      </c>
      <c r="C650" s="28" t="s">
        <v>44</v>
      </c>
      <c r="D650" s="28" t="s">
        <v>45</v>
      </c>
      <c r="E650" s="28" t="str">
        <f>LOOKUP(2,1/([1]中选结果表!$C$2:$C$85=D650),[1]中选结果表!$M$2:$M$85)</f>
        <v>注射剂</v>
      </c>
      <c r="F650" s="28" t="s">
        <v>2915</v>
      </c>
      <c r="G650" s="28" t="str">
        <f>LOOKUP(2,1/([1]中选结果表!$D$2:$D$85=$F650),[1]中选结果表!$E$2:$E$85)</f>
        <v>250ml</v>
      </c>
      <c r="H650" s="28" t="str">
        <f>LOOKUP(2,1/([1]中选结果表!$D$2:$D$85=$F650),[1]中选结果表!$F$2:$F$85)</f>
        <v>30瓶</v>
      </c>
      <c r="I650" s="28" t="s">
        <v>2683</v>
      </c>
      <c r="J650" s="28" t="s">
        <v>71</v>
      </c>
      <c r="K650" s="28">
        <v>1375.8</v>
      </c>
      <c r="L650" s="31">
        <v>45.86</v>
      </c>
      <c r="M650" s="28">
        <v>3</v>
      </c>
      <c r="N650" s="32">
        <v>0.7</v>
      </c>
      <c r="O650" s="60" t="s">
        <v>2852</v>
      </c>
      <c r="P650" s="7" t="s">
        <v>2807</v>
      </c>
      <c r="Q650" s="7" t="s">
        <v>51</v>
      </c>
      <c r="R650" s="7" t="s">
        <v>2853</v>
      </c>
      <c r="S650" s="4" t="str">
        <f>LOOKUP(2,1/('[1] 集采未中选药品规格'!$A$2:$A$596=$R650),'[1] 集采未中选药品规格'!C$2:C$596)</f>
        <v>250ml</v>
      </c>
      <c r="T650" s="4" t="str">
        <f>LOOKUP(2,1/('[1] 集采未中选药品规格'!$A$2:$A$596=$R650),'[1] 集采未中选药品规格'!D$2:D$596)</f>
        <v>1袋</v>
      </c>
      <c r="U650" s="7" t="s">
        <v>1400</v>
      </c>
      <c r="V650" s="61" t="s">
        <v>2809</v>
      </c>
      <c r="W650" s="7" t="s">
        <v>2810</v>
      </c>
      <c r="X650" s="61" t="s">
        <v>2809</v>
      </c>
      <c r="Y650" s="7" t="s">
        <v>2811</v>
      </c>
      <c r="Z650" s="7">
        <v>264.23</v>
      </c>
      <c r="AA650" s="7">
        <v>264.23</v>
      </c>
      <c r="AB650" s="54" t="s">
        <v>57</v>
      </c>
      <c r="AC650" s="42"/>
      <c r="AD650" s="42"/>
      <c r="AE650" s="42" t="s">
        <v>2854</v>
      </c>
      <c r="AF650" s="42" t="s">
        <v>2852</v>
      </c>
      <c r="AG650" s="42" t="s">
        <v>2855</v>
      </c>
      <c r="AH650" s="54"/>
      <c r="AI650" s="50" t="str">
        <f t="shared" si="249"/>
        <v>规格√</v>
      </c>
      <c r="AJ650" s="50" t="str">
        <f t="shared" si="250"/>
        <v>按中选价</v>
      </c>
      <c r="AK650" s="51">
        <f t="shared" si="251"/>
        <v>45.86</v>
      </c>
      <c r="AL650" s="50">
        <f t="shared" si="252"/>
        <v>5.8</v>
      </c>
      <c r="AM650" s="52" t="str">
        <f t="shared" si="253"/>
        <v>差比价与挂网价取低者</v>
      </c>
      <c r="AN650" s="53">
        <f t="shared" si="254"/>
        <v>45.86</v>
      </c>
      <c r="AO650" s="53">
        <f t="shared" si="255"/>
        <v>45.86</v>
      </c>
      <c r="AP650" s="53">
        <f t="shared" si="256"/>
        <v>45.86</v>
      </c>
    </row>
    <row r="651" spans="1:42">
      <c r="A651" s="28">
        <v>48</v>
      </c>
      <c r="B651" s="28" t="s">
        <v>2914</v>
      </c>
      <c r="C651" s="28" t="s">
        <v>44</v>
      </c>
      <c r="D651" s="28" t="s">
        <v>45</v>
      </c>
      <c r="E651" s="28" t="str">
        <f>LOOKUP(2,1/([1]中选结果表!$C$2:$C$85=D651),[1]中选结果表!$M$2:$M$85)</f>
        <v>注射剂</v>
      </c>
      <c r="F651" s="28" t="s">
        <v>2915</v>
      </c>
      <c r="G651" s="28" t="str">
        <f>LOOKUP(2,1/([1]中选结果表!$D$2:$D$85=$F651),[1]中选结果表!$E$2:$E$85)</f>
        <v>250ml</v>
      </c>
      <c r="H651" s="28" t="str">
        <f>LOOKUP(2,1/([1]中选结果表!$D$2:$D$85=$F651),[1]中选结果表!$F$2:$F$85)</f>
        <v>30瓶</v>
      </c>
      <c r="I651" s="28" t="s">
        <v>2683</v>
      </c>
      <c r="J651" s="28" t="s">
        <v>71</v>
      </c>
      <c r="K651" s="28">
        <v>1375.8</v>
      </c>
      <c r="L651" s="31">
        <v>45.86</v>
      </c>
      <c r="M651" s="28">
        <v>3</v>
      </c>
      <c r="N651" s="32">
        <v>0.7</v>
      </c>
      <c r="O651" s="60" t="s">
        <v>3005</v>
      </c>
      <c r="P651" s="7" t="s">
        <v>2917</v>
      </c>
      <c r="Q651" s="7" t="s">
        <v>51</v>
      </c>
      <c r="R651" s="7" t="s">
        <v>3006</v>
      </c>
      <c r="S651" s="4" t="str">
        <f>LOOKUP(2,1/('[1] 集采未中选药品规格'!$A$2:$A$596=$R651),'[1] 集采未中选药品规格'!C$2:C$596)</f>
        <v>50ml</v>
      </c>
      <c r="T651" s="4" t="str">
        <f>LOOKUP(2,1/('[1] 集采未中选药品规格'!$A$2:$A$596=$R651),'[1] 集采未中选药品规格'!D$2:D$596)</f>
        <v>1瓶</v>
      </c>
      <c r="U651" s="7" t="s">
        <v>47</v>
      </c>
      <c r="V651" s="61" t="s">
        <v>2153</v>
      </c>
      <c r="W651" s="7" t="s">
        <v>2154</v>
      </c>
      <c r="X651" s="61" t="s">
        <v>2153</v>
      </c>
      <c r="Y651" s="7" t="s">
        <v>2154</v>
      </c>
      <c r="Z651" s="7">
        <v>190</v>
      </c>
      <c r="AA651" s="7">
        <v>190</v>
      </c>
      <c r="AB651" s="54" t="s">
        <v>57</v>
      </c>
      <c r="AC651" s="42"/>
      <c r="AD651" s="42"/>
      <c r="AE651" s="42" t="s">
        <v>3007</v>
      </c>
      <c r="AF651" s="42" t="s">
        <v>3005</v>
      </c>
      <c r="AG651" s="42" t="s">
        <v>3008</v>
      </c>
      <c r="AH651" s="54"/>
      <c r="AI651" s="50" t="str">
        <f t="shared" si="249"/>
        <v>规格×</v>
      </c>
      <c r="AJ651" s="50" t="str">
        <f t="shared" si="250"/>
        <v>含量差比价</v>
      </c>
      <c r="AK651" s="51">
        <f t="shared" si="251"/>
        <v>13.38</v>
      </c>
      <c r="AL651" s="50">
        <f t="shared" si="252"/>
        <v>14.2</v>
      </c>
      <c r="AM651" s="52" t="str">
        <f t="shared" si="253"/>
        <v>差比价与挂网价取低者</v>
      </c>
      <c r="AN651" s="53">
        <f t="shared" si="254"/>
        <v>13.38</v>
      </c>
      <c r="AO651" s="53">
        <f t="shared" si="255"/>
        <v>13.38</v>
      </c>
      <c r="AP651" s="53">
        <f t="shared" si="256"/>
        <v>13.38</v>
      </c>
    </row>
    <row r="652" spans="1:42">
      <c r="A652" s="28">
        <v>48</v>
      </c>
      <c r="B652" s="28" t="s">
        <v>2914</v>
      </c>
      <c r="C652" s="28" t="s">
        <v>44</v>
      </c>
      <c r="D652" s="28" t="s">
        <v>45</v>
      </c>
      <c r="E652" s="28" t="str">
        <f>LOOKUP(2,1/([1]中选结果表!$C$2:$C$85=D652),[1]中选结果表!$M$2:$M$85)</f>
        <v>注射剂</v>
      </c>
      <c r="F652" s="28" t="s">
        <v>2915</v>
      </c>
      <c r="G652" s="28" t="str">
        <f>LOOKUP(2,1/([1]中选结果表!$D$2:$D$85=$F652),[1]中选结果表!$E$2:$E$85)</f>
        <v>250ml</v>
      </c>
      <c r="H652" s="28" t="str">
        <f>LOOKUP(2,1/([1]中选结果表!$D$2:$D$85=$F652),[1]中选结果表!$F$2:$F$85)</f>
        <v>30瓶</v>
      </c>
      <c r="I652" s="28" t="s">
        <v>2683</v>
      </c>
      <c r="J652" s="28" t="s">
        <v>71</v>
      </c>
      <c r="K652" s="28">
        <v>1375.8</v>
      </c>
      <c r="L652" s="31">
        <v>45.86</v>
      </c>
      <c r="M652" s="28">
        <v>3</v>
      </c>
      <c r="N652" s="32">
        <v>0.7</v>
      </c>
      <c r="O652" s="60" t="s">
        <v>3009</v>
      </c>
      <c r="P652" s="7" t="s">
        <v>2917</v>
      </c>
      <c r="Q652" s="7" t="s">
        <v>45</v>
      </c>
      <c r="R652" s="7" t="s">
        <v>2988</v>
      </c>
      <c r="S652" s="4" t="str">
        <f>LOOKUP(2,1/('[1] 集采未中选药品规格'!$A$2:$A$596=$R652),'[1] 集采未中选药品规格'!C$2:C$596)</f>
        <v>100ml</v>
      </c>
      <c r="T652" s="4" t="str">
        <f>LOOKUP(2,1/('[1] 集采未中选药品规格'!$A$2:$A$596=$R652),'[1] 集采未中选药品规格'!D$2:D$596)</f>
        <v>1瓶</v>
      </c>
      <c r="U652" s="7" t="s">
        <v>47</v>
      </c>
      <c r="V652" s="61" t="s">
        <v>2787</v>
      </c>
      <c r="W652" s="7" t="s">
        <v>2788</v>
      </c>
      <c r="X652" s="61" t="s">
        <v>55</v>
      </c>
      <c r="Y652" s="7" t="s">
        <v>56</v>
      </c>
      <c r="Z652" s="7">
        <v>193.8</v>
      </c>
      <c r="AA652" s="7">
        <v>193.8</v>
      </c>
      <c r="AB652" s="54" t="s">
        <v>57</v>
      </c>
      <c r="AC652" s="42"/>
      <c r="AD652" s="42" t="s">
        <v>66</v>
      </c>
      <c r="AE652" s="42" t="s">
        <v>3010</v>
      </c>
      <c r="AF652" s="42" t="s">
        <v>3009</v>
      </c>
      <c r="AG652" s="42" t="s">
        <v>3011</v>
      </c>
      <c r="AH652" s="54"/>
      <c r="AI652" s="50" t="str">
        <f t="shared" si="249"/>
        <v>规格×</v>
      </c>
      <c r="AJ652" s="50" t="str">
        <f t="shared" si="250"/>
        <v>含量差比价</v>
      </c>
      <c r="AK652" s="51">
        <f t="shared" si="251"/>
        <v>22.74</v>
      </c>
      <c r="AL652" s="50">
        <f t="shared" si="252"/>
        <v>8.5</v>
      </c>
      <c r="AM652" s="52" t="str">
        <f t="shared" si="253"/>
        <v>参比制剂，行梯度降价</v>
      </c>
      <c r="AN652" s="53">
        <f t="shared" si="254"/>
        <v>116.28</v>
      </c>
      <c r="AO652" s="53">
        <f t="shared" si="255"/>
        <v>69.77000000000001</v>
      </c>
      <c r="AP652" s="53">
        <f t="shared" si="256"/>
        <v>55.82</v>
      </c>
    </row>
    <row r="653" spans="1:42">
      <c r="A653" s="28">
        <v>48</v>
      </c>
      <c r="B653" s="28" t="s">
        <v>2914</v>
      </c>
      <c r="C653" s="28" t="s">
        <v>44</v>
      </c>
      <c r="D653" s="28" t="s">
        <v>45</v>
      </c>
      <c r="E653" s="28" t="str">
        <f>LOOKUP(2,1/([1]中选结果表!$C$2:$C$85=D653),[1]中选结果表!$M$2:$M$85)</f>
        <v>注射剂</v>
      </c>
      <c r="F653" s="28" t="s">
        <v>2915</v>
      </c>
      <c r="G653" s="28" t="str">
        <f>LOOKUP(2,1/([1]中选结果表!$D$2:$D$85=$F653),[1]中选结果表!$E$2:$E$85)</f>
        <v>250ml</v>
      </c>
      <c r="H653" s="28" t="str">
        <f>LOOKUP(2,1/([1]中选结果表!$D$2:$D$85=$F653),[1]中选结果表!$F$2:$F$85)</f>
        <v>30瓶</v>
      </c>
      <c r="I653" s="28" t="s">
        <v>2683</v>
      </c>
      <c r="J653" s="28" t="s">
        <v>71</v>
      </c>
      <c r="K653" s="28">
        <v>1375.8</v>
      </c>
      <c r="L653" s="31">
        <v>45.86</v>
      </c>
      <c r="M653" s="28">
        <v>3</v>
      </c>
      <c r="N653" s="32">
        <v>0.7</v>
      </c>
      <c r="O653" s="60" t="s">
        <v>3012</v>
      </c>
      <c r="P653" s="7" t="s">
        <v>2954</v>
      </c>
      <c r="Q653" s="7" t="s">
        <v>51</v>
      </c>
      <c r="R653" s="7" t="s">
        <v>3013</v>
      </c>
      <c r="S653" s="4" t="str">
        <f>LOOKUP(2,1/('[1] 集采未中选药品规格'!$A$2:$A$596=$R653),'[1] 集采未中选药品规格'!C$2:C$596)</f>
        <v>100ml</v>
      </c>
      <c r="T653" s="4" t="str">
        <f>LOOKUP(2,1/('[1] 集采未中选药品规格'!$A$2:$A$596=$R653),'[1] 集采未中选药品规格'!D$2:D$596)</f>
        <v>1瓶</v>
      </c>
      <c r="U653" s="7" t="s">
        <v>47</v>
      </c>
      <c r="V653" s="61" t="s">
        <v>2755</v>
      </c>
      <c r="W653" s="7" t="s">
        <v>2756</v>
      </c>
      <c r="X653" s="61" t="s">
        <v>2755</v>
      </c>
      <c r="Y653" s="7" t="s">
        <v>2756</v>
      </c>
      <c r="Z653" s="7">
        <v>35.5</v>
      </c>
      <c r="AA653" s="7">
        <v>35.5</v>
      </c>
      <c r="AB653" s="54" t="s">
        <v>57</v>
      </c>
      <c r="AC653" s="42"/>
      <c r="AD653" s="42"/>
      <c r="AE653" s="42" t="s">
        <v>3014</v>
      </c>
      <c r="AF653" s="42" t="s">
        <v>3012</v>
      </c>
      <c r="AG653" s="42" t="s">
        <v>3015</v>
      </c>
      <c r="AH653" s="54"/>
      <c r="AI653" s="50" t="str">
        <f t="shared" si="249"/>
        <v>规格×</v>
      </c>
      <c r="AJ653" s="50" t="str">
        <f t="shared" si="250"/>
        <v>含量差比价</v>
      </c>
      <c r="AK653" s="51">
        <f t="shared" si="251"/>
        <v>22.74</v>
      </c>
      <c r="AL653" s="50">
        <f t="shared" si="252"/>
        <v>1.6</v>
      </c>
      <c r="AM653" s="52" t="str">
        <f t="shared" si="253"/>
        <v>差比价与挂网价取低者</v>
      </c>
      <c r="AN653" s="53">
        <f t="shared" si="254"/>
        <v>22.74</v>
      </c>
      <c r="AO653" s="53">
        <f t="shared" si="255"/>
        <v>22.74</v>
      </c>
      <c r="AP653" s="53">
        <f t="shared" si="256"/>
        <v>22.74</v>
      </c>
    </row>
    <row r="654" spans="1:42">
      <c r="A654" s="28">
        <v>48</v>
      </c>
      <c r="B654" s="28" t="s">
        <v>2914</v>
      </c>
      <c r="C654" s="28" t="s">
        <v>44</v>
      </c>
      <c r="D654" s="28" t="s">
        <v>45</v>
      </c>
      <c r="E654" s="28" t="str">
        <f>LOOKUP(2,1/([1]中选结果表!$C$2:$C$85=D654),[1]中选结果表!$M$2:$M$85)</f>
        <v>注射剂</v>
      </c>
      <c r="F654" s="28" t="s">
        <v>2915</v>
      </c>
      <c r="G654" s="28" t="str">
        <f>LOOKUP(2,1/([1]中选结果表!$D$2:$D$85=$F654),[1]中选结果表!$E$2:$E$85)</f>
        <v>250ml</v>
      </c>
      <c r="H654" s="28" t="str">
        <f>LOOKUP(2,1/([1]中选结果表!$D$2:$D$85=$F654),[1]中选结果表!$F$2:$F$85)</f>
        <v>30瓶</v>
      </c>
      <c r="I654" s="28" t="s">
        <v>2683</v>
      </c>
      <c r="J654" s="28" t="s">
        <v>71</v>
      </c>
      <c r="K654" s="28">
        <v>1375.8</v>
      </c>
      <c r="L654" s="31">
        <v>45.86</v>
      </c>
      <c r="M654" s="28">
        <v>3</v>
      </c>
      <c r="N654" s="32">
        <v>0.7</v>
      </c>
      <c r="O654" s="60" t="s">
        <v>2861</v>
      </c>
      <c r="P654" s="7" t="s">
        <v>2785</v>
      </c>
      <c r="Q654" s="7" t="s">
        <v>45</v>
      </c>
      <c r="R654" s="7" t="s">
        <v>2862</v>
      </c>
      <c r="S654" s="4" t="str">
        <f>LOOKUP(2,1/('[1] 集采未中选药品规格'!$A$2:$A$596=$R654),'[1] 集采未中选药品规格'!C$2:C$596)</f>
        <v>250ml</v>
      </c>
      <c r="T654" s="4" t="str">
        <f>LOOKUP(2,1/('[1] 集采未中选药品规格'!$A$2:$A$596=$R654),'[1] 集采未中选药品规格'!D$2:D$596)</f>
        <v>1瓶</v>
      </c>
      <c r="U654" s="7" t="s">
        <v>47</v>
      </c>
      <c r="V654" s="61" t="s">
        <v>2787</v>
      </c>
      <c r="W654" s="7" t="s">
        <v>2789</v>
      </c>
      <c r="X654" s="61" t="s">
        <v>2787</v>
      </c>
      <c r="Y654" s="7" t="s">
        <v>2789</v>
      </c>
      <c r="Z654" s="7">
        <v>104.05</v>
      </c>
      <c r="AA654" s="7">
        <v>104.05</v>
      </c>
      <c r="AB654" s="54" t="s">
        <v>57</v>
      </c>
      <c r="AC654" s="42"/>
      <c r="AD654" s="42"/>
      <c r="AE654" s="42" t="s">
        <v>2863</v>
      </c>
      <c r="AF654" s="42" t="s">
        <v>2861</v>
      </c>
      <c r="AG654" s="42" t="s">
        <v>2864</v>
      </c>
      <c r="AH654" s="54"/>
      <c r="AI654" s="50" t="str">
        <f t="shared" si="249"/>
        <v>规格√</v>
      </c>
      <c r="AJ654" s="50" t="str">
        <f t="shared" si="250"/>
        <v>按中选价</v>
      </c>
      <c r="AK654" s="51">
        <f t="shared" si="251"/>
        <v>45.86</v>
      </c>
      <c r="AL654" s="50">
        <f t="shared" si="252"/>
        <v>2.2999999999999998</v>
      </c>
      <c r="AM654" s="52" t="str">
        <f t="shared" si="253"/>
        <v>差比价与挂网价取低者</v>
      </c>
      <c r="AN654" s="53">
        <f t="shared" si="254"/>
        <v>45.86</v>
      </c>
      <c r="AO654" s="53">
        <f t="shared" si="255"/>
        <v>45.86</v>
      </c>
      <c r="AP654" s="53">
        <f t="shared" si="256"/>
        <v>45.86</v>
      </c>
    </row>
    <row r="655" spans="1:42">
      <c r="A655" s="28">
        <v>48</v>
      </c>
      <c r="B655" s="28" t="s">
        <v>2914</v>
      </c>
      <c r="C655" s="28" t="s">
        <v>44</v>
      </c>
      <c r="D655" s="28" t="s">
        <v>45</v>
      </c>
      <c r="E655" s="28" t="str">
        <f>LOOKUP(2,1/([1]中选结果表!$C$2:$C$85=D655),[1]中选结果表!$M$2:$M$85)</f>
        <v>注射剂</v>
      </c>
      <c r="F655" s="28" t="s">
        <v>2915</v>
      </c>
      <c r="G655" s="28" t="str">
        <f>LOOKUP(2,1/([1]中选结果表!$D$2:$D$85=$F655),[1]中选结果表!$E$2:$E$85)</f>
        <v>250ml</v>
      </c>
      <c r="H655" s="28" t="str">
        <f>LOOKUP(2,1/([1]中选结果表!$D$2:$D$85=$F655),[1]中选结果表!$F$2:$F$85)</f>
        <v>30瓶</v>
      </c>
      <c r="I655" s="28" t="s">
        <v>2683</v>
      </c>
      <c r="J655" s="28" t="s">
        <v>71</v>
      </c>
      <c r="K655" s="28">
        <v>1375.8</v>
      </c>
      <c r="L655" s="31">
        <v>45.86</v>
      </c>
      <c r="M655" s="28">
        <v>3</v>
      </c>
      <c r="N655" s="32">
        <v>0.7</v>
      </c>
      <c r="O655" s="60" t="s">
        <v>2865</v>
      </c>
      <c r="P655" s="7" t="s">
        <v>2866</v>
      </c>
      <c r="Q655" s="7" t="s">
        <v>45</v>
      </c>
      <c r="R655" s="7" t="s">
        <v>2867</v>
      </c>
      <c r="S655" s="4" t="str">
        <f>LOOKUP(2,1/('[1] 集采未中选药品规格'!$A$2:$A$596=$R655),'[1] 集采未中选药品规格'!C$2:C$596)</f>
        <v>1250ml</v>
      </c>
      <c r="T655" s="4" t="str">
        <f>LOOKUP(2,1/('[1] 集采未中选药品规格'!$A$2:$A$596=$R655),'[1] 集采未中选药品规格'!D$2:D$596)</f>
        <v>1袋</v>
      </c>
      <c r="U655" s="7" t="s">
        <v>1400</v>
      </c>
      <c r="V655" s="61" t="s">
        <v>70</v>
      </c>
      <c r="W655" s="7" t="s">
        <v>71</v>
      </c>
      <c r="X655" s="61" t="s">
        <v>70</v>
      </c>
      <c r="Y655" s="7" t="s">
        <v>71</v>
      </c>
      <c r="Z655" s="7">
        <v>279</v>
      </c>
      <c r="AA655" s="7">
        <v>279</v>
      </c>
      <c r="AB655" s="54" t="s">
        <v>57</v>
      </c>
      <c r="AC655" s="42"/>
      <c r="AD655" s="42"/>
      <c r="AE655" s="42" t="s">
        <v>2868</v>
      </c>
      <c r="AF655" s="42" t="s">
        <v>2865</v>
      </c>
      <c r="AG655" s="42" t="s">
        <v>2869</v>
      </c>
      <c r="AH655" s="54"/>
      <c r="AI655" s="50" t="str">
        <f t="shared" si="249"/>
        <v>规格×</v>
      </c>
      <c r="AJ655" s="50" t="str">
        <f t="shared" si="250"/>
        <v>含量差比价</v>
      </c>
      <c r="AK655" s="51">
        <f t="shared" si="251"/>
        <v>157.22</v>
      </c>
      <c r="AL655" s="50">
        <f t="shared" si="252"/>
        <v>1.8</v>
      </c>
      <c r="AM655" s="52" t="str">
        <f t="shared" si="253"/>
        <v>差比价与挂网价取低者</v>
      </c>
      <c r="AN655" s="53">
        <f t="shared" si="254"/>
        <v>157.22</v>
      </c>
      <c r="AO655" s="53">
        <f t="shared" si="255"/>
        <v>157.22</v>
      </c>
      <c r="AP655" s="53">
        <f t="shared" si="256"/>
        <v>157.22</v>
      </c>
    </row>
    <row r="656" spans="1:42">
      <c r="A656" s="28">
        <v>48</v>
      </c>
      <c r="B656" s="28" t="s">
        <v>2914</v>
      </c>
      <c r="C656" s="28" t="s">
        <v>44</v>
      </c>
      <c r="D656" s="28" t="s">
        <v>45</v>
      </c>
      <c r="E656" s="28" t="str">
        <f>LOOKUP(2,1/([1]中选结果表!$C$2:$C$85=D656),[1]中选结果表!$M$2:$M$85)</f>
        <v>注射剂</v>
      </c>
      <c r="F656" s="28" t="s">
        <v>2915</v>
      </c>
      <c r="G656" s="28" t="str">
        <f>LOOKUP(2,1/([1]中选结果表!$D$2:$D$85=$F656),[1]中选结果表!$E$2:$E$85)</f>
        <v>250ml</v>
      </c>
      <c r="H656" s="28" t="str">
        <f>LOOKUP(2,1/([1]中选结果表!$D$2:$D$85=$F656),[1]中选结果表!$F$2:$F$85)</f>
        <v>30瓶</v>
      </c>
      <c r="I656" s="28" t="s">
        <v>2683</v>
      </c>
      <c r="J656" s="28" t="s">
        <v>71</v>
      </c>
      <c r="K656" s="28">
        <v>1375.8</v>
      </c>
      <c r="L656" s="31">
        <v>45.86</v>
      </c>
      <c r="M656" s="28">
        <v>3</v>
      </c>
      <c r="N656" s="32">
        <v>0.7</v>
      </c>
      <c r="O656" s="60" t="s">
        <v>2870</v>
      </c>
      <c r="P656" s="7" t="s">
        <v>2866</v>
      </c>
      <c r="Q656" s="7" t="s">
        <v>45</v>
      </c>
      <c r="R656" s="7" t="s">
        <v>2867</v>
      </c>
      <c r="S656" s="4" t="str">
        <f>LOOKUP(2,1/('[1] 集采未中选药品规格'!$A$2:$A$596=$R656),'[1] 集采未中选药品规格'!C$2:C$596)</f>
        <v>1250ml</v>
      </c>
      <c r="T656" s="4" t="str">
        <f>LOOKUP(2,1/('[1] 集采未中选药品规格'!$A$2:$A$596=$R656),'[1] 集采未中选药品规格'!D$2:D$596)</f>
        <v>1袋</v>
      </c>
      <c r="U656" s="7" t="s">
        <v>1400</v>
      </c>
      <c r="V656" s="61" t="s">
        <v>2871</v>
      </c>
      <c r="W656" s="7" t="s">
        <v>2684</v>
      </c>
      <c r="X656" s="61" t="s">
        <v>2871</v>
      </c>
      <c r="Y656" s="7" t="s">
        <v>2684</v>
      </c>
      <c r="Z656" s="7">
        <v>680</v>
      </c>
      <c r="AA656" s="7">
        <v>680</v>
      </c>
      <c r="AB656" s="54" t="s">
        <v>57</v>
      </c>
      <c r="AC656" s="42"/>
      <c r="AD656" s="42"/>
      <c r="AE656" s="42" t="s">
        <v>2872</v>
      </c>
      <c r="AF656" s="42" t="s">
        <v>2870</v>
      </c>
      <c r="AG656" s="42" t="s">
        <v>2873</v>
      </c>
      <c r="AH656" s="54"/>
      <c r="AI656" s="50" t="str">
        <f t="shared" si="249"/>
        <v>规格×</v>
      </c>
      <c r="AJ656" s="50" t="str">
        <f t="shared" si="250"/>
        <v>含量差比价</v>
      </c>
      <c r="AK656" s="51">
        <f t="shared" si="251"/>
        <v>157.22</v>
      </c>
      <c r="AL656" s="50">
        <f t="shared" si="252"/>
        <v>4.3</v>
      </c>
      <c r="AM656" s="52" t="str">
        <f t="shared" si="253"/>
        <v>差比价与挂网价取低者</v>
      </c>
      <c r="AN656" s="53">
        <f t="shared" si="254"/>
        <v>157.22</v>
      </c>
      <c r="AO656" s="53">
        <f t="shared" si="255"/>
        <v>157.22</v>
      </c>
      <c r="AP656" s="53">
        <f t="shared" si="256"/>
        <v>157.22</v>
      </c>
    </row>
    <row r="657" spans="1:42">
      <c r="A657" s="29">
        <v>48</v>
      </c>
      <c r="B657" s="29" t="s">
        <v>2914</v>
      </c>
      <c r="C657" s="29" t="s">
        <v>44</v>
      </c>
      <c r="D657" s="29" t="s">
        <v>45</v>
      </c>
      <c r="E657" s="29" t="str">
        <f>LOOKUP(2,1/([1]中选结果表!$C$2:$C$85=D657),[1]中选结果表!$M$2:$M$85)</f>
        <v>注射剂</v>
      </c>
      <c r="F657" s="29" t="s">
        <v>2915</v>
      </c>
      <c r="G657" s="29" t="str">
        <f>LOOKUP(2,1/([1]中选结果表!$D$2:$D$85=$F657),[1]中选结果表!$E$2:$E$85)</f>
        <v>250ml</v>
      </c>
      <c r="H657" s="29" t="str">
        <f>LOOKUP(2,1/([1]中选结果表!$D$2:$D$85=$F657),[1]中选结果表!$F$2:$F$85)</f>
        <v>30瓶</v>
      </c>
      <c r="I657" s="29" t="s">
        <v>2683</v>
      </c>
      <c r="J657" s="29" t="s">
        <v>71</v>
      </c>
      <c r="K657" s="29">
        <v>1375.8</v>
      </c>
      <c r="L657" s="34">
        <v>45.86</v>
      </c>
      <c r="M657" s="29">
        <v>3</v>
      </c>
      <c r="N657" s="35">
        <v>0.7</v>
      </c>
      <c r="O657" s="62" t="s">
        <v>3016</v>
      </c>
      <c r="P657" s="63" t="s">
        <v>2917</v>
      </c>
      <c r="Q657" s="63" t="s">
        <v>45</v>
      </c>
      <c r="R657" s="63" t="s">
        <v>3017</v>
      </c>
      <c r="S657" s="39" t="str">
        <f>LOOKUP(2,1/('[1] 集采未中选药品规格'!$A$2:$A$596=$R657),'[1] 集采未中选药品规格'!C$2:C$596)</f>
        <v>50ml</v>
      </c>
      <c r="T657" s="39" t="str">
        <f>LOOKUP(2,1/('[1] 集采未中选药品规格'!$A$2:$A$596=$R657),'[1] 集采未中选药品规格'!D$2:D$596)</f>
        <v>1支</v>
      </c>
      <c r="U657" s="63" t="s">
        <v>89</v>
      </c>
      <c r="V657" s="64" t="s">
        <v>2922</v>
      </c>
      <c r="W657" s="63" t="s">
        <v>3018</v>
      </c>
      <c r="X657" s="64" t="s">
        <v>2922</v>
      </c>
      <c r="Y657" s="63" t="s">
        <v>2924</v>
      </c>
      <c r="Z657" s="63">
        <v>175</v>
      </c>
      <c r="AA657" s="63">
        <v>175</v>
      </c>
      <c r="AB657" s="55" t="s">
        <v>57</v>
      </c>
      <c r="AC657" s="43" t="s">
        <v>66</v>
      </c>
      <c r="AD657" s="44"/>
      <c r="AE657" s="44" t="s">
        <v>3019</v>
      </c>
      <c r="AF657" s="44" t="s">
        <v>3016</v>
      </c>
      <c r="AG657" s="44" t="s">
        <v>3020</v>
      </c>
      <c r="AH657" s="55"/>
      <c r="AI657" s="50" t="str">
        <f t="shared" si="249"/>
        <v>规格×</v>
      </c>
      <c r="AJ657" s="50" t="str">
        <f t="shared" si="250"/>
        <v>含量差比价</v>
      </c>
      <c r="AK657" s="51">
        <f t="shared" si="251"/>
        <v>13.38</v>
      </c>
      <c r="AL657" s="50">
        <f t="shared" si="252"/>
        <v>13.1</v>
      </c>
      <c r="AM657" s="52" t="str">
        <f t="shared" si="253"/>
        <v>原研药，行梯度降价</v>
      </c>
      <c r="AN657" s="53">
        <f t="shared" si="254"/>
        <v>105</v>
      </c>
      <c r="AO657" s="53">
        <f t="shared" si="255"/>
        <v>63</v>
      </c>
      <c r="AP657" s="53">
        <f t="shared" si="256"/>
        <v>50.4</v>
      </c>
    </row>
    <row r="658" spans="1:42">
      <c r="A658" s="28">
        <v>48</v>
      </c>
      <c r="B658" s="28" t="s">
        <v>2914</v>
      </c>
      <c r="C658" s="28" t="s">
        <v>44</v>
      </c>
      <c r="D658" s="28" t="s">
        <v>45</v>
      </c>
      <c r="E658" s="28" t="str">
        <f>LOOKUP(2,1/([1]中选结果表!$C$2:$C$85=D658),[1]中选结果表!$M$2:$M$85)</f>
        <v>注射剂</v>
      </c>
      <c r="F658" s="28" t="s">
        <v>2915</v>
      </c>
      <c r="G658" s="28" t="str">
        <f>LOOKUP(2,1/([1]中选结果表!$D$2:$D$85=$F658),[1]中选结果表!$E$2:$E$85)</f>
        <v>250ml</v>
      </c>
      <c r="H658" s="28" t="str">
        <f>LOOKUP(2,1/([1]中选结果表!$D$2:$D$85=$F658),[1]中选结果表!$F$2:$F$85)</f>
        <v>30瓶</v>
      </c>
      <c r="I658" s="28" t="s">
        <v>2683</v>
      </c>
      <c r="J658" s="28" t="s">
        <v>71</v>
      </c>
      <c r="K658" s="28">
        <v>1375.8</v>
      </c>
      <c r="L658" s="31">
        <v>45.86</v>
      </c>
      <c r="M658" s="28">
        <v>3</v>
      </c>
      <c r="N658" s="32">
        <v>0.7</v>
      </c>
      <c r="O658" s="60" t="s">
        <v>2877</v>
      </c>
      <c r="P658" s="7" t="s">
        <v>2866</v>
      </c>
      <c r="Q658" s="7" t="s">
        <v>51</v>
      </c>
      <c r="R658" s="7" t="s">
        <v>2867</v>
      </c>
      <c r="S658" s="4" t="str">
        <f>LOOKUP(2,1/('[1] 集采未中选药品规格'!$A$2:$A$596=$R658),'[1] 集采未中选药品规格'!C$2:C$596)</f>
        <v>1250ml</v>
      </c>
      <c r="T658" s="4" t="str">
        <f>LOOKUP(2,1/('[1] 集采未中选药品规格'!$A$2:$A$596=$R658),'[1] 集采未中选药品规格'!D$2:D$596)</f>
        <v>1袋</v>
      </c>
      <c r="U658" s="7" t="s">
        <v>1400</v>
      </c>
      <c r="V658" s="61" t="s">
        <v>53</v>
      </c>
      <c r="W658" s="7" t="s">
        <v>54</v>
      </c>
      <c r="X658" s="61" t="s">
        <v>2878</v>
      </c>
      <c r="Y658" s="7" t="s">
        <v>2879</v>
      </c>
      <c r="Z658" s="7">
        <v>587.64</v>
      </c>
      <c r="AA658" s="7">
        <v>587.64</v>
      </c>
      <c r="AB658" s="54" t="s">
        <v>57</v>
      </c>
      <c r="AC658" s="42"/>
      <c r="AD658" s="42"/>
      <c r="AE658" s="42" t="s">
        <v>2880</v>
      </c>
      <c r="AF658" s="42" t="s">
        <v>2877</v>
      </c>
      <c r="AG658" s="42" t="s">
        <v>2881</v>
      </c>
      <c r="AH658" s="54"/>
      <c r="AI658" s="50" t="str">
        <f t="shared" si="249"/>
        <v>规格×</v>
      </c>
      <c r="AJ658" s="50" t="str">
        <f t="shared" si="250"/>
        <v>含量差比价</v>
      </c>
      <c r="AK658" s="51">
        <f t="shared" si="251"/>
        <v>157.22</v>
      </c>
      <c r="AL658" s="50">
        <f t="shared" si="252"/>
        <v>3.7</v>
      </c>
      <c r="AM658" s="52" t="str">
        <f t="shared" si="253"/>
        <v>差比价与挂网价取低者</v>
      </c>
      <c r="AN658" s="53">
        <f t="shared" si="254"/>
        <v>157.22</v>
      </c>
      <c r="AO658" s="53">
        <f t="shared" si="255"/>
        <v>157.22</v>
      </c>
      <c r="AP658" s="53">
        <f t="shared" si="256"/>
        <v>157.22</v>
      </c>
    </row>
    <row r="659" spans="1:42">
      <c r="A659" s="28">
        <v>48</v>
      </c>
      <c r="B659" s="28" t="s">
        <v>2914</v>
      </c>
      <c r="C659" s="28" t="s">
        <v>44</v>
      </c>
      <c r="D659" s="28" t="s">
        <v>45</v>
      </c>
      <c r="E659" s="28" t="str">
        <f>LOOKUP(2,1/([1]中选结果表!$C$2:$C$85=D659),[1]中选结果表!$M$2:$M$85)</f>
        <v>注射剂</v>
      </c>
      <c r="F659" s="28" t="s">
        <v>2915</v>
      </c>
      <c r="G659" s="28" t="str">
        <f>LOOKUP(2,1/([1]中选结果表!$D$2:$D$85=$F659),[1]中选结果表!$E$2:$E$85)</f>
        <v>250ml</v>
      </c>
      <c r="H659" s="28" t="str">
        <f>LOOKUP(2,1/([1]中选结果表!$D$2:$D$85=$F659),[1]中选结果表!$F$2:$F$85)</f>
        <v>30瓶</v>
      </c>
      <c r="I659" s="28" t="s">
        <v>2683</v>
      </c>
      <c r="J659" s="28" t="s">
        <v>71</v>
      </c>
      <c r="K659" s="28">
        <v>1375.8</v>
      </c>
      <c r="L659" s="31">
        <v>45.86</v>
      </c>
      <c r="M659" s="28">
        <v>3</v>
      </c>
      <c r="N659" s="32">
        <v>0.7</v>
      </c>
      <c r="O659" s="60" t="s">
        <v>2882</v>
      </c>
      <c r="P659" s="7" t="s">
        <v>2883</v>
      </c>
      <c r="Q659" s="7" t="s">
        <v>51</v>
      </c>
      <c r="R659" s="7" t="s">
        <v>2884</v>
      </c>
      <c r="S659" s="4" t="str">
        <f>LOOKUP(2,1/('[1] 集采未中选药品规格'!$A$2:$A$596=$R659),'[1] 集采未中选药品规格'!C$2:C$596)</f>
        <v>250ml</v>
      </c>
      <c r="T659" s="4" t="str">
        <f>LOOKUP(2,1/('[1] 集采未中选药品规格'!$A$2:$A$596=$R659),'[1] 集采未中选药品规格'!D$2:D$596)</f>
        <v>1袋</v>
      </c>
      <c r="U659" s="7" t="s">
        <v>1400</v>
      </c>
      <c r="V659" s="61" t="s">
        <v>2153</v>
      </c>
      <c r="W659" s="7" t="s">
        <v>2154</v>
      </c>
      <c r="X659" s="61" t="s">
        <v>2153</v>
      </c>
      <c r="Y659" s="7" t="s">
        <v>2154</v>
      </c>
      <c r="Z659" s="7">
        <v>94.6</v>
      </c>
      <c r="AA659" s="7">
        <v>94.6</v>
      </c>
      <c r="AB659" s="54" t="s">
        <v>66</v>
      </c>
      <c r="AC659" s="42"/>
      <c r="AD659" s="42"/>
      <c r="AE659" s="42" t="s">
        <v>2885</v>
      </c>
      <c r="AF659" s="42" t="s">
        <v>2882</v>
      </c>
      <c r="AG659" s="42" t="s">
        <v>2886</v>
      </c>
      <c r="AH659" s="54"/>
      <c r="AI659" s="50" t="str">
        <f t="shared" si="249"/>
        <v>规格√</v>
      </c>
      <c r="AJ659" s="50" t="str">
        <f t="shared" si="250"/>
        <v>按中选价</v>
      </c>
      <c r="AK659" s="51">
        <f t="shared" si="251"/>
        <v>45.86</v>
      </c>
      <c r="AL659" s="50">
        <f t="shared" si="252"/>
        <v>2.1</v>
      </c>
      <c r="AM659" s="52" t="str">
        <f t="shared" si="253"/>
        <v>过评药，行梯度降价</v>
      </c>
      <c r="AN659" s="53">
        <f t="shared" si="254"/>
        <v>56.76</v>
      </c>
      <c r="AO659" s="53">
        <f t="shared" si="255"/>
        <v>45.86</v>
      </c>
      <c r="AP659" s="53">
        <f t="shared" si="256"/>
        <v>45.86</v>
      </c>
    </row>
    <row r="660" spans="1:42">
      <c r="A660" s="28">
        <v>48</v>
      </c>
      <c r="B660" s="28" t="s">
        <v>2914</v>
      </c>
      <c r="C660" s="28" t="s">
        <v>44</v>
      </c>
      <c r="D660" s="28" t="s">
        <v>45</v>
      </c>
      <c r="E660" s="28" t="str">
        <f>LOOKUP(2,1/([1]中选结果表!$C$2:$C$85=D660),[1]中选结果表!$M$2:$M$85)</f>
        <v>注射剂</v>
      </c>
      <c r="F660" s="28" t="s">
        <v>2915</v>
      </c>
      <c r="G660" s="28" t="str">
        <f>LOOKUP(2,1/([1]中选结果表!$D$2:$D$85=$F660),[1]中选结果表!$E$2:$E$85)</f>
        <v>250ml</v>
      </c>
      <c r="H660" s="28" t="str">
        <f>LOOKUP(2,1/([1]中选结果表!$D$2:$D$85=$F660),[1]中选结果表!$F$2:$F$85)</f>
        <v>30瓶</v>
      </c>
      <c r="I660" s="28" t="s">
        <v>2683</v>
      </c>
      <c r="J660" s="28" t="s">
        <v>71</v>
      </c>
      <c r="K660" s="28">
        <v>1375.8</v>
      </c>
      <c r="L660" s="31">
        <v>45.86</v>
      </c>
      <c r="M660" s="28">
        <v>3</v>
      </c>
      <c r="N660" s="32">
        <v>0.7</v>
      </c>
      <c r="O660" s="60" t="s">
        <v>2887</v>
      </c>
      <c r="P660" s="7" t="s">
        <v>2866</v>
      </c>
      <c r="Q660" s="7" t="s">
        <v>51</v>
      </c>
      <c r="R660" s="7" t="s">
        <v>2888</v>
      </c>
      <c r="S660" s="4" t="str">
        <f>LOOKUP(2,1/('[1] 集采未中选药品规格'!$A$2:$A$596=$R660),'[1] 集采未中选药品规格'!C$2:C$596)</f>
        <v>1875ml</v>
      </c>
      <c r="T660" s="4" t="str">
        <f>LOOKUP(2,1/('[1] 集采未中选药品规格'!$A$2:$A$596=$R660),'[1] 集采未中选药品规格'!D$2:D$596)</f>
        <v>1袋</v>
      </c>
      <c r="U660" s="7" t="s">
        <v>1400</v>
      </c>
      <c r="V660" s="61" t="s">
        <v>53</v>
      </c>
      <c r="W660" s="7" t="s">
        <v>54</v>
      </c>
      <c r="X660" s="61" t="s">
        <v>2878</v>
      </c>
      <c r="Y660" s="7" t="s">
        <v>2879</v>
      </c>
      <c r="Z660" s="7">
        <v>700.69</v>
      </c>
      <c r="AA660" s="7">
        <v>700.69</v>
      </c>
      <c r="AB660" s="54" t="s">
        <v>57</v>
      </c>
      <c r="AC660" s="42"/>
      <c r="AD660" s="42"/>
      <c r="AE660" s="42" t="s">
        <v>2889</v>
      </c>
      <c r="AF660" s="42" t="s">
        <v>2887</v>
      </c>
      <c r="AG660" s="42" t="s">
        <v>2890</v>
      </c>
      <c r="AH660" s="54"/>
      <c r="AI660" s="50" t="str">
        <f t="shared" si="249"/>
        <v>规格×</v>
      </c>
      <c r="AJ660" s="50" t="str">
        <f t="shared" si="250"/>
        <v>含量差比价</v>
      </c>
      <c r="AK660" s="51">
        <f t="shared" si="251"/>
        <v>214.45</v>
      </c>
      <c r="AL660" s="50">
        <f t="shared" si="252"/>
        <v>3.3</v>
      </c>
      <c r="AM660" s="52" t="str">
        <f t="shared" si="253"/>
        <v>差比价与挂网价取低者</v>
      </c>
      <c r="AN660" s="53">
        <f t="shared" si="254"/>
        <v>214.45</v>
      </c>
      <c r="AO660" s="53">
        <f t="shared" si="255"/>
        <v>214.45</v>
      </c>
      <c r="AP660" s="53">
        <f t="shared" si="256"/>
        <v>214.45</v>
      </c>
    </row>
    <row r="661" spans="1:42">
      <c r="A661" s="28">
        <v>48</v>
      </c>
      <c r="B661" s="28" t="s">
        <v>2914</v>
      </c>
      <c r="C661" s="28" t="s">
        <v>44</v>
      </c>
      <c r="D661" s="28" t="s">
        <v>45</v>
      </c>
      <c r="E661" s="28" t="str">
        <f>LOOKUP(2,1/([1]中选结果表!$C$2:$C$85=D661),[1]中选结果表!$M$2:$M$85)</f>
        <v>注射剂</v>
      </c>
      <c r="F661" s="28" t="s">
        <v>2915</v>
      </c>
      <c r="G661" s="28" t="str">
        <f>LOOKUP(2,1/([1]中选结果表!$D$2:$D$85=$F661),[1]中选结果表!$E$2:$E$85)</f>
        <v>250ml</v>
      </c>
      <c r="H661" s="28" t="str">
        <f>LOOKUP(2,1/([1]中选结果表!$D$2:$D$85=$F661),[1]中选结果表!$F$2:$F$85)</f>
        <v>30瓶</v>
      </c>
      <c r="I661" s="28" t="s">
        <v>2683</v>
      </c>
      <c r="J661" s="28" t="s">
        <v>71</v>
      </c>
      <c r="K661" s="28">
        <v>1375.8</v>
      </c>
      <c r="L661" s="31">
        <v>45.86</v>
      </c>
      <c r="M661" s="28">
        <v>3</v>
      </c>
      <c r="N661" s="32">
        <v>0.7</v>
      </c>
      <c r="O661" s="60" t="s">
        <v>3021</v>
      </c>
      <c r="P661" s="7" t="s">
        <v>2954</v>
      </c>
      <c r="Q661" s="7" t="s">
        <v>45</v>
      </c>
      <c r="R661" s="7" t="s">
        <v>3022</v>
      </c>
      <c r="S661" s="4" t="str">
        <f>LOOKUP(2,1/('[1] 集采未中选药品规格'!$A$2:$A$596=$R661),'[1] 集采未中选药品规格'!C$2:C$596)</f>
        <v>250ml</v>
      </c>
      <c r="T661" s="4" t="str">
        <f>LOOKUP(2,1/('[1] 集采未中选药品规格'!$A$2:$A$596=$R661),'[1] 集采未中选药品规格'!D$2:D$596)</f>
        <v>1瓶</v>
      </c>
      <c r="U661" s="7" t="s">
        <v>47</v>
      </c>
      <c r="V661" s="61" t="s">
        <v>70</v>
      </c>
      <c r="W661" s="7" t="s">
        <v>71</v>
      </c>
      <c r="X661" s="61" t="s">
        <v>70</v>
      </c>
      <c r="Y661" s="7" t="s">
        <v>71</v>
      </c>
      <c r="Z661" s="7">
        <v>93</v>
      </c>
      <c r="AA661" s="7">
        <v>93</v>
      </c>
      <c r="AB661" s="54" t="s">
        <v>66</v>
      </c>
      <c r="AC661" s="42"/>
      <c r="AD661" s="42"/>
      <c r="AE661" s="42" t="s">
        <v>3023</v>
      </c>
      <c r="AF661" s="42" t="s">
        <v>3021</v>
      </c>
      <c r="AG661" s="42" t="s">
        <v>3024</v>
      </c>
      <c r="AH661" s="54"/>
      <c r="AI661" s="50" t="str">
        <f t="shared" si="249"/>
        <v>规格√</v>
      </c>
      <c r="AJ661" s="50" t="str">
        <f t="shared" si="250"/>
        <v>按中选价</v>
      </c>
      <c r="AK661" s="51">
        <f t="shared" si="251"/>
        <v>45.86</v>
      </c>
      <c r="AL661" s="50">
        <f t="shared" si="252"/>
        <v>2</v>
      </c>
      <c r="AM661" s="52" t="str">
        <f t="shared" si="253"/>
        <v>过评药，行梯度降价</v>
      </c>
      <c r="AN661" s="53">
        <f t="shared" si="254"/>
        <v>45.86</v>
      </c>
      <c r="AO661" s="53">
        <f t="shared" si="255"/>
        <v>45.86</v>
      </c>
      <c r="AP661" s="53">
        <f t="shared" si="256"/>
        <v>45.86</v>
      </c>
    </row>
    <row r="662" spans="1:42">
      <c r="A662" s="28">
        <v>48</v>
      </c>
      <c r="B662" s="28" t="s">
        <v>2914</v>
      </c>
      <c r="C662" s="28" t="s">
        <v>44</v>
      </c>
      <c r="D662" s="28" t="s">
        <v>45</v>
      </c>
      <c r="E662" s="28" t="str">
        <f>LOOKUP(2,1/([1]中选结果表!$C$2:$C$85=D662),[1]中选结果表!$M$2:$M$85)</f>
        <v>注射剂</v>
      </c>
      <c r="F662" s="28" t="s">
        <v>2915</v>
      </c>
      <c r="G662" s="28" t="str">
        <f>LOOKUP(2,1/([1]中选结果表!$D$2:$D$85=$F662),[1]中选结果表!$E$2:$E$85)</f>
        <v>250ml</v>
      </c>
      <c r="H662" s="28" t="str">
        <f>LOOKUP(2,1/([1]中选结果表!$D$2:$D$85=$F662),[1]中选结果表!$F$2:$F$85)</f>
        <v>30瓶</v>
      </c>
      <c r="I662" s="28" t="s">
        <v>2683</v>
      </c>
      <c r="J662" s="28" t="s">
        <v>71</v>
      </c>
      <c r="K662" s="28">
        <v>1375.8</v>
      </c>
      <c r="L662" s="31">
        <v>45.86</v>
      </c>
      <c r="M662" s="28">
        <v>3</v>
      </c>
      <c r="N662" s="32">
        <v>0.7</v>
      </c>
      <c r="O662" s="60" t="s">
        <v>3025</v>
      </c>
      <c r="P662" s="7" t="s">
        <v>2917</v>
      </c>
      <c r="Q662" s="7" t="s">
        <v>51</v>
      </c>
      <c r="R662" s="7" t="s">
        <v>2947</v>
      </c>
      <c r="S662" s="4" t="str">
        <f>LOOKUP(2,1/('[1] 集采未中选药品规格'!$A$2:$A$596=$R662),'[1] 集采未中选药品规格'!C$2:C$596)</f>
        <v>50ml</v>
      </c>
      <c r="T662" s="4" t="str">
        <f>LOOKUP(2,1/('[1] 集采未中选药品规格'!$A$2:$A$596=$R662),'[1] 集采未中选药品规格'!D$2:D$596)</f>
        <v>1瓶</v>
      </c>
      <c r="U662" s="7" t="s">
        <v>47</v>
      </c>
      <c r="V662" s="61" t="s">
        <v>2755</v>
      </c>
      <c r="W662" s="7" t="s">
        <v>2756</v>
      </c>
      <c r="X662" s="61" t="s">
        <v>2755</v>
      </c>
      <c r="Y662" s="7" t="s">
        <v>2756</v>
      </c>
      <c r="Z662" s="7">
        <v>194.13</v>
      </c>
      <c r="AA662" s="7">
        <v>194.13</v>
      </c>
      <c r="AB662" s="54" t="s">
        <v>66</v>
      </c>
      <c r="AC662" s="42"/>
      <c r="AD662" s="42"/>
      <c r="AE662" s="42" t="s">
        <v>3026</v>
      </c>
      <c r="AF662" s="42" t="s">
        <v>3025</v>
      </c>
      <c r="AG662" s="42" t="s">
        <v>3027</v>
      </c>
      <c r="AH662" s="54"/>
      <c r="AI662" s="50" t="str">
        <f t="shared" si="249"/>
        <v>规格×</v>
      </c>
      <c r="AJ662" s="50" t="str">
        <f t="shared" si="250"/>
        <v>含量差比价</v>
      </c>
      <c r="AK662" s="51">
        <f t="shared" si="251"/>
        <v>13.38</v>
      </c>
      <c r="AL662" s="50">
        <f t="shared" si="252"/>
        <v>14.5</v>
      </c>
      <c r="AM662" s="52" t="str">
        <f t="shared" si="253"/>
        <v>过评药，行梯度降价</v>
      </c>
      <c r="AN662" s="53">
        <f t="shared" si="254"/>
        <v>116.48</v>
      </c>
      <c r="AO662" s="53">
        <f t="shared" si="255"/>
        <v>69.89</v>
      </c>
      <c r="AP662" s="53">
        <f t="shared" si="256"/>
        <v>55.91</v>
      </c>
    </row>
    <row r="663" spans="1:42">
      <c r="A663" s="28">
        <v>48</v>
      </c>
      <c r="B663" s="28" t="s">
        <v>2914</v>
      </c>
      <c r="C663" s="28" t="s">
        <v>44</v>
      </c>
      <c r="D663" s="28" t="s">
        <v>45</v>
      </c>
      <c r="E663" s="28" t="str">
        <f>LOOKUP(2,1/([1]中选结果表!$C$2:$C$85=D663),[1]中选结果表!$M$2:$M$85)</f>
        <v>注射剂</v>
      </c>
      <c r="F663" s="28" t="s">
        <v>2915</v>
      </c>
      <c r="G663" s="28" t="str">
        <f>LOOKUP(2,1/([1]中选结果表!$D$2:$D$85=$F663),[1]中选结果表!$E$2:$E$85)</f>
        <v>250ml</v>
      </c>
      <c r="H663" s="28" t="str">
        <f>LOOKUP(2,1/([1]中选结果表!$D$2:$D$85=$F663),[1]中选结果表!$F$2:$F$85)</f>
        <v>30瓶</v>
      </c>
      <c r="I663" s="28" t="s">
        <v>2683</v>
      </c>
      <c r="J663" s="28" t="s">
        <v>71</v>
      </c>
      <c r="K663" s="28">
        <v>1375.8</v>
      </c>
      <c r="L663" s="31">
        <v>45.86</v>
      </c>
      <c r="M663" s="28">
        <v>3</v>
      </c>
      <c r="N663" s="32">
        <v>0.7</v>
      </c>
      <c r="O663" s="60" t="s">
        <v>3028</v>
      </c>
      <c r="P663" s="7" t="s">
        <v>2917</v>
      </c>
      <c r="Q663" s="7" t="s">
        <v>45</v>
      </c>
      <c r="R663" s="7" t="s">
        <v>3029</v>
      </c>
      <c r="S663" s="4" t="str">
        <f>LOOKUP(2,1/('[1] 集采未中选药品规格'!$A$2:$A$596=$R663),'[1] 集采未中选药品规格'!C$2:C$596)</f>
        <v>50ml</v>
      </c>
      <c r="T663" s="4" t="str">
        <f>LOOKUP(2,1/('[1] 集采未中选药品规格'!$A$2:$A$596=$R663),'[1] 集采未中选药品规格'!D$2:D$596)</f>
        <v>1瓶</v>
      </c>
      <c r="U663" s="7" t="s">
        <v>47</v>
      </c>
      <c r="V663" s="61" t="s">
        <v>1112</v>
      </c>
      <c r="W663" s="7" t="s">
        <v>1113</v>
      </c>
      <c r="X663" s="61" t="s">
        <v>1112</v>
      </c>
      <c r="Y663" s="7" t="s">
        <v>1113</v>
      </c>
      <c r="Z663" s="7">
        <v>229.5</v>
      </c>
      <c r="AA663" s="7">
        <v>229.5</v>
      </c>
      <c r="AB663" s="54" t="s">
        <v>66</v>
      </c>
      <c r="AC663" s="42"/>
      <c r="AD663" s="42"/>
      <c r="AE663" s="42" t="s">
        <v>3030</v>
      </c>
      <c r="AF663" s="42" t="s">
        <v>3028</v>
      </c>
      <c r="AG663" s="42" t="s">
        <v>3031</v>
      </c>
      <c r="AH663" s="54"/>
      <c r="AI663" s="50" t="str">
        <f t="shared" si="249"/>
        <v>规格×</v>
      </c>
      <c r="AJ663" s="50" t="str">
        <f t="shared" si="250"/>
        <v>含量差比价</v>
      </c>
      <c r="AK663" s="51">
        <f t="shared" si="251"/>
        <v>13.38</v>
      </c>
      <c r="AL663" s="50">
        <f t="shared" si="252"/>
        <v>17.2</v>
      </c>
      <c r="AM663" s="52" t="str">
        <f t="shared" si="253"/>
        <v>过评药，行梯度降价</v>
      </c>
      <c r="AN663" s="53">
        <f t="shared" si="254"/>
        <v>137.69999999999999</v>
      </c>
      <c r="AO663" s="53">
        <f t="shared" si="255"/>
        <v>82.62</v>
      </c>
      <c r="AP663" s="53">
        <f t="shared" si="256"/>
        <v>66.100000000000009</v>
      </c>
    </row>
    <row r="664" spans="1:42">
      <c r="A664" s="28">
        <v>48</v>
      </c>
      <c r="B664" s="28" t="s">
        <v>2914</v>
      </c>
      <c r="C664" s="28" t="s">
        <v>44</v>
      </c>
      <c r="D664" s="28" t="s">
        <v>45</v>
      </c>
      <c r="E664" s="28" t="str">
        <f>LOOKUP(2,1/([1]中选结果表!$C$2:$C$85=D664),[1]中选结果表!$M$2:$M$85)</f>
        <v>注射剂</v>
      </c>
      <c r="F664" s="28" t="s">
        <v>2915</v>
      </c>
      <c r="G664" s="28" t="str">
        <f>LOOKUP(2,1/([1]中选结果表!$D$2:$D$85=$F664),[1]中选结果表!$E$2:$E$85)</f>
        <v>250ml</v>
      </c>
      <c r="H664" s="28" t="str">
        <f>LOOKUP(2,1/([1]中选结果表!$D$2:$D$85=$F664),[1]中选结果表!$F$2:$F$85)</f>
        <v>30瓶</v>
      </c>
      <c r="I664" s="28" t="s">
        <v>2683</v>
      </c>
      <c r="J664" s="28" t="s">
        <v>71</v>
      </c>
      <c r="K664" s="28">
        <v>1375.8</v>
      </c>
      <c r="L664" s="31">
        <v>45.86</v>
      </c>
      <c r="M664" s="28">
        <v>3</v>
      </c>
      <c r="N664" s="32">
        <v>0.7</v>
      </c>
      <c r="O664" s="60" t="s">
        <v>3032</v>
      </c>
      <c r="P664" s="7" t="s">
        <v>2917</v>
      </c>
      <c r="Q664" s="7" t="s">
        <v>45</v>
      </c>
      <c r="R664" s="7" t="s">
        <v>3033</v>
      </c>
      <c r="S664" s="4" t="str">
        <f>LOOKUP(2,1/('[1] 集采未中选药品规格'!$A$2:$A$596=$R664),'[1] 集采未中选药品规格'!C$2:C$596)</f>
        <v>50ml</v>
      </c>
      <c r="T664" s="4" t="str">
        <f>LOOKUP(2,1/('[1] 集采未中选药品规格'!$A$2:$A$596=$R664),'[1] 集采未中选药品规格'!D$2:D$596)</f>
        <v>1瓶</v>
      </c>
      <c r="U664" s="7" t="s">
        <v>47</v>
      </c>
      <c r="V664" s="61" t="s">
        <v>1112</v>
      </c>
      <c r="W664" s="7" t="s">
        <v>1113</v>
      </c>
      <c r="X664" s="61" t="s">
        <v>1112</v>
      </c>
      <c r="Y664" s="7" t="s">
        <v>1113</v>
      </c>
      <c r="Z664" s="7">
        <v>135</v>
      </c>
      <c r="AA664" s="7">
        <v>135</v>
      </c>
      <c r="AB664" s="54" t="s">
        <v>66</v>
      </c>
      <c r="AC664" s="42"/>
      <c r="AD664" s="42"/>
      <c r="AE664" s="42" t="s">
        <v>3034</v>
      </c>
      <c r="AF664" s="42" t="s">
        <v>3032</v>
      </c>
      <c r="AG664" s="42" t="s">
        <v>3035</v>
      </c>
      <c r="AH664" s="54"/>
      <c r="AI664" s="50" t="str">
        <f t="shared" si="249"/>
        <v>规格×</v>
      </c>
      <c r="AJ664" s="50" t="str">
        <f t="shared" si="250"/>
        <v>含量差比价</v>
      </c>
      <c r="AK664" s="51">
        <f t="shared" si="251"/>
        <v>13.38</v>
      </c>
      <c r="AL664" s="50">
        <f t="shared" si="252"/>
        <v>10.1</v>
      </c>
      <c r="AM664" s="52" t="str">
        <f t="shared" si="253"/>
        <v>过评药，行梯度降价</v>
      </c>
      <c r="AN664" s="53">
        <f t="shared" si="254"/>
        <v>81</v>
      </c>
      <c r="AO664" s="53">
        <f t="shared" si="255"/>
        <v>48.6</v>
      </c>
      <c r="AP664" s="53">
        <f t="shared" si="256"/>
        <v>38.880000000000003</v>
      </c>
    </row>
    <row r="665" spans="1:42">
      <c r="A665" s="28">
        <v>48</v>
      </c>
      <c r="B665" s="28" t="s">
        <v>2914</v>
      </c>
      <c r="C665" s="28" t="s">
        <v>44</v>
      </c>
      <c r="D665" s="28" t="s">
        <v>45</v>
      </c>
      <c r="E665" s="28" t="str">
        <f>LOOKUP(2,1/([1]中选结果表!$C$2:$C$85=D665),[1]中选结果表!$M$2:$M$85)</f>
        <v>注射剂</v>
      </c>
      <c r="F665" s="28" t="s">
        <v>2915</v>
      </c>
      <c r="G665" s="28" t="str">
        <f>LOOKUP(2,1/([1]中选结果表!$D$2:$D$85=$F665),[1]中选结果表!$E$2:$E$85)</f>
        <v>250ml</v>
      </c>
      <c r="H665" s="28" t="str">
        <f>LOOKUP(2,1/([1]中选结果表!$D$2:$D$85=$F665),[1]中选结果表!$F$2:$F$85)</f>
        <v>30瓶</v>
      </c>
      <c r="I665" s="28" t="s">
        <v>2683</v>
      </c>
      <c r="J665" s="28" t="s">
        <v>71</v>
      </c>
      <c r="K665" s="28">
        <v>1375.8</v>
      </c>
      <c r="L665" s="31">
        <v>45.86</v>
      </c>
      <c r="M665" s="28">
        <v>3</v>
      </c>
      <c r="N665" s="32">
        <v>0.7</v>
      </c>
      <c r="O665" s="60" t="s">
        <v>3036</v>
      </c>
      <c r="P665" s="7" t="s">
        <v>3037</v>
      </c>
      <c r="Q665" s="7" t="s">
        <v>51</v>
      </c>
      <c r="R665" s="7" t="s">
        <v>3038</v>
      </c>
      <c r="S665" s="4" t="str">
        <f>LOOKUP(2,1/('[1] 集采未中选药品规格'!$A$2:$A$596=$R665),'[1] 集采未中选药品规格'!C$2:C$596)</f>
        <v>250ml</v>
      </c>
      <c r="T665" s="4" t="str">
        <f>LOOKUP(2,1/('[1] 集采未中选药品规格'!$A$2:$A$596=$R665),'[1] 集采未中选药品规格'!D$2:D$596)</f>
        <v>1瓶</v>
      </c>
      <c r="U665" s="7" t="s">
        <v>47</v>
      </c>
      <c r="V665" s="61" t="s">
        <v>2871</v>
      </c>
      <c r="W665" s="7" t="s">
        <v>2684</v>
      </c>
      <c r="X665" s="61" t="s">
        <v>2871</v>
      </c>
      <c r="Y665" s="7" t="s">
        <v>2684</v>
      </c>
      <c r="Z665" s="7">
        <v>118</v>
      </c>
      <c r="AA665" s="7">
        <v>118</v>
      </c>
      <c r="AB665" s="54" t="s">
        <v>66</v>
      </c>
      <c r="AC665" s="42"/>
      <c r="AD665" s="42"/>
      <c r="AE665" s="42" t="s">
        <v>3039</v>
      </c>
      <c r="AF665" s="42" t="s">
        <v>3036</v>
      </c>
      <c r="AG665" s="42" t="s">
        <v>3040</v>
      </c>
      <c r="AH665" s="54"/>
      <c r="AI665" s="50" t="str">
        <f t="shared" si="249"/>
        <v>规格√</v>
      </c>
      <c r="AJ665" s="50" t="str">
        <f t="shared" si="250"/>
        <v>按中选价</v>
      </c>
      <c r="AK665" s="51">
        <f t="shared" si="251"/>
        <v>45.86</v>
      </c>
      <c r="AL665" s="50">
        <f t="shared" si="252"/>
        <v>2.6</v>
      </c>
      <c r="AM665" s="52" t="str">
        <f t="shared" si="253"/>
        <v>过评药，行梯度降价</v>
      </c>
      <c r="AN665" s="53">
        <f t="shared" si="254"/>
        <v>70.8</v>
      </c>
      <c r="AO665" s="53">
        <f t="shared" si="255"/>
        <v>45.86</v>
      </c>
      <c r="AP665" s="53">
        <f t="shared" si="256"/>
        <v>45.86</v>
      </c>
    </row>
    <row r="666" spans="1:42">
      <c r="A666" s="28">
        <v>48</v>
      </c>
      <c r="B666" s="28" t="s">
        <v>2914</v>
      </c>
      <c r="C666" s="28" t="s">
        <v>44</v>
      </c>
      <c r="D666" s="28" t="s">
        <v>45</v>
      </c>
      <c r="E666" s="28" t="str">
        <f>LOOKUP(2,1/([1]中选结果表!$C$2:$C$85=D666),[1]中选结果表!$M$2:$M$85)</f>
        <v>注射剂</v>
      </c>
      <c r="F666" s="28" t="s">
        <v>2915</v>
      </c>
      <c r="G666" s="28" t="str">
        <f>LOOKUP(2,1/([1]中选结果表!$D$2:$D$85=$F666),[1]中选结果表!$E$2:$E$85)</f>
        <v>250ml</v>
      </c>
      <c r="H666" s="28" t="str">
        <f>LOOKUP(2,1/([1]中选结果表!$D$2:$D$85=$F666),[1]中选结果表!$F$2:$F$85)</f>
        <v>30瓶</v>
      </c>
      <c r="I666" s="28" t="s">
        <v>2683</v>
      </c>
      <c r="J666" s="28" t="s">
        <v>71</v>
      </c>
      <c r="K666" s="28">
        <v>1375.8</v>
      </c>
      <c r="L666" s="31">
        <v>45.86</v>
      </c>
      <c r="M666" s="28">
        <v>3</v>
      </c>
      <c r="N666" s="32">
        <v>0.7</v>
      </c>
      <c r="O666" s="60" t="s">
        <v>2910</v>
      </c>
      <c r="P666" s="7" t="s">
        <v>2911</v>
      </c>
      <c r="Q666" s="7" t="s">
        <v>51</v>
      </c>
      <c r="R666" s="7" t="s">
        <v>2888</v>
      </c>
      <c r="S666" s="4" t="str">
        <f>LOOKUP(2,1/('[1] 集采未中选药品规格'!$A$2:$A$596=$R666),'[1] 集采未中选药品规格'!C$2:C$596)</f>
        <v>1875ml</v>
      </c>
      <c r="T666" s="4" t="str">
        <f>LOOKUP(2,1/('[1] 集采未中选药品规格'!$A$2:$A$596=$R666),'[1] 集采未中选药品规格'!D$2:D$596)</f>
        <v>1袋</v>
      </c>
      <c r="U666" s="7" t="s">
        <v>1400</v>
      </c>
      <c r="V666" s="61" t="s">
        <v>70</v>
      </c>
      <c r="W666" s="7" t="s">
        <v>71</v>
      </c>
      <c r="X666" s="61" t="s">
        <v>70</v>
      </c>
      <c r="Y666" s="7" t="s">
        <v>71</v>
      </c>
      <c r="Z666" s="7">
        <v>380.55</v>
      </c>
      <c r="AA666" s="7">
        <v>380.55</v>
      </c>
      <c r="AB666" s="54" t="s">
        <v>66</v>
      </c>
      <c r="AC666" s="42"/>
      <c r="AD666" s="42"/>
      <c r="AE666" s="42" t="s">
        <v>2912</v>
      </c>
      <c r="AF666" s="42" t="s">
        <v>2910</v>
      </c>
      <c r="AG666" s="42" t="s">
        <v>2913</v>
      </c>
      <c r="AH666" s="54"/>
      <c r="AI666" s="50" t="str">
        <f t="shared" si="249"/>
        <v>规格×</v>
      </c>
      <c r="AJ666" s="50" t="str">
        <f t="shared" si="250"/>
        <v>含量差比价</v>
      </c>
      <c r="AK666" s="51">
        <f t="shared" si="251"/>
        <v>214.45</v>
      </c>
      <c r="AL666" s="50">
        <f t="shared" si="252"/>
        <v>1.8</v>
      </c>
      <c r="AM666" s="52" t="str">
        <f t="shared" si="253"/>
        <v>过评药，差比价与挂网价取低者</v>
      </c>
      <c r="AN666" s="53">
        <f t="shared" si="254"/>
        <v>214.45</v>
      </c>
      <c r="AO666" s="53">
        <f t="shared" si="255"/>
        <v>214.45</v>
      </c>
      <c r="AP666" s="53">
        <f t="shared" si="256"/>
        <v>214.45</v>
      </c>
    </row>
    <row r="667" spans="1:42">
      <c r="A667" s="28">
        <v>49</v>
      </c>
      <c r="B667" s="28" t="s">
        <v>3041</v>
      </c>
      <c r="C667" s="28" t="s">
        <v>3042</v>
      </c>
      <c r="D667" s="28" t="s">
        <v>374</v>
      </c>
      <c r="E667" s="28" t="str">
        <f>LOOKUP(2,1/([1]中选结果表!$C$2:$C$85=D667),[1]中选结果表!$M$2:$M$85)</f>
        <v>注射剂</v>
      </c>
      <c r="F667" s="28" t="s">
        <v>614</v>
      </c>
      <c r="G667" s="28" t="str">
        <f>LOOKUP(2,1/([1]中选结果表!$D$2:$D$85=$F667),[1]中选结果表!$E$2:$E$85)</f>
        <v>100mg</v>
      </c>
      <c r="H667" s="28" t="str">
        <f>LOOKUP(2,1/([1]中选结果表!$D$2:$D$85=$F667),[1]中选结果表!$F$2:$F$85)</f>
        <v>1瓶</v>
      </c>
      <c r="I667" s="28" t="s">
        <v>89</v>
      </c>
      <c r="J667" s="28" t="s">
        <v>671</v>
      </c>
      <c r="K667" s="28">
        <v>1441.53</v>
      </c>
      <c r="L667" s="31">
        <v>1441.53</v>
      </c>
      <c r="M667" s="28">
        <v>4</v>
      </c>
      <c r="N667" s="32">
        <v>0.8</v>
      </c>
      <c r="O667" s="60" t="s">
        <v>3043</v>
      </c>
      <c r="P667" s="7" t="s">
        <v>3041</v>
      </c>
      <c r="Q667" s="7" t="s">
        <v>51</v>
      </c>
      <c r="R667" s="12" t="s">
        <v>3044</v>
      </c>
      <c r="S667" s="4" t="str">
        <f>LOOKUP(2,1/('[1] 集采未中选药品规格'!$A$2:$A$596=$R667),'[1] 集采未中选药品规格'!C$2:C$596)</f>
        <v>100mg</v>
      </c>
      <c r="T667" s="4" t="str">
        <f>LOOKUP(2,1/('[1] 集采未中选药品规格'!$A$2:$A$596=$R667),'[1] 集采未中选药品规格'!D$2:D$596)</f>
        <v>1瓶</v>
      </c>
      <c r="U667" s="7" t="s">
        <v>89</v>
      </c>
      <c r="V667" s="61" t="s">
        <v>670</v>
      </c>
      <c r="W667" s="7" t="s">
        <v>671</v>
      </c>
      <c r="X667" s="61" t="s">
        <v>670</v>
      </c>
      <c r="Y667" s="7" t="s">
        <v>671</v>
      </c>
      <c r="Z667" s="7">
        <v>3930.4</v>
      </c>
      <c r="AA667" s="7">
        <v>3930.4</v>
      </c>
      <c r="AB667" s="54" t="s">
        <v>66</v>
      </c>
      <c r="AC667" s="42"/>
      <c r="AD667" s="42"/>
      <c r="AE667" s="42" t="s">
        <v>3045</v>
      </c>
      <c r="AF667" s="42" t="s">
        <v>3043</v>
      </c>
      <c r="AG667" s="42" t="s">
        <v>3046</v>
      </c>
      <c r="AH667" s="54" t="s">
        <v>60</v>
      </c>
      <c r="AI667" s="50" t="str">
        <f t="shared" si="249"/>
        <v>规格√</v>
      </c>
      <c r="AJ667" s="50" t="str">
        <f t="shared" si="250"/>
        <v>按中选价</v>
      </c>
      <c r="AK667" s="51">
        <f t="shared" si="251"/>
        <v>1441.53</v>
      </c>
      <c r="AL667" s="50">
        <f t="shared" si="252"/>
        <v>2.7</v>
      </c>
      <c r="AM667" s="52" t="str">
        <f t="shared" si="253"/>
        <v>过评药，行梯度降价</v>
      </c>
      <c r="AN667" s="53">
        <f t="shared" si="254"/>
        <v>2358.2399999999998</v>
      </c>
      <c r="AO667" s="53">
        <f t="shared" si="255"/>
        <v>1441.53</v>
      </c>
      <c r="AP667" s="53">
        <f t="shared" si="256"/>
        <v>1441.53</v>
      </c>
    </row>
    <row r="668" spans="1:42">
      <c r="A668" s="28">
        <v>49</v>
      </c>
      <c r="B668" s="28" t="s">
        <v>3041</v>
      </c>
      <c r="C668" s="28" t="s">
        <v>3042</v>
      </c>
      <c r="D668" s="28" t="s">
        <v>374</v>
      </c>
      <c r="E668" s="28" t="str">
        <f>LOOKUP(2,1/([1]中选结果表!$C$2:$C$85=D668),[1]中选结果表!$M$2:$M$85)</f>
        <v>注射剂</v>
      </c>
      <c r="F668" s="28" t="s">
        <v>1046</v>
      </c>
      <c r="G668" s="28" t="str">
        <f>LOOKUP(2,1/([1]中选结果表!$D$2:$D$85=$F668),[1]中选结果表!$E$2:$E$85)</f>
        <v>25mg</v>
      </c>
      <c r="H668" s="28" t="str">
        <f>LOOKUP(2,1/([1]中选结果表!$D$2:$D$85=$F668),[1]中选结果表!$F$2:$F$85)</f>
        <v>1瓶</v>
      </c>
      <c r="I668" s="28" t="s">
        <v>89</v>
      </c>
      <c r="J668" s="28" t="s">
        <v>671</v>
      </c>
      <c r="K668" s="28">
        <v>498.8</v>
      </c>
      <c r="L668" s="31">
        <v>498.8</v>
      </c>
      <c r="M668" s="28">
        <v>4</v>
      </c>
      <c r="N668" s="32">
        <v>0.8</v>
      </c>
      <c r="O668" s="60" t="s">
        <v>3047</v>
      </c>
      <c r="P668" s="7" t="s">
        <v>3041</v>
      </c>
      <c r="Q668" s="7" t="s">
        <v>51</v>
      </c>
      <c r="R668" s="7" t="s">
        <v>1046</v>
      </c>
      <c r="S668" s="4" t="str">
        <f>LOOKUP(2,1/('[1] 集采未中选药品规格'!$A$2:$A$596=$R668),'[1] 集采未中选药品规格'!C$2:C$596)</f>
        <v>25mg</v>
      </c>
      <c r="T668" s="4" t="str">
        <f>LOOKUP(2,1/('[1] 集采未中选药品规格'!$A$2:$A$596=$R668),'[1] 集采未中选药品规格'!D$2:D$596)</f>
        <v>1瓶</v>
      </c>
      <c r="U668" s="7" t="s">
        <v>89</v>
      </c>
      <c r="V668" s="61" t="s">
        <v>399</v>
      </c>
      <c r="W668" s="7" t="s">
        <v>400</v>
      </c>
      <c r="X668" s="61" t="s">
        <v>399</v>
      </c>
      <c r="Y668" s="7" t="s">
        <v>400</v>
      </c>
      <c r="Z668" s="7">
        <v>1360</v>
      </c>
      <c r="AA668" s="7">
        <v>1360</v>
      </c>
      <c r="AB668" s="54" t="s">
        <v>66</v>
      </c>
      <c r="AC668" s="42"/>
      <c r="AD668" s="42"/>
      <c r="AE668" s="42" t="s">
        <v>3048</v>
      </c>
      <c r="AF668" s="42" t="s">
        <v>3047</v>
      </c>
      <c r="AG668" s="42" t="s">
        <v>3049</v>
      </c>
      <c r="AH668" s="54"/>
      <c r="AI668" s="50" t="str">
        <f t="shared" si="249"/>
        <v>规格√</v>
      </c>
      <c r="AJ668" s="50" t="str">
        <f t="shared" si="250"/>
        <v>按中选价</v>
      </c>
      <c r="AK668" s="51">
        <f t="shared" si="251"/>
        <v>498.8</v>
      </c>
      <c r="AL668" s="50">
        <f t="shared" si="252"/>
        <v>2.7</v>
      </c>
      <c r="AM668" s="52" t="str">
        <f t="shared" si="253"/>
        <v>过评药，行梯度降价</v>
      </c>
      <c r="AN668" s="53">
        <f t="shared" si="254"/>
        <v>816</v>
      </c>
      <c r="AO668" s="53">
        <f t="shared" si="255"/>
        <v>498.8</v>
      </c>
      <c r="AP668" s="53">
        <f t="shared" si="256"/>
        <v>498.8</v>
      </c>
    </row>
    <row r="669" spans="1:42">
      <c r="A669" s="28">
        <v>49</v>
      </c>
      <c r="B669" s="28" t="s">
        <v>3041</v>
      </c>
      <c r="C669" s="28" t="s">
        <v>3042</v>
      </c>
      <c r="D669" s="28" t="s">
        <v>374</v>
      </c>
      <c r="E669" s="28" t="str">
        <f>LOOKUP(2,1/([1]中选结果表!$C$2:$C$85=D669),[1]中选结果表!$M$2:$M$85)</f>
        <v>注射剂</v>
      </c>
      <c r="F669" s="28" t="s">
        <v>1046</v>
      </c>
      <c r="G669" s="28" t="str">
        <f>LOOKUP(2,1/([1]中选结果表!$D$2:$D$85=$F669),[1]中选结果表!$E$2:$E$85)</f>
        <v>25mg</v>
      </c>
      <c r="H669" s="28" t="str">
        <f>LOOKUP(2,1/([1]中选结果表!$D$2:$D$85=$F669),[1]中选结果表!$F$2:$F$85)</f>
        <v>1瓶</v>
      </c>
      <c r="I669" s="28" t="s">
        <v>89</v>
      </c>
      <c r="J669" s="28" t="s">
        <v>671</v>
      </c>
      <c r="K669" s="28">
        <v>498.8</v>
      </c>
      <c r="L669" s="31">
        <v>498.8</v>
      </c>
      <c r="M669" s="28">
        <v>4</v>
      </c>
      <c r="N669" s="32">
        <v>0.8</v>
      </c>
      <c r="O669" s="60" t="s">
        <v>3050</v>
      </c>
      <c r="P669" s="7" t="s">
        <v>3041</v>
      </c>
      <c r="Q669" s="7" t="s">
        <v>51</v>
      </c>
      <c r="R669" s="7" t="s">
        <v>3051</v>
      </c>
      <c r="S669" s="4" t="str">
        <f>LOOKUP(2,1/('[1] 集采未中选药品规格'!$A$2:$A$596=$R669),'[1] 集采未中选药品规格'!C$2:C$596)</f>
        <v>25mg</v>
      </c>
      <c r="T669" s="4" t="str">
        <f>LOOKUP(2,1/('[1] 集采未中选药品规格'!$A$2:$A$596=$R669),'[1] 集采未中选药品规格'!D$2:D$596)</f>
        <v>1瓶</v>
      </c>
      <c r="U669" s="7" t="s">
        <v>89</v>
      </c>
      <c r="V669" s="61" t="s">
        <v>670</v>
      </c>
      <c r="W669" s="7" t="s">
        <v>671</v>
      </c>
      <c r="X669" s="61" t="s">
        <v>670</v>
      </c>
      <c r="Y669" s="7" t="s">
        <v>671</v>
      </c>
      <c r="Z669" s="7">
        <v>1360</v>
      </c>
      <c r="AA669" s="7">
        <v>1360</v>
      </c>
      <c r="AB669" s="54" t="s">
        <v>66</v>
      </c>
      <c r="AC669" s="42"/>
      <c r="AD669" s="42"/>
      <c r="AE669" s="42" t="s">
        <v>3052</v>
      </c>
      <c r="AF669" s="42" t="s">
        <v>3050</v>
      </c>
      <c r="AG669" s="42" t="s">
        <v>3053</v>
      </c>
      <c r="AH669" s="54" t="s">
        <v>60</v>
      </c>
      <c r="AI669" s="50" t="str">
        <f t="shared" si="249"/>
        <v>规格√</v>
      </c>
      <c r="AJ669" s="50" t="str">
        <f t="shared" si="250"/>
        <v>按中选价</v>
      </c>
      <c r="AK669" s="51">
        <f t="shared" si="251"/>
        <v>498.8</v>
      </c>
      <c r="AL669" s="50">
        <f t="shared" si="252"/>
        <v>2.7</v>
      </c>
      <c r="AM669" s="52" t="str">
        <f t="shared" si="253"/>
        <v>过评药，行梯度降价</v>
      </c>
      <c r="AN669" s="53">
        <f t="shared" si="254"/>
        <v>816</v>
      </c>
      <c r="AO669" s="53">
        <f t="shared" si="255"/>
        <v>498.8</v>
      </c>
      <c r="AP669" s="53">
        <f t="shared" si="256"/>
        <v>498.8</v>
      </c>
    </row>
    <row r="670" spans="1:42">
      <c r="A670" s="28">
        <v>49</v>
      </c>
      <c r="B670" s="28" t="s">
        <v>3041</v>
      </c>
      <c r="C670" s="28" t="s">
        <v>3042</v>
      </c>
      <c r="D670" s="28" t="s">
        <v>374</v>
      </c>
      <c r="E670" s="28" t="str">
        <f>LOOKUP(2,1/([1]中选结果表!$C$2:$C$85=D670),[1]中选结果表!$M$2:$M$85)</f>
        <v>注射剂</v>
      </c>
      <c r="F670" s="28" t="s">
        <v>1046</v>
      </c>
      <c r="G670" s="28" t="str">
        <f>LOOKUP(2,1/([1]中选结果表!$D$2:$D$85=$F670),[1]中选结果表!$E$2:$E$85)</f>
        <v>25mg</v>
      </c>
      <c r="H670" s="28" t="str">
        <f>LOOKUP(2,1/([1]中选结果表!$D$2:$D$85=$F670),[1]中选结果表!$F$2:$F$85)</f>
        <v>1瓶</v>
      </c>
      <c r="I670" s="28" t="s">
        <v>89</v>
      </c>
      <c r="J670" s="28" t="s">
        <v>671</v>
      </c>
      <c r="K670" s="28">
        <v>498.8</v>
      </c>
      <c r="L670" s="31">
        <v>498.8</v>
      </c>
      <c r="M670" s="28">
        <v>4</v>
      </c>
      <c r="N670" s="32">
        <v>0.8</v>
      </c>
      <c r="O670" s="60" t="s">
        <v>3054</v>
      </c>
      <c r="P670" s="7" t="s">
        <v>3041</v>
      </c>
      <c r="Q670" s="7" t="s">
        <v>484</v>
      </c>
      <c r="R670" s="7" t="s">
        <v>3055</v>
      </c>
      <c r="S670" s="4" t="str">
        <f>LOOKUP(2,1/('[1] 集采未中选药品规格'!$A$2:$A$596=$R670),'[1] 集采未中选药品规格'!C$2:C$596)</f>
        <v>25mg</v>
      </c>
      <c r="T670" s="4" t="str">
        <f>LOOKUP(2,1/('[1] 集采未中选药品规格'!$A$2:$A$596=$R670),'[1] 集采未中选药品规格'!D$2:D$596)</f>
        <v>1瓶</v>
      </c>
      <c r="U670" s="7"/>
      <c r="V670" s="61" t="s">
        <v>2437</v>
      </c>
      <c r="W670" s="7" t="s">
        <v>3056</v>
      </c>
      <c r="X670" s="61" t="s">
        <v>2437</v>
      </c>
      <c r="Y670" s="7" t="s">
        <v>2438</v>
      </c>
      <c r="Z670" s="7">
        <v>950</v>
      </c>
      <c r="AA670" s="7"/>
      <c r="AB670" s="54" t="s">
        <v>57</v>
      </c>
      <c r="AC670" s="42"/>
      <c r="AD670" s="42"/>
      <c r="AE670" s="42"/>
      <c r="AF670" s="42" t="s">
        <v>3054</v>
      </c>
      <c r="AG670" s="42"/>
      <c r="AH670" s="54"/>
      <c r="AI670" s="50" t="str">
        <f t="shared" si="249"/>
        <v>规格√</v>
      </c>
      <c r="AJ670" s="50" t="str">
        <f t="shared" si="250"/>
        <v>按中选价</v>
      </c>
      <c r="AK670" s="51">
        <f t="shared" si="251"/>
        <v>498.8</v>
      </c>
      <c r="AL670" s="50">
        <f t="shared" si="252"/>
        <v>0</v>
      </c>
      <c r="AM670" s="52" t="str">
        <f t="shared" si="253"/>
        <v>差比价与挂网价取低者</v>
      </c>
      <c r="AN670" s="53">
        <f t="shared" si="254"/>
        <v>498.8</v>
      </c>
      <c r="AO670" s="53">
        <f t="shared" si="255"/>
        <v>498.8</v>
      </c>
      <c r="AP670" s="53">
        <f t="shared" si="256"/>
        <v>498.8</v>
      </c>
    </row>
    <row r="671" spans="1:42">
      <c r="A671" s="28">
        <v>50</v>
      </c>
      <c r="B671" s="28" t="s">
        <v>3057</v>
      </c>
      <c r="C671" s="28" t="s">
        <v>3058</v>
      </c>
      <c r="D671" s="28" t="s">
        <v>45</v>
      </c>
      <c r="E671" s="28" t="str">
        <f>LOOKUP(2,1/([1]中选结果表!$C$2:$C$85=D671),[1]中选结果表!$M$2:$M$85)</f>
        <v>注射剂</v>
      </c>
      <c r="F671" s="28" t="s">
        <v>3059</v>
      </c>
      <c r="G671" s="28" t="str">
        <f>LOOKUP(2,1/([1]中选结果表!$D$2:$D$85=$F671),[1]中选结果表!$E$2:$E$85)</f>
        <v>100mg</v>
      </c>
      <c r="H671" s="28" t="str">
        <f>LOOKUP(2,1/([1]中选结果表!$D$2:$D$85=$F671),[1]中选结果表!$F$2:$F$85)</f>
        <v>1瓶</v>
      </c>
      <c r="I671" s="28" t="s">
        <v>89</v>
      </c>
      <c r="J671" s="28" t="s">
        <v>1113</v>
      </c>
      <c r="K671" s="28">
        <v>169</v>
      </c>
      <c r="L671" s="31">
        <v>169</v>
      </c>
      <c r="M671" s="28">
        <v>3</v>
      </c>
      <c r="N671" s="32">
        <v>0.7</v>
      </c>
      <c r="O671" s="60" t="s">
        <v>3060</v>
      </c>
      <c r="P671" s="7" t="s">
        <v>3061</v>
      </c>
      <c r="Q671" s="7" t="s">
        <v>51</v>
      </c>
      <c r="R671" s="7" t="s">
        <v>3062</v>
      </c>
      <c r="S671" s="4" t="str">
        <f>LOOKUP(2,1/('[1] 集采未中选药品规格'!$A$2:$A$596=$R671),'[1] 集采未中选药品规格'!C$2:C$596)</f>
        <v>100mg</v>
      </c>
      <c r="T671" s="4" t="str">
        <f>LOOKUP(2,1/('[1] 集采未中选药品规格'!$A$2:$A$596=$R671),'[1] 集采未中选药品规格'!D$2:D$596)</f>
        <v>1瓶</v>
      </c>
      <c r="U671" s="7" t="s">
        <v>47</v>
      </c>
      <c r="V671" s="61" t="s">
        <v>636</v>
      </c>
      <c r="W671" s="7" t="s">
        <v>637</v>
      </c>
      <c r="X671" s="61" t="s">
        <v>636</v>
      </c>
      <c r="Y671" s="7" t="s">
        <v>637</v>
      </c>
      <c r="Z671" s="7">
        <v>780</v>
      </c>
      <c r="AA671" s="7">
        <v>780</v>
      </c>
      <c r="AB671" s="54" t="s">
        <v>66</v>
      </c>
      <c r="AC671" s="42" t="s">
        <v>192</v>
      </c>
      <c r="AD671" s="42"/>
      <c r="AE671" s="42" t="s">
        <v>3063</v>
      </c>
      <c r="AF671" s="42" t="s">
        <v>3060</v>
      </c>
      <c r="AG671" s="42" t="s">
        <v>3064</v>
      </c>
      <c r="AH671" s="54"/>
      <c r="AI671" s="50" t="str">
        <f t="shared" si="249"/>
        <v>规格√</v>
      </c>
      <c r="AJ671" s="50" t="str">
        <f t="shared" si="250"/>
        <v>按中选价</v>
      </c>
      <c r="AK671" s="51">
        <f t="shared" si="251"/>
        <v>169</v>
      </c>
      <c r="AL671" s="50">
        <f t="shared" si="252"/>
        <v>4.5999999999999996</v>
      </c>
      <c r="AM671" s="52" t="str">
        <f t="shared" si="253"/>
        <v>过评药，行梯度降价</v>
      </c>
      <c r="AN671" s="53">
        <f t="shared" si="254"/>
        <v>468</v>
      </c>
      <c r="AO671" s="53">
        <f t="shared" si="255"/>
        <v>280.8</v>
      </c>
      <c r="AP671" s="53">
        <f t="shared" si="256"/>
        <v>224.64</v>
      </c>
    </row>
    <row r="672" spans="1:42">
      <c r="A672" s="28">
        <v>50</v>
      </c>
      <c r="B672" s="28" t="s">
        <v>3057</v>
      </c>
      <c r="C672" s="28" t="s">
        <v>3058</v>
      </c>
      <c r="D672" s="28" t="s">
        <v>45</v>
      </c>
      <c r="E672" s="28" t="str">
        <f>LOOKUP(2,1/([1]中选结果表!$C$2:$C$85=D672),[1]中选结果表!$M$2:$M$85)</f>
        <v>注射剂</v>
      </c>
      <c r="F672" s="28" t="s">
        <v>3059</v>
      </c>
      <c r="G672" s="28" t="str">
        <f>LOOKUP(2,1/([1]中选结果表!$D$2:$D$85=$F672),[1]中选结果表!$E$2:$E$85)</f>
        <v>100mg</v>
      </c>
      <c r="H672" s="28" t="str">
        <f>LOOKUP(2,1/([1]中选结果表!$D$2:$D$85=$F672),[1]中选结果表!$F$2:$F$85)</f>
        <v>1瓶</v>
      </c>
      <c r="I672" s="28" t="s">
        <v>89</v>
      </c>
      <c r="J672" s="28" t="s">
        <v>1113</v>
      </c>
      <c r="K672" s="28">
        <v>169</v>
      </c>
      <c r="L672" s="31">
        <v>169</v>
      </c>
      <c r="M672" s="28">
        <v>3</v>
      </c>
      <c r="N672" s="32">
        <v>0.7</v>
      </c>
      <c r="O672" s="60" t="s">
        <v>3065</v>
      </c>
      <c r="P672" s="7" t="s">
        <v>3061</v>
      </c>
      <c r="Q672" s="7" t="s">
        <v>51</v>
      </c>
      <c r="R672" s="7" t="s">
        <v>3062</v>
      </c>
      <c r="S672" s="4" t="str">
        <f>LOOKUP(2,1/('[1] 集采未中选药品规格'!$A$2:$A$596=$R672),'[1] 集采未中选药品规格'!C$2:C$596)</f>
        <v>100mg</v>
      </c>
      <c r="T672" s="4" t="str">
        <f>LOOKUP(2,1/('[1] 集采未中选药品规格'!$A$2:$A$596=$R672),'[1] 集采未中选药品规格'!D$2:D$596)</f>
        <v>1瓶</v>
      </c>
      <c r="U672" s="7" t="s">
        <v>47</v>
      </c>
      <c r="V672" s="61" t="s">
        <v>648</v>
      </c>
      <c r="W672" s="7" t="s">
        <v>649</v>
      </c>
      <c r="X672" s="61" t="s">
        <v>648</v>
      </c>
      <c r="Y672" s="7" t="s">
        <v>649</v>
      </c>
      <c r="Z672" s="7">
        <v>698</v>
      </c>
      <c r="AA672" s="7">
        <v>698</v>
      </c>
      <c r="AB672" s="54" t="s">
        <v>66</v>
      </c>
      <c r="AC672" s="42"/>
      <c r="AD672" s="42"/>
      <c r="AE672" s="42" t="s">
        <v>3066</v>
      </c>
      <c r="AF672" s="42" t="s">
        <v>3065</v>
      </c>
      <c r="AG672" s="42" t="s">
        <v>3067</v>
      </c>
      <c r="AH672" s="54"/>
      <c r="AI672" s="50" t="str">
        <f t="shared" si="249"/>
        <v>规格√</v>
      </c>
      <c r="AJ672" s="50" t="str">
        <f t="shared" si="250"/>
        <v>按中选价</v>
      </c>
      <c r="AK672" s="51">
        <f t="shared" si="251"/>
        <v>169</v>
      </c>
      <c r="AL672" s="50">
        <f t="shared" si="252"/>
        <v>4.0999999999999996</v>
      </c>
      <c r="AM672" s="52" t="str">
        <f t="shared" si="253"/>
        <v>过评药，行梯度降价</v>
      </c>
      <c r="AN672" s="53">
        <f t="shared" si="254"/>
        <v>418.8</v>
      </c>
      <c r="AO672" s="53">
        <f t="shared" si="255"/>
        <v>251.28</v>
      </c>
      <c r="AP672" s="53">
        <f t="shared" si="256"/>
        <v>201.03</v>
      </c>
    </row>
    <row r="673" spans="1:42">
      <c r="A673" s="28">
        <v>50</v>
      </c>
      <c r="B673" s="28" t="s">
        <v>3057</v>
      </c>
      <c r="C673" s="28" t="s">
        <v>3058</v>
      </c>
      <c r="D673" s="28" t="s">
        <v>45</v>
      </c>
      <c r="E673" s="28" t="str">
        <f>LOOKUP(2,1/([1]中选结果表!$C$2:$C$85=D673),[1]中选结果表!$M$2:$M$85)</f>
        <v>注射剂</v>
      </c>
      <c r="F673" s="28" t="s">
        <v>3059</v>
      </c>
      <c r="G673" s="28" t="str">
        <f>LOOKUP(2,1/([1]中选结果表!$D$2:$D$85=$F673),[1]中选结果表!$E$2:$E$85)</f>
        <v>100mg</v>
      </c>
      <c r="H673" s="28" t="str">
        <f>LOOKUP(2,1/([1]中选结果表!$D$2:$D$85=$F673),[1]中选结果表!$F$2:$F$85)</f>
        <v>1瓶</v>
      </c>
      <c r="I673" s="28" t="s">
        <v>89</v>
      </c>
      <c r="J673" s="28" t="s">
        <v>1113</v>
      </c>
      <c r="K673" s="28">
        <v>169</v>
      </c>
      <c r="L673" s="31">
        <v>169</v>
      </c>
      <c r="M673" s="28">
        <v>3</v>
      </c>
      <c r="N673" s="32">
        <v>0.7</v>
      </c>
      <c r="O673" s="60" t="s">
        <v>3068</v>
      </c>
      <c r="P673" s="7" t="s">
        <v>3061</v>
      </c>
      <c r="Q673" s="7" t="s">
        <v>51</v>
      </c>
      <c r="R673" s="7" t="s">
        <v>614</v>
      </c>
      <c r="S673" s="4" t="str">
        <f>LOOKUP(2,1/('[1] 集采未中选药品规格'!$A$2:$A$596=$R673),'[1] 集采未中选药品规格'!C$2:C$596)</f>
        <v>100mg</v>
      </c>
      <c r="T673" s="4" t="str">
        <f>LOOKUP(2,1/('[1] 集采未中选药品规格'!$A$2:$A$596=$R673),'[1] 集采未中选药品规格'!D$2:D$596)</f>
        <v>1瓶</v>
      </c>
      <c r="U673" s="7" t="s">
        <v>89</v>
      </c>
      <c r="V673" s="61" t="s">
        <v>302</v>
      </c>
      <c r="W673" s="7" t="s">
        <v>3069</v>
      </c>
      <c r="X673" s="61" t="s">
        <v>302</v>
      </c>
      <c r="Y673" s="7" t="s">
        <v>3069</v>
      </c>
      <c r="Z673" s="7">
        <v>747</v>
      </c>
      <c r="AA673" s="7">
        <v>747</v>
      </c>
      <c r="AB673" s="54" t="s">
        <v>66</v>
      </c>
      <c r="AC673" s="42" t="s">
        <v>192</v>
      </c>
      <c r="AD673" s="42"/>
      <c r="AE673" s="42" t="s">
        <v>3070</v>
      </c>
      <c r="AF673" s="42" t="s">
        <v>3068</v>
      </c>
      <c r="AG673" s="42" t="s">
        <v>3071</v>
      </c>
      <c r="AH673" s="54"/>
      <c r="AI673" s="50" t="str">
        <f t="shared" si="249"/>
        <v>规格√</v>
      </c>
      <c r="AJ673" s="50" t="str">
        <f t="shared" si="250"/>
        <v>按中选价</v>
      </c>
      <c r="AK673" s="51">
        <f t="shared" si="251"/>
        <v>169</v>
      </c>
      <c r="AL673" s="50">
        <f t="shared" si="252"/>
        <v>4.4000000000000004</v>
      </c>
      <c r="AM673" s="52" t="str">
        <f t="shared" si="253"/>
        <v>过评药，行梯度降价</v>
      </c>
      <c r="AN673" s="53">
        <f t="shared" si="254"/>
        <v>448.2</v>
      </c>
      <c r="AO673" s="53">
        <f t="shared" si="255"/>
        <v>268.92</v>
      </c>
      <c r="AP673" s="53">
        <f t="shared" si="256"/>
        <v>215.14</v>
      </c>
    </row>
    <row r="674" spans="1:42">
      <c r="A674" s="28">
        <v>50</v>
      </c>
      <c r="B674" s="28" t="s">
        <v>3057</v>
      </c>
      <c r="C674" s="28" t="s">
        <v>3058</v>
      </c>
      <c r="D674" s="28" t="s">
        <v>45</v>
      </c>
      <c r="E674" s="28" t="str">
        <f>LOOKUP(2,1/([1]中选结果表!$C$2:$C$85=D674),[1]中选结果表!$M$2:$M$85)</f>
        <v>注射剂</v>
      </c>
      <c r="F674" s="28" t="s">
        <v>3059</v>
      </c>
      <c r="G674" s="28" t="str">
        <f>LOOKUP(2,1/([1]中选结果表!$D$2:$D$85=$F674),[1]中选结果表!$E$2:$E$85)</f>
        <v>100mg</v>
      </c>
      <c r="H674" s="28" t="str">
        <f>LOOKUP(2,1/([1]中选结果表!$D$2:$D$85=$F674),[1]中选结果表!$F$2:$F$85)</f>
        <v>1瓶</v>
      </c>
      <c r="I674" s="28" t="s">
        <v>89</v>
      </c>
      <c r="J674" s="28" t="s">
        <v>1113</v>
      </c>
      <c r="K674" s="28">
        <v>169</v>
      </c>
      <c r="L674" s="31">
        <v>169</v>
      </c>
      <c r="M674" s="28">
        <v>3</v>
      </c>
      <c r="N674" s="32">
        <v>0.7</v>
      </c>
      <c r="O674" s="60" t="s">
        <v>3068</v>
      </c>
      <c r="P674" s="7" t="s">
        <v>3061</v>
      </c>
      <c r="Q674" s="7" t="s">
        <v>51</v>
      </c>
      <c r="R674" s="7" t="s">
        <v>614</v>
      </c>
      <c r="S674" s="4" t="str">
        <f>LOOKUP(2,1/('[1] 集采未中选药品规格'!$A$2:$A$596=$R674),'[1] 集采未中选药品规格'!C$2:C$596)</f>
        <v>100mg</v>
      </c>
      <c r="T674" s="4" t="str">
        <f>LOOKUP(2,1/('[1] 集采未中选药品规格'!$A$2:$A$596=$R674),'[1] 集采未中选药品规格'!D$2:D$596)</f>
        <v>1瓶</v>
      </c>
      <c r="U674" s="7" t="s">
        <v>89</v>
      </c>
      <c r="V674" s="61" t="s">
        <v>302</v>
      </c>
      <c r="W674" s="7" t="s">
        <v>3069</v>
      </c>
      <c r="X674" s="61" t="s">
        <v>302</v>
      </c>
      <c r="Y674" s="7" t="s">
        <v>3069</v>
      </c>
      <c r="Z674" s="7">
        <v>747</v>
      </c>
      <c r="AA674" s="7">
        <v>747</v>
      </c>
      <c r="AB674" s="54" t="s">
        <v>66</v>
      </c>
      <c r="AC674" s="42" t="s">
        <v>192</v>
      </c>
      <c r="AD674" s="42"/>
      <c r="AE674" s="42" t="s">
        <v>3070</v>
      </c>
      <c r="AF674" s="42" t="s">
        <v>3068</v>
      </c>
      <c r="AG674" s="42" t="s">
        <v>3071</v>
      </c>
      <c r="AH674" s="54"/>
      <c r="AI674" s="50" t="str">
        <f t="shared" si="249"/>
        <v>规格√</v>
      </c>
      <c r="AJ674" s="50" t="str">
        <f t="shared" si="250"/>
        <v>按中选价</v>
      </c>
      <c r="AK674" s="51">
        <f t="shared" si="251"/>
        <v>169</v>
      </c>
      <c r="AL674" s="50">
        <f t="shared" si="252"/>
        <v>4.4000000000000004</v>
      </c>
      <c r="AM674" s="52" t="str">
        <f t="shared" si="253"/>
        <v>过评药，行梯度降价</v>
      </c>
      <c r="AN674" s="53">
        <f t="shared" si="254"/>
        <v>448.2</v>
      </c>
      <c r="AO674" s="53">
        <f t="shared" si="255"/>
        <v>268.92</v>
      </c>
      <c r="AP674" s="53">
        <f t="shared" si="256"/>
        <v>215.14</v>
      </c>
    </row>
    <row r="675" spans="1:42">
      <c r="A675" s="28">
        <v>50</v>
      </c>
      <c r="B675" s="28" t="s">
        <v>3057</v>
      </c>
      <c r="C675" s="28" t="s">
        <v>3058</v>
      </c>
      <c r="D675" s="28" t="s">
        <v>45</v>
      </c>
      <c r="E675" s="28" t="str">
        <f>LOOKUP(2,1/([1]中选结果表!$C$2:$C$85=D675),[1]中选结果表!$M$2:$M$85)</f>
        <v>注射剂</v>
      </c>
      <c r="F675" s="28" t="s">
        <v>3059</v>
      </c>
      <c r="G675" s="28" t="str">
        <f>LOOKUP(2,1/([1]中选结果表!$D$2:$D$85=$F675),[1]中选结果表!$E$2:$E$85)</f>
        <v>100mg</v>
      </c>
      <c r="H675" s="28" t="str">
        <f>LOOKUP(2,1/([1]中选结果表!$D$2:$D$85=$F675),[1]中选结果表!$F$2:$F$85)</f>
        <v>1瓶</v>
      </c>
      <c r="I675" s="28" t="s">
        <v>89</v>
      </c>
      <c r="J675" s="28" t="s">
        <v>1113</v>
      </c>
      <c r="K675" s="28">
        <v>169</v>
      </c>
      <c r="L675" s="31">
        <v>169</v>
      </c>
      <c r="M675" s="28">
        <v>3</v>
      </c>
      <c r="N675" s="32">
        <v>0.7</v>
      </c>
      <c r="O675" s="60" t="s">
        <v>3072</v>
      </c>
      <c r="P675" s="7" t="s">
        <v>3057</v>
      </c>
      <c r="Q675" s="7" t="s">
        <v>45</v>
      </c>
      <c r="R675" s="7" t="s">
        <v>3073</v>
      </c>
      <c r="S675" s="4" t="str">
        <f>LOOKUP(2,1/('[1] 集采未中选药品规格'!$A$2:$A$596=$R675),'[1] 集采未中选药品规格'!C$2:C$596)</f>
        <v>100mg</v>
      </c>
      <c r="T675" s="4" t="str">
        <f>LOOKUP(2,1/('[1] 集采未中选药品规格'!$A$2:$A$596=$R675),'[1] 集采未中选药品规格'!D$2:D$596)</f>
        <v>1瓶</v>
      </c>
      <c r="U675" s="7" t="s">
        <v>89</v>
      </c>
      <c r="V675" s="61" t="s">
        <v>1112</v>
      </c>
      <c r="W675" s="7" t="s">
        <v>1113</v>
      </c>
      <c r="X675" s="61" t="s">
        <v>1112</v>
      </c>
      <c r="Y675" s="7" t="s">
        <v>1113</v>
      </c>
      <c r="Z675" s="7">
        <v>380</v>
      </c>
      <c r="AA675" s="7">
        <v>380</v>
      </c>
      <c r="AB675" s="54" t="s">
        <v>57</v>
      </c>
      <c r="AC675" s="42"/>
      <c r="AD675" s="42"/>
      <c r="AE675" s="42" t="s">
        <v>3074</v>
      </c>
      <c r="AF675" s="42" t="s">
        <v>3072</v>
      </c>
      <c r="AG675" s="42" t="s">
        <v>3075</v>
      </c>
      <c r="AH675" s="54" t="s">
        <v>60</v>
      </c>
      <c r="AI675" s="50" t="str">
        <f t="shared" si="249"/>
        <v>规格√</v>
      </c>
      <c r="AJ675" s="50" t="str">
        <f t="shared" si="250"/>
        <v>按中选价</v>
      </c>
      <c r="AK675" s="51">
        <f t="shared" si="251"/>
        <v>169</v>
      </c>
      <c r="AL675" s="50">
        <f t="shared" si="252"/>
        <v>2.2000000000000002</v>
      </c>
      <c r="AM675" s="52" t="str">
        <f t="shared" si="253"/>
        <v>差比价与挂网价取低者</v>
      </c>
      <c r="AN675" s="53">
        <f t="shared" si="254"/>
        <v>169</v>
      </c>
      <c r="AO675" s="53">
        <f t="shared" si="255"/>
        <v>169</v>
      </c>
      <c r="AP675" s="53">
        <f t="shared" si="256"/>
        <v>169</v>
      </c>
    </row>
    <row r="676" spans="1:42">
      <c r="A676" s="28">
        <v>50</v>
      </c>
      <c r="B676" s="28" t="s">
        <v>3057</v>
      </c>
      <c r="C676" s="28" t="s">
        <v>3058</v>
      </c>
      <c r="D676" s="28" t="s">
        <v>45</v>
      </c>
      <c r="E676" s="28" t="str">
        <f>LOOKUP(2,1/([1]中选结果表!$C$2:$C$85=D676),[1]中选结果表!$M$2:$M$85)</f>
        <v>注射剂</v>
      </c>
      <c r="F676" s="28" t="s">
        <v>3059</v>
      </c>
      <c r="G676" s="28" t="str">
        <f>LOOKUP(2,1/([1]中选结果表!$D$2:$D$85=$F676),[1]中选结果表!$E$2:$E$85)</f>
        <v>100mg</v>
      </c>
      <c r="H676" s="28" t="str">
        <f>LOOKUP(2,1/([1]中选结果表!$D$2:$D$85=$F676),[1]中选结果表!$F$2:$F$85)</f>
        <v>1瓶</v>
      </c>
      <c r="I676" s="28" t="s">
        <v>89</v>
      </c>
      <c r="J676" s="28" t="s">
        <v>1113</v>
      </c>
      <c r="K676" s="28">
        <v>169</v>
      </c>
      <c r="L676" s="31">
        <v>169</v>
      </c>
      <c r="M676" s="28">
        <v>3</v>
      </c>
      <c r="N676" s="32">
        <v>0.7</v>
      </c>
      <c r="O676" s="60" t="s">
        <v>3076</v>
      </c>
      <c r="P676" s="7" t="s">
        <v>3057</v>
      </c>
      <c r="Q676" s="7" t="s">
        <v>45</v>
      </c>
      <c r="R676" s="7" t="s">
        <v>3073</v>
      </c>
      <c r="S676" s="4" t="str">
        <f>LOOKUP(2,1/('[1] 集采未中选药品规格'!$A$2:$A$596=$R676),'[1] 集采未中选药品规格'!C$2:C$596)</f>
        <v>100mg</v>
      </c>
      <c r="T676" s="4" t="str">
        <f>LOOKUP(2,1/('[1] 集采未中选药品规格'!$A$2:$A$596=$R676),'[1] 集采未中选药品规格'!D$2:D$596)</f>
        <v>1瓶</v>
      </c>
      <c r="U676" s="7" t="s">
        <v>89</v>
      </c>
      <c r="V676" s="61" t="s">
        <v>405</v>
      </c>
      <c r="W676" s="7" t="s">
        <v>406</v>
      </c>
      <c r="X676" s="61" t="s">
        <v>405</v>
      </c>
      <c r="Y676" s="7" t="s">
        <v>406</v>
      </c>
      <c r="Z676" s="7">
        <v>199.88</v>
      </c>
      <c r="AA676" s="7">
        <v>199.88</v>
      </c>
      <c r="AB676" s="54" t="s">
        <v>57</v>
      </c>
      <c r="AC676" s="42"/>
      <c r="AD676" s="42"/>
      <c r="AE676" s="42" t="s">
        <v>3077</v>
      </c>
      <c r="AF676" s="42" t="s">
        <v>3076</v>
      </c>
      <c r="AG676" s="42" t="s">
        <v>3078</v>
      </c>
      <c r="AH676" s="54"/>
      <c r="AI676" s="50" t="str">
        <f t="shared" si="249"/>
        <v>规格√</v>
      </c>
      <c r="AJ676" s="50" t="str">
        <f t="shared" si="250"/>
        <v>按中选价</v>
      </c>
      <c r="AK676" s="51">
        <f t="shared" si="251"/>
        <v>169</v>
      </c>
      <c r="AL676" s="50">
        <f t="shared" si="252"/>
        <v>1.2</v>
      </c>
      <c r="AM676" s="52" t="str">
        <f t="shared" si="253"/>
        <v>差比价与挂网价取低者</v>
      </c>
      <c r="AN676" s="53">
        <f t="shared" si="254"/>
        <v>169</v>
      </c>
      <c r="AO676" s="53">
        <f t="shared" si="255"/>
        <v>169</v>
      </c>
      <c r="AP676" s="53">
        <f t="shared" si="256"/>
        <v>169</v>
      </c>
    </row>
    <row r="677" spans="1:42">
      <c r="A677" s="28">
        <v>50</v>
      </c>
      <c r="B677" s="28" t="s">
        <v>3057</v>
      </c>
      <c r="C677" s="28" t="s">
        <v>3058</v>
      </c>
      <c r="D677" s="28" t="s">
        <v>45</v>
      </c>
      <c r="E677" s="28" t="str">
        <f>LOOKUP(2,1/([1]中选结果表!$C$2:$C$85=D677),[1]中选结果表!$M$2:$M$85)</f>
        <v>注射剂</v>
      </c>
      <c r="F677" s="28" t="s">
        <v>3059</v>
      </c>
      <c r="G677" s="28" t="str">
        <f>LOOKUP(2,1/([1]中选结果表!$D$2:$D$85=$F677),[1]中选结果表!$E$2:$E$85)</f>
        <v>100mg</v>
      </c>
      <c r="H677" s="28" t="str">
        <f>LOOKUP(2,1/([1]中选结果表!$D$2:$D$85=$F677),[1]中选结果表!$F$2:$F$85)</f>
        <v>1瓶</v>
      </c>
      <c r="I677" s="28" t="s">
        <v>89</v>
      </c>
      <c r="J677" s="28" t="s">
        <v>1113</v>
      </c>
      <c r="K677" s="28">
        <v>169</v>
      </c>
      <c r="L677" s="31">
        <v>169</v>
      </c>
      <c r="M677" s="28">
        <v>3</v>
      </c>
      <c r="N677" s="32">
        <v>0.7</v>
      </c>
      <c r="O677" s="60" t="s">
        <v>3079</v>
      </c>
      <c r="P677" s="7" t="s">
        <v>3057</v>
      </c>
      <c r="Q677" s="7" t="s">
        <v>51</v>
      </c>
      <c r="R677" s="7" t="s">
        <v>3080</v>
      </c>
      <c r="S677" s="4" t="str">
        <f>LOOKUP(2,1/('[1] 集采未中选药品规格'!$A$2:$A$596=$R677),'[1] 集采未中选药品规格'!C$2:C$596)</f>
        <v>100mg</v>
      </c>
      <c r="T677" s="4" t="str">
        <f>LOOKUP(2,1/('[1] 集采未中选药品规格'!$A$2:$A$596=$R677),'[1] 集采未中选药品规格'!D$2:D$596)</f>
        <v>1瓶</v>
      </c>
      <c r="U677" s="7" t="s">
        <v>89</v>
      </c>
      <c r="V677" s="61" t="s">
        <v>670</v>
      </c>
      <c r="W677" s="7" t="s">
        <v>671</v>
      </c>
      <c r="X677" s="61" t="s">
        <v>670</v>
      </c>
      <c r="Y677" s="7" t="s">
        <v>671</v>
      </c>
      <c r="Z677" s="7">
        <v>1583.52</v>
      </c>
      <c r="AA677" s="7">
        <v>1583.52</v>
      </c>
      <c r="AB677" s="54" t="s">
        <v>66</v>
      </c>
      <c r="AC677" s="42"/>
      <c r="AD677" s="42"/>
      <c r="AE677" s="42" t="s">
        <v>3081</v>
      </c>
      <c r="AF677" s="42" t="s">
        <v>3079</v>
      </c>
      <c r="AG677" s="42" t="s">
        <v>3082</v>
      </c>
      <c r="AH677" s="54"/>
      <c r="AI677" s="50" t="str">
        <f t="shared" si="249"/>
        <v>规格√</v>
      </c>
      <c r="AJ677" s="50" t="str">
        <f t="shared" si="250"/>
        <v>按中选价</v>
      </c>
      <c r="AK677" s="51">
        <f t="shared" si="251"/>
        <v>169</v>
      </c>
      <c r="AL677" s="50">
        <f t="shared" si="252"/>
        <v>9.4</v>
      </c>
      <c r="AM677" s="52" t="str">
        <f t="shared" si="253"/>
        <v>过评药，行梯度降价</v>
      </c>
      <c r="AN677" s="53">
        <f t="shared" si="254"/>
        <v>950.12</v>
      </c>
      <c r="AO677" s="53">
        <f t="shared" si="255"/>
        <v>570.06999999999994</v>
      </c>
      <c r="AP677" s="53">
        <f t="shared" si="256"/>
        <v>456.06</v>
      </c>
    </row>
    <row r="678" spans="1:42">
      <c r="A678" s="28">
        <v>50</v>
      </c>
      <c r="B678" s="28" t="s">
        <v>3057</v>
      </c>
      <c r="C678" s="28" t="s">
        <v>3058</v>
      </c>
      <c r="D678" s="28" t="s">
        <v>45</v>
      </c>
      <c r="E678" s="28" t="str">
        <f>LOOKUP(2,1/([1]中选结果表!$C$2:$C$85=D678),[1]中选结果表!$M$2:$M$85)</f>
        <v>注射剂</v>
      </c>
      <c r="F678" s="28" t="s">
        <v>3059</v>
      </c>
      <c r="G678" s="28" t="str">
        <f>LOOKUP(2,1/([1]中选结果表!$D$2:$D$85=$F678),[1]中选结果表!$E$2:$E$85)</f>
        <v>100mg</v>
      </c>
      <c r="H678" s="28" t="str">
        <f>LOOKUP(2,1/([1]中选结果表!$D$2:$D$85=$F678),[1]中选结果表!$F$2:$F$85)</f>
        <v>1瓶</v>
      </c>
      <c r="I678" s="28" t="s">
        <v>89</v>
      </c>
      <c r="J678" s="28" t="s">
        <v>1113</v>
      </c>
      <c r="K678" s="28">
        <v>169</v>
      </c>
      <c r="L678" s="31">
        <v>169</v>
      </c>
      <c r="M678" s="28">
        <v>3</v>
      </c>
      <c r="N678" s="32">
        <v>0.7</v>
      </c>
      <c r="O678" s="60" t="s">
        <v>3083</v>
      </c>
      <c r="P678" s="7" t="s">
        <v>3057</v>
      </c>
      <c r="Q678" s="7" t="s">
        <v>51</v>
      </c>
      <c r="R678" s="7" t="s">
        <v>3059</v>
      </c>
      <c r="S678" s="4" t="str">
        <f>LOOKUP(2,1/('[1] 集采未中选药品规格'!$A$2:$A$596=$R678),'[1] 集采未中选药品规格'!C$2:C$596)</f>
        <v>100mg</v>
      </c>
      <c r="T678" s="4" t="str">
        <f>LOOKUP(2,1/('[1] 集采未中选药品规格'!$A$2:$A$596=$R678),'[1] 集采未中选药品规格'!D$2:D$596)</f>
        <v>1瓶</v>
      </c>
      <c r="U678" s="7" t="s">
        <v>89</v>
      </c>
      <c r="V678" s="61" t="s">
        <v>3084</v>
      </c>
      <c r="W678" s="7" t="s">
        <v>3085</v>
      </c>
      <c r="X678" s="61" t="s">
        <v>3084</v>
      </c>
      <c r="Y678" s="7" t="s">
        <v>3085</v>
      </c>
      <c r="Z678" s="7">
        <v>533.42999999999995</v>
      </c>
      <c r="AA678" s="7">
        <v>533.42999999999995</v>
      </c>
      <c r="AB678" s="54" t="s">
        <v>57</v>
      </c>
      <c r="AC678" s="42"/>
      <c r="AD678" s="42"/>
      <c r="AE678" s="42" t="s">
        <v>3086</v>
      </c>
      <c r="AF678" s="42" t="s">
        <v>3083</v>
      </c>
      <c r="AG678" s="42" t="s">
        <v>3087</v>
      </c>
      <c r="AH678" s="54"/>
      <c r="AI678" s="50" t="str">
        <f t="shared" ref="AI678:AI708" si="257">IF(G678=S678,"规格√","规格×")</f>
        <v>规格√</v>
      </c>
      <c r="AJ678" s="50" t="str">
        <f t="shared" ref="AJ678:AJ708" si="258">CHOOSE(IF($AI678="规格√",1,2),"按中选价",IF($E678="注射剂","含量差比价","装量差比价"))</f>
        <v>按中选价</v>
      </c>
      <c r="AK678" s="51">
        <f t="shared" ref="AK678:AK708" si="259">ROUND(CHOOSE(IF($AI678="规格√",1,2),$L678,IF($E678="注射剂",$L678*POWER(1.7,LOG(LEFT($S678,LEN($S678)-2)/LEFT($G678,LEN($G678)-2),2)),$L678*POWER(1.9,LOG(LEFT($S678,LEN($S678)-2)/LEFT($G678,LEN($G678)-2),2)))),2)</f>
        <v>169</v>
      </c>
      <c r="AL678" s="50">
        <f t="shared" ref="AL678:AL708" si="260">ROUND($AA678/$AK678,1)</f>
        <v>3.2</v>
      </c>
      <c r="AM678" s="52" t="str">
        <f t="shared" ref="AM678:AM708" si="261">IF(OR($AC678="是",$AB678="是",$AD678="是"),CONCATENATE(IF($AC678="是","原研药",""),IF(COUNTA(AC678:AC678)&gt;=2,"、",""),IF($AB678="是","过评药",""),IF(AND(COUNTA(AC678:AD678)&gt;=2,AD678&lt;&gt;""),"、",""),IF($AD678="是","参比制剂",""),"，")&amp;IF($AL678&gt;=2,"行梯度降价","差比价与挂网价取低者"),"差比价与挂网价取低者")</f>
        <v>差比价与挂网价取低者</v>
      </c>
      <c r="AN678" s="53">
        <f t="shared" ref="AN678:AN708" si="262">IF(Z678=0,"海南无挂网价（差比价为"&amp;AK678&amp;"）",ROUNDUP(IF(OR($AC678="是",$AB678="是",$AD678="是"),IF($AL678&gt;2,MAX($AA678*0.6,$AK678),MIN($AA678,$AK678)),MIN($AA678,$AK678)),2))</f>
        <v>169</v>
      </c>
      <c r="AO678" s="53">
        <f t="shared" ref="AO678:AO708" si="263">IF(Z678=0,"海南无挂网价（差比价为"&amp;AK678&amp;"）",ROUNDUP(IF(OR($AC678="是",$AB678="是",$AD678="是"),IF($AL678&gt;2,MAX($AA678*0.6*0.6,$AK678),MIN($AA678,$AK678)),MIN($AA678,$AK678)),2))</f>
        <v>169</v>
      </c>
      <c r="AP678" s="53">
        <f t="shared" ref="AP678:AP708" si="264">IF(Z678=0,"海南无挂网价（差比价为"&amp;AK678&amp;"）",ROUNDUP(IF(OR($AC678="是",$AB678="是",$AD678="是"),IF($AL678&gt;2,MAX($AA678*0.6*0.6*0.8,$AK678),MIN($AA678,$AK678)),MIN($AA678,$AK678)),2))</f>
        <v>169</v>
      </c>
    </row>
    <row r="679" spans="1:42">
      <c r="A679" s="28">
        <v>50</v>
      </c>
      <c r="B679" s="28" t="s">
        <v>3057</v>
      </c>
      <c r="C679" s="28" t="s">
        <v>3058</v>
      </c>
      <c r="D679" s="28" t="s">
        <v>45</v>
      </c>
      <c r="E679" s="28" t="str">
        <f>LOOKUP(2,1/([1]中选结果表!$C$2:$C$85=D679),[1]中选结果表!$M$2:$M$85)</f>
        <v>注射剂</v>
      </c>
      <c r="F679" s="28" t="s">
        <v>3059</v>
      </c>
      <c r="G679" s="28" t="str">
        <f>LOOKUP(2,1/([1]中选结果表!$D$2:$D$85=$F679),[1]中选结果表!$E$2:$E$85)</f>
        <v>100mg</v>
      </c>
      <c r="H679" s="28" t="str">
        <f>LOOKUP(2,1/([1]中选结果表!$D$2:$D$85=$F679),[1]中选结果表!$F$2:$F$85)</f>
        <v>1瓶</v>
      </c>
      <c r="I679" s="28" t="s">
        <v>89</v>
      </c>
      <c r="J679" s="28" t="s">
        <v>1113</v>
      </c>
      <c r="K679" s="28">
        <v>169</v>
      </c>
      <c r="L679" s="31">
        <v>169</v>
      </c>
      <c r="M679" s="28">
        <v>3</v>
      </c>
      <c r="N679" s="32">
        <v>0.7</v>
      </c>
      <c r="O679" s="60" t="s">
        <v>3088</v>
      </c>
      <c r="P679" s="7" t="s">
        <v>3061</v>
      </c>
      <c r="Q679" s="7" t="s">
        <v>51</v>
      </c>
      <c r="R679" s="7" t="s">
        <v>614</v>
      </c>
      <c r="S679" s="4" t="str">
        <f>LOOKUP(2,1/('[1] 集采未中选药品规格'!$A$2:$A$596=$R679),'[1] 集采未中选药品规格'!C$2:C$596)</f>
        <v>100mg</v>
      </c>
      <c r="T679" s="4" t="str">
        <f>LOOKUP(2,1/('[1] 集采未中选药品规格'!$A$2:$A$596=$R679),'[1] 集采未中选药品规格'!D$2:D$596)</f>
        <v>1瓶</v>
      </c>
      <c r="U679" s="7" t="s">
        <v>89</v>
      </c>
      <c r="V679" s="61" t="s">
        <v>1787</v>
      </c>
      <c r="W679" s="7" t="s">
        <v>1788</v>
      </c>
      <c r="X679" s="61" t="s">
        <v>1787</v>
      </c>
      <c r="Y679" s="7" t="s">
        <v>1788</v>
      </c>
      <c r="Z679" s="7">
        <v>690</v>
      </c>
      <c r="AA679" s="7">
        <v>690</v>
      </c>
      <c r="AB679" s="54" t="s">
        <v>66</v>
      </c>
      <c r="AC679" s="42"/>
      <c r="AD679" s="42"/>
      <c r="AE679" s="42" t="s">
        <v>3089</v>
      </c>
      <c r="AF679" s="42" t="s">
        <v>3088</v>
      </c>
      <c r="AG679" s="42" t="s">
        <v>3090</v>
      </c>
      <c r="AH679" s="54"/>
      <c r="AI679" s="50" t="str">
        <f t="shared" si="257"/>
        <v>规格√</v>
      </c>
      <c r="AJ679" s="50" t="str">
        <f t="shared" si="258"/>
        <v>按中选价</v>
      </c>
      <c r="AK679" s="51">
        <f t="shared" si="259"/>
        <v>169</v>
      </c>
      <c r="AL679" s="50">
        <f t="shared" si="260"/>
        <v>4.0999999999999996</v>
      </c>
      <c r="AM679" s="52" t="str">
        <f t="shared" si="261"/>
        <v>过评药，行梯度降价</v>
      </c>
      <c r="AN679" s="53">
        <f t="shared" si="262"/>
        <v>414</v>
      </c>
      <c r="AO679" s="53">
        <f t="shared" si="263"/>
        <v>248.4</v>
      </c>
      <c r="AP679" s="53">
        <f t="shared" si="264"/>
        <v>198.72</v>
      </c>
    </row>
    <row r="680" spans="1:42">
      <c r="A680" s="28">
        <v>50</v>
      </c>
      <c r="B680" s="28" t="s">
        <v>3057</v>
      </c>
      <c r="C680" s="28" t="s">
        <v>3058</v>
      </c>
      <c r="D680" s="28" t="s">
        <v>45</v>
      </c>
      <c r="E680" s="28" t="str">
        <f>LOOKUP(2,1/([1]中选结果表!$C$2:$C$85=D680),[1]中选结果表!$M$2:$M$85)</f>
        <v>注射剂</v>
      </c>
      <c r="F680" s="28" t="s">
        <v>3091</v>
      </c>
      <c r="G680" s="28" t="str">
        <f>LOOKUP(2,1/([1]中选结果表!$D$2:$D$85=$F680),[1]中选结果表!$E$2:$E$85)</f>
        <v>30mg</v>
      </c>
      <c r="H680" s="28" t="str">
        <f>LOOKUP(2,1/([1]中选结果表!$D$2:$D$85=$F680),[1]中选结果表!$F$2:$F$85)</f>
        <v>1瓶</v>
      </c>
      <c r="I680" s="28" t="s">
        <v>89</v>
      </c>
      <c r="J680" s="28" t="s">
        <v>1113</v>
      </c>
      <c r="K680" s="28">
        <v>67.239999999999995</v>
      </c>
      <c r="L680" s="31">
        <v>67.239999999999995</v>
      </c>
      <c r="M680" s="28">
        <v>3</v>
      </c>
      <c r="N680" s="32">
        <v>0.7</v>
      </c>
      <c r="O680" s="60" t="s">
        <v>3092</v>
      </c>
      <c r="P680" s="7" t="s">
        <v>3057</v>
      </c>
      <c r="Q680" s="7" t="s">
        <v>45</v>
      </c>
      <c r="R680" s="7" t="s">
        <v>3091</v>
      </c>
      <c r="S680" s="4" t="str">
        <f>LOOKUP(2,1/('[1] 集采未中选药品规格'!$A$2:$A$596=$R680),'[1] 集采未中选药品规格'!C$2:C$596)</f>
        <v>30mg</v>
      </c>
      <c r="T680" s="4" t="str">
        <f>LOOKUP(2,1/('[1] 集采未中选药品规格'!$A$2:$A$596=$R680),'[1] 集采未中选药品规格'!D$2:D$596)</f>
        <v>1瓶</v>
      </c>
      <c r="U680" s="7" t="s">
        <v>89</v>
      </c>
      <c r="V680" s="61" t="s">
        <v>3093</v>
      </c>
      <c r="W680" s="7" t="s">
        <v>3094</v>
      </c>
      <c r="X680" s="61" t="s">
        <v>3093</v>
      </c>
      <c r="Y680" s="7" t="s">
        <v>3094</v>
      </c>
      <c r="Z680" s="7">
        <v>39.200000000000003</v>
      </c>
      <c r="AA680" s="7">
        <v>39.200000000000003</v>
      </c>
      <c r="AB680" s="54" t="s">
        <v>57</v>
      </c>
      <c r="AC680" s="42"/>
      <c r="AD680" s="42"/>
      <c r="AE680" s="42" t="s">
        <v>3095</v>
      </c>
      <c r="AF680" s="42" t="s">
        <v>3092</v>
      </c>
      <c r="AG680" s="42" t="s">
        <v>3096</v>
      </c>
      <c r="AH680" s="54"/>
      <c r="AI680" s="50" t="str">
        <f t="shared" si="257"/>
        <v>规格√</v>
      </c>
      <c r="AJ680" s="50" t="str">
        <f t="shared" si="258"/>
        <v>按中选价</v>
      </c>
      <c r="AK680" s="51">
        <f t="shared" si="259"/>
        <v>67.239999999999995</v>
      </c>
      <c r="AL680" s="50">
        <f t="shared" si="260"/>
        <v>0.6</v>
      </c>
      <c r="AM680" s="52" t="str">
        <f t="shared" si="261"/>
        <v>差比价与挂网价取低者</v>
      </c>
      <c r="AN680" s="53">
        <f t="shared" si="262"/>
        <v>39.200000000000003</v>
      </c>
      <c r="AO680" s="53">
        <f t="shared" si="263"/>
        <v>39.200000000000003</v>
      </c>
      <c r="AP680" s="53">
        <f t="shared" si="264"/>
        <v>39.200000000000003</v>
      </c>
    </row>
    <row r="681" spans="1:42">
      <c r="A681" s="28">
        <v>50</v>
      </c>
      <c r="B681" s="28" t="s">
        <v>3057</v>
      </c>
      <c r="C681" s="28" t="s">
        <v>3058</v>
      </c>
      <c r="D681" s="28" t="s">
        <v>45</v>
      </c>
      <c r="E681" s="28" t="str">
        <f>LOOKUP(2,1/([1]中选结果表!$C$2:$C$85=D681),[1]中选结果表!$M$2:$M$85)</f>
        <v>注射剂</v>
      </c>
      <c r="F681" s="28" t="s">
        <v>3091</v>
      </c>
      <c r="G681" s="28" t="str">
        <f>LOOKUP(2,1/([1]中选结果表!$D$2:$D$85=$F681),[1]中选结果表!$E$2:$E$85)</f>
        <v>30mg</v>
      </c>
      <c r="H681" s="28" t="str">
        <f>LOOKUP(2,1/([1]中选结果表!$D$2:$D$85=$F681),[1]中选结果表!$F$2:$F$85)</f>
        <v>1瓶</v>
      </c>
      <c r="I681" s="28" t="s">
        <v>89</v>
      </c>
      <c r="J681" s="28" t="s">
        <v>1113</v>
      </c>
      <c r="K681" s="28">
        <v>67.239999999999995</v>
      </c>
      <c r="L681" s="31">
        <v>67.239999999999995</v>
      </c>
      <c r="M681" s="28">
        <v>3</v>
      </c>
      <c r="N681" s="32">
        <v>0.7</v>
      </c>
      <c r="O681" s="60" t="s">
        <v>3097</v>
      </c>
      <c r="P681" s="7" t="s">
        <v>3057</v>
      </c>
      <c r="Q681" s="7" t="s">
        <v>45</v>
      </c>
      <c r="R681" s="7" t="s">
        <v>3098</v>
      </c>
      <c r="S681" s="4" t="str">
        <f>LOOKUP(2,1/('[1] 集采未中选药品规格'!$A$2:$A$596=$R681),'[1] 集采未中选药品规格'!C$2:C$596)</f>
        <v>60mg</v>
      </c>
      <c r="T681" s="4" t="str">
        <f>LOOKUP(2,1/('[1] 集采未中选药品规格'!$A$2:$A$596=$R681),'[1] 集采未中选药品规格'!D$2:D$596)</f>
        <v>1瓶</v>
      </c>
      <c r="U681" s="7" t="s">
        <v>89</v>
      </c>
      <c r="V681" s="61" t="s">
        <v>405</v>
      </c>
      <c r="W681" s="7" t="s">
        <v>406</v>
      </c>
      <c r="X681" s="61" t="s">
        <v>405</v>
      </c>
      <c r="Y681" s="7" t="s">
        <v>406</v>
      </c>
      <c r="Z681" s="7">
        <v>142.34</v>
      </c>
      <c r="AA681" s="7">
        <v>142.34</v>
      </c>
      <c r="AB681" s="54" t="s">
        <v>57</v>
      </c>
      <c r="AC681" s="42"/>
      <c r="AD681" s="42"/>
      <c r="AE681" s="42" t="s">
        <v>3099</v>
      </c>
      <c r="AF681" s="42" t="s">
        <v>3097</v>
      </c>
      <c r="AG681" s="42" t="s">
        <v>3100</v>
      </c>
      <c r="AH681" s="54"/>
      <c r="AI681" s="50" t="str">
        <f t="shared" si="257"/>
        <v>规格×</v>
      </c>
      <c r="AJ681" s="50" t="str">
        <f t="shared" si="258"/>
        <v>含量差比价</v>
      </c>
      <c r="AK681" s="51">
        <f t="shared" si="259"/>
        <v>114.31</v>
      </c>
      <c r="AL681" s="50">
        <f t="shared" si="260"/>
        <v>1.2</v>
      </c>
      <c r="AM681" s="52" t="str">
        <f t="shared" si="261"/>
        <v>差比价与挂网价取低者</v>
      </c>
      <c r="AN681" s="53">
        <f t="shared" si="262"/>
        <v>114.31</v>
      </c>
      <c r="AO681" s="53">
        <f t="shared" si="263"/>
        <v>114.31</v>
      </c>
      <c r="AP681" s="53">
        <f t="shared" si="264"/>
        <v>114.31</v>
      </c>
    </row>
    <row r="682" spans="1:42">
      <c r="A682" s="28">
        <v>50</v>
      </c>
      <c r="B682" s="28" t="s">
        <v>3057</v>
      </c>
      <c r="C682" s="28" t="s">
        <v>3058</v>
      </c>
      <c r="D682" s="28" t="s">
        <v>45</v>
      </c>
      <c r="E682" s="28" t="str">
        <f>LOOKUP(2,1/([1]中选结果表!$C$2:$C$85=D682),[1]中选结果表!$M$2:$M$85)</f>
        <v>注射剂</v>
      </c>
      <c r="F682" s="28" t="s">
        <v>3091</v>
      </c>
      <c r="G682" s="28" t="str">
        <f>LOOKUP(2,1/([1]中选结果表!$D$2:$D$85=$F682),[1]中选结果表!$E$2:$E$85)</f>
        <v>30mg</v>
      </c>
      <c r="H682" s="28" t="str">
        <f>LOOKUP(2,1/([1]中选结果表!$D$2:$D$85=$F682),[1]中选结果表!$F$2:$F$85)</f>
        <v>1瓶</v>
      </c>
      <c r="I682" s="28" t="s">
        <v>89</v>
      </c>
      <c r="J682" s="28" t="s">
        <v>1113</v>
      </c>
      <c r="K682" s="28">
        <v>67.239999999999995</v>
      </c>
      <c r="L682" s="31">
        <v>67.239999999999995</v>
      </c>
      <c r="M682" s="28">
        <v>3</v>
      </c>
      <c r="N682" s="32">
        <v>0.7</v>
      </c>
      <c r="O682" s="60" t="s">
        <v>3101</v>
      </c>
      <c r="P682" s="7" t="s">
        <v>3057</v>
      </c>
      <c r="Q682" s="7" t="s">
        <v>45</v>
      </c>
      <c r="R682" s="7" t="s">
        <v>3098</v>
      </c>
      <c r="S682" s="4" t="str">
        <f>LOOKUP(2,1/('[1] 集采未中选药品规格'!$A$2:$A$596=$R682),'[1] 集采未中选药品规格'!C$2:C$596)</f>
        <v>60mg</v>
      </c>
      <c r="T682" s="4" t="str">
        <f>LOOKUP(2,1/('[1] 集采未中选药品规格'!$A$2:$A$596=$R682),'[1] 集采未中选药品规格'!D$2:D$596)</f>
        <v>1瓶</v>
      </c>
      <c r="U682" s="7" t="s">
        <v>89</v>
      </c>
      <c r="V682" s="61" t="s">
        <v>3102</v>
      </c>
      <c r="W682" s="7" t="s">
        <v>3103</v>
      </c>
      <c r="X682" s="61" t="s">
        <v>3102</v>
      </c>
      <c r="Y682" s="7" t="s">
        <v>3103</v>
      </c>
      <c r="Z682" s="7">
        <v>143</v>
      </c>
      <c r="AA682" s="7">
        <v>143</v>
      </c>
      <c r="AB682" s="54" t="s">
        <v>57</v>
      </c>
      <c r="AC682" s="42"/>
      <c r="AD682" s="42"/>
      <c r="AE682" s="42" t="s">
        <v>3104</v>
      </c>
      <c r="AF682" s="42" t="s">
        <v>3101</v>
      </c>
      <c r="AG682" s="42" t="s">
        <v>3105</v>
      </c>
      <c r="AH682" s="54"/>
      <c r="AI682" s="50" t="str">
        <f t="shared" si="257"/>
        <v>规格×</v>
      </c>
      <c r="AJ682" s="50" t="str">
        <f t="shared" si="258"/>
        <v>含量差比价</v>
      </c>
      <c r="AK682" s="51">
        <f t="shared" si="259"/>
        <v>114.31</v>
      </c>
      <c r="AL682" s="50">
        <f t="shared" si="260"/>
        <v>1.3</v>
      </c>
      <c r="AM682" s="52" t="str">
        <f t="shared" si="261"/>
        <v>差比价与挂网价取低者</v>
      </c>
      <c r="AN682" s="53">
        <f t="shared" si="262"/>
        <v>114.31</v>
      </c>
      <c r="AO682" s="53">
        <f t="shared" si="263"/>
        <v>114.31</v>
      </c>
      <c r="AP682" s="53">
        <f t="shared" si="264"/>
        <v>114.31</v>
      </c>
    </row>
    <row r="683" spans="1:42">
      <c r="A683" s="28">
        <v>50</v>
      </c>
      <c r="B683" s="28" t="s">
        <v>3057</v>
      </c>
      <c r="C683" s="28" t="s">
        <v>3058</v>
      </c>
      <c r="D683" s="28" t="s">
        <v>45</v>
      </c>
      <c r="E683" s="28" t="str">
        <f>LOOKUP(2,1/([1]中选结果表!$C$2:$C$85=D683),[1]中选结果表!$M$2:$M$85)</f>
        <v>注射剂</v>
      </c>
      <c r="F683" s="28" t="s">
        <v>3091</v>
      </c>
      <c r="G683" s="28" t="str">
        <f>LOOKUP(2,1/([1]中选结果表!$D$2:$D$85=$F683),[1]中选结果表!$E$2:$E$85)</f>
        <v>30mg</v>
      </c>
      <c r="H683" s="28" t="str">
        <f>LOOKUP(2,1/([1]中选结果表!$D$2:$D$85=$F683),[1]中选结果表!$F$2:$F$85)</f>
        <v>1瓶</v>
      </c>
      <c r="I683" s="28" t="s">
        <v>89</v>
      </c>
      <c r="J683" s="28" t="s">
        <v>1113</v>
      </c>
      <c r="K683" s="28">
        <v>67.239999999999995</v>
      </c>
      <c r="L683" s="31">
        <v>67.239999999999995</v>
      </c>
      <c r="M683" s="28">
        <v>3</v>
      </c>
      <c r="N683" s="32">
        <v>0.7</v>
      </c>
      <c r="O683" s="60" t="s">
        <v>3106</v>
      </c>
      <c r="P683" s="7" t="s">
        <v>3057</v>
      </c>
      <c r="Q683" s="7" t="s">
        <v>45</v>
      </c>
      <c r="R683" s="7" t="s">
        <v>3107</v>
      </c>
      <c r="S683" s="4" t="str">
        <f>LOOKUP(2,1/('[1] 集采未中选药品规格'!$A$2:$A$596=$R683),'[1] 集采未中选药品规格'!C$2:C$596)</f>
        <v>30mg</v>
      </c>
      <c r="T683" s="4" t="str">
        <f>LOOKUP(2,1/('[1] 集采未中选药品规格'!$A$2:$A$596=$R683),'[1] 集采未中选药品规格'!D$2:D$596)</f>
        <v>1瓶</v>
      </c>
      <c r="U683" s="7" t="s">
        <v>47</v>
      </c>
      <c r="V683" s="61" t="s">
        <v>1392</v>
      </c>
      <c r="W683" s="7" t="s">
        <v>3108</v>
      </c>
      <c r="X683" s="61" t="s">
        <v>1392</v>
      </c>
      <c r="Y683" s="7" t="s">
        <v>1394</v>
      </c>
      <c r="Z683" s="7">
        <v>630.83000000000004</v>
      </c>
      <c r="AA683" s="7">
        <v>630.83000000000004</v>
      </c>
      <c r="AB683" s="54" t="s">
        <v>57</v>
      </c>
      <c r="AC683" s="42"/>
      <c r="AD683" s="42"/>
      <c r="AE683" s="42" t="s">
        <v>3109</v>
      </c>
      <c r="AF683" s="42" t="s">
        <v>3106</v>
      </c>
      <c r="AG683" s="42" t="s">
        <v>3110</v>
      </c>
      <c r="AH683" s="54"/>
      <c r="AI683" s="50" t="str">
        <f t="shared" si="257"/>
        <v>规格√</v>
      </c>
      <c r="AJ683" s="50" t="str">
        <f t="shared" si="258"/>
        <v>按中选价</v>
      </c>
      <c r="AK683" s="51">
        <f t="shared" si="259"/>
        <v>67.239999999999995</v>
      </c>
      <c r="AL683" s="50">
        <f t="shared" si="260"/>
        <v>9.4</v>
      </c>
      <c r="AM683" s="52" t="str">
        <f t="shared" si="261"/>
        <v>差比价与挂网价取低者</v>
      </c>
      <c r="AN683" s="53">
        <f t="shared" si="262"/>
        <v>67.239999999999995</v>
      </c>
      <c r="AO683" s="53">
        <f t="shared" si="263"/>
        <v>67.239999999999995</v>
      </c>
      <c r="AP683" s="53">
        <f t="shared" si="264"/>
        <v>67.239999999999995</v>
      </c>
    </row>
    <row r="684" spans="1:42">
      <c r="A684" s="28">
        <v>50</v>
      </c>
      <c r="B684" s="28" t="s">
        <v>3057</v>
      </c>
      <c r="C684" s="28" t="s">
        <v>3058</v>
      </c>
      <c r="D684" s="28" t="s">
        <v>45</v>
      </c>
      <c r="E684" s="28" t="str">
        <f>LOOKUP(2,1/([1]中选结果表!$C$2:$C$85=D684),[1]中选结果表!$M$2:$M$85)</f>
        <v>注射剂</v>
      </c>
      <c r="F684" s="28" t="s">
        <v>3091</v>
      </c>
      <c r="G684" s="28" t="str">
        <f>LOOKUP(2,1/([1]中选结果表!$D$2:$D$85=$F684),[1]中选结果表!$E$2:$E$85)</f>
        <v>30mg</v>
      </c>
      <c r="H684" s="28" t="str">
        <f>LOOKUP(2,1/([1]中选结果表!$D$2:$D$85=$F684),[1]中选结果表!$F$2:$F$85)</f>
        <v>1瓶</v>
      </c>
      <c r="I684" s="28" t="s">
        <v>89</v>
      </c>
      <c r="J684" s="28" t="s">
        <v>1113</v>
      </c>
      <c r="K684" s="28">
        <v>67.239999999999995</v>
      </c>
      <c r="L684" s="31">
        <v>67.239999999999995</v>
      </c>
      <c r="M684" s="28">
        <v>3</v>
      </c>
      <c r="N684" s="32">
        <v>0.7</v>
      </c>
      <c r="O684" s="60" t="s">
        <v>3111</v>
      </c>
      <c r="P684" s="7" t="s">
        <v>3057</v>
      </c>
      <c r="Q684" s="7" t="s">
        <v>45</v>
      </c>
      <c r="R684" s="7" t="s">
        <v>3112</v>
      </c>
      <c r="S684" s="4" t="str">
        <f>LOOKUP(2,1/('[1] 集采未中选药品规格'!$A$2:$A$596=$R684),'[1] 集采未中选药品规格'!C$2:C$596)</f>
        <v>30mg</v>
      </c>
      <c r="T684" s="4" t="str">
        <f>LOOKUP(2,1/('[1] 集采未中选药品规格'!$A$2:$A$596=$R684),'[1] 集采未中选药品规格'!D$2:D$596)</f>
        <v>1支</v>
      </c>
      <c r="U684" s="7" t="s">
        <v>89</v>
      </c>
      <c r="V684" s="61" t="s">
        <v>493</v>
      </c>
      <c r="W684" s="7" t="s">
        <v>494</v>
      </c>
      <c r="X684" s="61" t="s">
        <v>493</v>
      </c>
      <c r="Y684" s="7" t="s">
        <v>494</v>
      </c>
      <c r="Z684" s="7">
        <v>195</v>
      </c>
      <c r="AA684" s="7">
        <v>195</v>
      </c>
      <c r="AB684" s="54" t="s">
        <v>57</v>
      </c>
      <c r="AC684" s="42"/>
      <c r="AD684" s="42"/>
      <c r="AE684" s="42" t="s">
        <v>3113</v>
      </c>
      <c r="AF684" s="42" t="s">
        <v>3111</v>
      </c>
      <c r="AG684" s="42" t="s">
        <v>3114</v>
      </c>
      <c r="AH684" s="54"/>
      <c r="AI684" s="50" t="str">
        <f t="shared" si="257"/>
        <v>规格√</v>
      </c>
      <c r="AJ684" s="50" t="str">
        <f t="shared" si="258"/>
        <v>按中选价</v>
      </c>
      <c r="AK684" s="51">
        <f t="shared" si="259"/>
        <v>67.239999999999995</v>
      </c>
      <c r="AL684" s="50">
        <f t="shared" si="260"/>
        <v>2.9</v>
      </c>
      <c r="AM684" s="52" t="str">
        <f t="shared" si="261"/>
        <v>差比价与挂网价取低者</v>
      </c>
      <c r="AN684" s="53">
        <f t="shared" si="262"/>
        <v>67.239999999999995</v>
      </c>
      <c r="AO684" s="53">
        <f t="shared" si="263"/>
        <v>67.239999999999995</v>
      </c>
      <c r="AP684" s="53">
        <f t="shared" si="264"/>
        <v>67.239999999999995</v>
      </c>
    </row>
    <row r="685" spans="1:42">
      <c r="A685" s="28">
        <v>50</v>
      </c>
      <c r="B685" s="28" t="s">
        <v>3057</v>
      </c>
      <c r="C685" s="28" t="s">
        <v>3058</v>
      </c>
      <c r="D685" s="28" t="s">
        <v>45</v>
      </c>
      <c r="E685" s="28" t="str">
        <f>LOOKUP(2,1/([1]中选结果表!$C$2:$C$85=D685),[1]中选结果表!$M$2:$M$85)</f>
        <v>注射剂</v>
      </c>
      <c r="F685" s="28" t="s">
        <v>3091</v>
      </c>
      <c r="G685" s="28" t="str">
        <f>LOOKUP(2,1/([1]中选结果表!$D$2:$D$85=$F685),[1]中选结果表!$E$2:$E$85)</f>
        <v>30mg</v>
      </c>
      <c r="H685" s="28" t="str">
        <f>LOOKUP(2,1/([1]中选结果表!$D$2:$D$85=$F685),[1]中选结果表!$F$2:$F$85)</f>
        <v>1瓶</v>
      </c>
      <c r="I685" s="28" t="s">
        <v>89</v>
      </c>
      <c r="J685" s="28" t="s">
        <v>1113</v>
      </c>
      <c r="K685" s="28">
        <v>67.239999999999995</v>
      </c>
      <c r="L685" s="31">
        <v>67.239999999999995</v>
      </c>
      <c r="M685" s="28">
        <v>3</v>
      </c>
      <c r="N685" s="32">
        <v>0.7</v>
      </c>
      <c r="O685" s="60" t="s">
        <v>3115</v>
      </c>
      <c r="P685" s="7" t="s">
        <v>3057</v>
      </c>
      <c r="Q685" s="7" t="s">
        <v>45</v>
      </c>
      <c r="R685" s="7" t="s">
        <v>3116</v>
      </c>
      <c r="S685" s="4" t="str">
        <f>LOOKUP(2,1/('[1] 集采未中选药品规格'!$A$2:$A$596=$R685),'[1] 集采未中选药品规格'!C$2:C$596)</f>
        <v>150mg</v>
      </c>
      <c r="T685" s="4" t="str">
        <f>LOOKUP(2,1/('[1] 集采未中选药品规格'!$A$2:$A$596=$R685),'[1] 集采未中选药品规格'!D$2:D$596)</f>
        <v>1瓶</v>
      </c>
      <c r="U685" s="7" t="s">
        <v>89</v>
      </c>
      <c r="V685" s="61" t="s">
        <v>405</v>
      </c>
      <c r="W685" s="7" t="s">
        <v>406</v>
      </c>
      <c r="X685" s="61" t="s">
        <v>405</v>
      </c>
      <c r="Y685" s="7" t="s">
        <v>406</v>
      </c>
      <c r="Z685" s="7">
        <v>797.3</v>
      </c>
      <c r="AA685" s="7">
        <v>797.3</v>
      </c>
      <c r="AB685" s="54" t="s">
        <v>57</v>
      </c>
      <c r="AC685" s="42"/>
      <c r="AD685" s="42"/>
      <c r="AE685" s="42" t="s">
        <v>3117</v>
      </c>
      <c r="AF685" s="42" t="s">
        <v>3115</v>
      </c>
      <c r="AG685" s="42" t="s">
        <v>3118</v>
      </c>
      <c r="AH685" s="54"/>
      <c r="AI685" s="50" t="str">
        <f t="shared" si="257"/>
        <v>规格×</v>
      </c>
      <c r="AJ685" s="50" t="str">
        <f t="shared" si="258"/>
        <v>含量差比价</v>
      </c>
      <c r="AK685" s="51">
        <f t="shared" si="259"/>
        <v>230.52</v>
      </c>
      <c r="AL685" s="50">
        <f t="shared" si="260"/>
        <v>3.5</v>
      </c>
      <c r="AM685" s="52" t="str">
        <f t="shared" si="261"/>
        <v>差比价与挂网价取低者</v>
      </c>
      <c r="AN685" s="53">
        <f t="shared" si="262"/>
        <v>230.52</v>
      </c>
      <c r="AO685" s="53">
        <f t="shared" si="263"/>
        <v>230.52</v>
      </c>
      <c r="AP685" s="53">
        <f t="shared" si="264"/>
        <v>230.52</v>
      </c>
    </row>
    <row r="686" spans="1:42">
      <c r="A686" s="28">
        <v>50</v>
      </c>
      <c r="B686" s="28" t="s">
        <v>3057</v>
      </c>
      <c r="C686" s="28" t="s">
        <v>3058</v>
      </c>
      <c r="D686" s="28" t="s">
        <v>45</v>
      </c>
      <c r="E686" s="28" t="str">
        <f>LOOKUP(2,1/([1]中选结果表!$C$2:$C$85=D686),[1]中选结果表!$M$2:$M$85)</f>
        <v>注射剂</v>
      </c>
      <c r="F686" s="28" t="s">
        <v>3091</v>
      </c>
      <c r="G686" s="28" t="str">
        <f>LOOKUP(2,1/([1]中选结果表!$D$2:$D$85=$F686),[1]中选结果表!$E$2:$E$85)</f>
        <v>30mg</v>
      </c>
      <c r="H686" s="28" t="str">
        <f>LOOKUP(2,1/([1]中选结果表!$D$2:$D$85=$F686),[1]中选结果表!$F$2:$F$85)</f>
        <v>1瓶</v>
      </c>
      <c r="I686" s="28" t="s">
        <v>89</v>
      </c>
      <c r="J686" s="28" t="s">
        <v>1113</v>
      </c>
      <c r="K686" s="28">
        <v>67.239999999999995</v>
      </c>
      <c r="L686" s="31">
        <v>67.239999999999995</v>
      </c>
      <c r="M686" s="28">
        <v>3</v>
      </c>
      <c r="N686" s="32">
        <v>0.7</v>
      </c>
      <c r="O686" s="60" t="s">
        <v>3119</v>
      </c>
      <c r="P686" s="7" t="s">
        <v>3120</v>
      </c>
      <c r="Q686" s="7" t="s">
        <v>484</v>
      </c>
      <c r="R686" s="7" t="s">
        <v>1939</v>
      </c>
      <c r="S686" s="4" t="str">
        <f>LOOKUP(2,1/('[1] 集采未中选药品规格'!$A$2:$A$596=$R686),'[1] 集采未中选药品规格'!C$2:C$596)</f>
        <v>30mg</v>
      </c>
      <c r="T686" s="4" t="str">
        <f>LOOKUP(2,1/('[1] 集采未中选药品规格'!$A$2:$A$596=$R686),'[1] 集采未中选药品规格'!D$2:D$596)</f>
        <v>1瓶</v>
      </c>
      <c r="U686" s="7" t="s">
        <v>47</v>
      </c>
      <c r="V686" s="61" t="s">
        <v>3121</v>
      </c>
      <c r="W686" s="7" t="s">
        <v>3122</v>
      </c>
      <c r="X686" s="61" t="s">
        <v>3121</v>
      </c>
      <c r="Y686" s="7" t="s">
        <v>3122</v>
      </c>
      <c r="Z686" s="7">
        <v>0</v>
      </c>
      <c r="AA686" s="7">
        <v>0</v>
      </c>
      <c r="AB686" s="54" t="s">
        <v>57</v>
      </c>
      <c r="AC686" s="42"/>
      <c r="AD686" s="42"/>
      <c r="AE686" s="42" t="s">
        <v>3123</v>
      </c>
      <c r="AF686" s="42" t="s">
        <v>3119</v>
      </c>
      <c r="AG686" s="42" t="s">
        <v>3124</v>
      </c>
      <c r="AH686" s="54"/>
      <c r="AI686" s="50" t="str">
        <f t="shared" si="257"/>
        <v>规格√</v>
      </c>
      <c r="AJ686" s="50" t="str">
        <f t="shared" si="258"/>
        <v>按中选价</v>
      </c>
      <c r="AK686" s="51">
        <f t="shared" si="259"/>
        <v>67.239999999999995</v>
      </c>
      <c r="AL686" s="50">
        <f t="shared" si="260"/>
        <v>0</v>
      </c>
      <c r="AM686" s="52" t="str">
        <f t="shared" si="261"/>
        <v>差比价与挂网价取低者</v>
      </c>
      <c r="AN686" s="53" t="str">
        <f t="shared" si="262"/>
        <v>海南无挂网价（差比价为67.24）</v>
      </c>
      <c r="AO686" s="53" t="str">
        <f t="shared" si="263"/>
        <v>海南无挂网价（差比价为67.24）</v>
      </c>
      <c r="AP686" s="53" t="str">
        <f t="shared" si="264"/>
        <v>海南无挂网价（差比价为67.24）</v>
      </c>
    </row>
    <row r="687" spans="1:42">
      <c r="A687" s="28">
        <v>50</v>
      </c>
      <c r="B687" s="28" t="s">
        <v>3057</v>
      </c>
      <c r="C687" s="28" t="s">
        <v>3058</v>
      </c>
      <c r="D687" s="28" t="s">
        <v>45</v>
      </c>
      <c r="E687" s="28" t="str">
        <f>LOOKUP(2,1/([1]中选结果表!$C$2:$C$85=D687),[1]中选结果表!$M$2:$M$85)</f>
        <v>注射剂</v>
      </c>
      <c r="F687" s="28" t="s">
        <v>3091</v>
      </c>
      <c r="G687" s="28" t="str">
        <f>LOOKUP(2,1/([1]中选结果表!$D$2:$D$85=$F687),[1]中选结果表!$E$2:$E$85)</f>
        <v>30mg</v>
      </c>
      <c r="H687" s="28" t="str">
        <f>LOOKUP(2,1/([1]中选结果表!$D$2:$D$85=$F687),[1]中选结果表!$F$2:$F$85)</f>
        <v>1瓶</v>
      </c>
      <c r="I687" s="28" t="s">
        <v>89</v>
      </c>
      <c r="J687" s="28" t="s">
        <v>1113</v>
      </c>
      <c r="K687" s="28">
        <v>67.239999999999995</v>
      </c>
      <c r="L687" s="31">
        <v>67.239999999999995</v>
      </c>
      <c r="M687" s="28">
        <v>3</v>
      </c>
      <c r="N687" s="32">
        <v>0.7</v>
      </c>
      <c r="O687" s="60" t="s">
        <v>3125</v>
      </c>
      <c r="P687" s="7" t="s">
        <v>3057</v>
      </c>
      <c r="Q687" s="7" t="s">
        <v>45</v>
      </c>
      <c r="R687" s="7" t="s">
        <v>3091</v>
      </c>
      <c r="S687" s="4" t="str">
        <f>LOOKUP(2,1/('[1] 集采未中选药品规格'!$A$2:$A$596=$R687),'[1] 集采未中选药品规格'!C$2:C$596)</f>
        <v>30mg</v>
      </c>
      <c r="T687" s="4" t="str">
        <f>LOOKUP(2,1/('[1] 集采未中选药品规格'!$A$2:$A$596=$R687),'[1] 集采未中选药品规格'!D$2:D$596)</f>
        <v>1瓶</v>
      </c>
      <c r="U687" s="7" t="s">
        <v>89</v>
      </c>
      <c r="V687" s="61" t="s">
        <v>405</v>
      </c>
      <c r="W687" s="7" t="s">
        <v>406</v>
      </c>
      <c r="X687" s="61" t="s">
        <v>405</v>
      </c>
      <c r="Y687" s="7" t="s">
        <v>406</v>
      </c>
      <c r="Z687" s="7">
        <v>45</v>
      </c>
      <c r="AA687" s="7">
        <v>45</v>
      </c>
      <c r="AB687" s="54" t="s">
        <v>57</v>
      </c>
      <c r="AC687" s="42"/>
      <c r="AD687" s="42"/>
      <c r="AE687" s="42" t="s">
        <v>3126</v>
      </c>
      <c r="AF687" s="42" t="s">
        <v>3125</v>
      </c>
      <c r="AG687" s="42" t="s">
        <v>3127</v>
      </c>
      <c r="AH687" s="54"/>
      <c r="AI687" s="50" t="str">
        <f t="shared" si="257"/>
        <v>规格√</v>
      </c>
      <c r="AJ687" s="50" t="str">
        <f t="shared" si="258"/>
        <v>按中选价</v>
      </c>
      <c r="AK687" s="51">
        <f t="shared" si="259"/>
        <v>67.239999999999995</v>
      </c>
      <c r="AL687" s="50">
        <f t="shared" si="260"/>
        <v>0.7</v>
      </c>
      <c r="AM687" s="52" t="str">
        <f t="shared" si="261"/>
        <v>差比价与挂网价取低者</v>
      </c>
      <c r="AN687" s="53">
        <f t="shared" si="262"/>
        <v>45</v>
      </c>
      <c r="AO687" s="53">
        <f t="shared" si="263"/>
        <v>45</v>
      </c>
      <c r="AP687" s="53">
        <f t="shared" si="264"/>
        <v>45</v>
      </c>
    </row>
    <row r="688" spans="1:42">
      <c r="A688" s="28">
        <v>50</v>
      </c>
      <c r="B688" s="28" t="s">
        <v>3057</v>
      </c>
      <c r="C688" s="28" t="s">
        <v>3058</v>
      </c>
      <c r="D688" s="28" t="s">
        <v>45</v>
      </c>
      <c r="E688" s="28" t="str">
        <f>LOOKUP(2,1/([1]中选结果表!$C$2:$C$85=D688),[1]中选结果表!$M$2:$M$85)</f>
        <v>注射剂</v>
      </c>
      <c r="F688" s="28" t="s">
        <v>3091</v>
      </c>
      <c r="G688" s="28" t="str">
        <f>LOOKUP(2,1/([1]中选结果表!$D$2:$D$85=$F688),[1]中选结果表!$E$2:$E$85)</f>
        <v>30mg</v>
      </c>
      <c r="H688" s="28" t="str">
        <f>LOOKUP(2,1/([1]中选结果表!$D$2:$D$85=$F688),[1]中选结果表!$F$2:$F$85)</f>
        <v>1瓶</v>
      </c>
      <c r="I688" s="28" t="s">
        <v>89</v>
      </c>
      <c r="J688" s="28" t="s">
        <v>1113</v>
      </c>
      <c r="K688" s="28">
        <v>67.239999999999995</v>
      </c>
      <c r="L688" s="31">
        <v>67.239999999999995</v>
      </c>
      <c r="M688" s="28">
        <v>3</v>
      </c>
      <c r="N688" s="32">
        <v>0.7</v>
      </c>
      <c r="O688" s="60" t="s">
        <v>3128</v>
      </c>
      <c r="P688" s="7" t="s">
        <v>3057</v>
      </c>
      <c r="Q688" s="7" t="s">
        <v>45</v>
      </c>
      <c r="R688" s="7" t="s">
        <v>3129</v>
      </c>
      <c r="S688" s="4" t="str">
        <f>LOOKUP(2,1/('[1] 集采未中选药品规格'!$A$2:$A$596=$R688),'[1] 集采未中选药品规格'!C$2:C$596)</f>
        <v>150mg</v>
      </c>
      <c r="T688" s="4" t="str">
        <f>LOOKUP(2,1/('[1] 集采未中选药品规格'!$A$2:$A$596=$R688),'[1] 集采未中选药品规格'!D$2:D$596)</f>
        <v>1瓶</v>
      </c>
      <c r="U688" s="7" t="s">
        <v>47</v>
      </c>
      <c r="V688" s="61" t="s">
        <v>1392</v>
      </c>
      <c r="W688" s="7" t="s">
        <v>3108</v>
      </c>
      <c r="X688" s="61" t="s">
        <v>1392</v>
      </c>
      <c r="Y688" s="7" t="s">
        <v>1394</v>
      </c>
      <c r="Z688" s="7">
        <v>2162.71</v>
      </c>
      <c r="AA688" s="7">
        <v>2162.71</v>
      </c>
      <c r="AB688" s="54" t="s">
        <v>57</v>
      </c>
      <c r="AC688" s="42"/>
      <c r="AD688" s="42"/>
      <c r="AE688" s="42" t="s">
        <v>3130</v>
      </c>
      <c r="AF688" s="42" t="s">
        <v>3128</v>
      </c>
      <c r="AG688" s="42" t="s">
        <v>3131</v>
      </c>
      <c r="AH688" s="54"/>
      <c r="AI688" s="50" t="str">
        <f t="shared" si="257"/>
        <v>规格×</v>
      </c>
      <c r="AJ688" s="50" t="str">
        <f t="shared" si="258"/>
        <v>含量差比价</v>
      </c>
      <c r="AK688" s="51">
        <f t="shared" si="259"/>
        <v>230.52</v>
      </c>
      <c r="AL688" s="50">
        <f t="shared" si="260"/>
        <v>9.4</v>
      </c>
      <c r="AM688" s="52" t="str">
        <f t="shared" si="261"/>
        <v>差比价与挂网价取低者</v>
      </c>
      <c r="AN688" s="53">
        <f t="shared" si="262"/>
        <v>230.52</v>
      </c>
      <c r="AO688" s="53">
        <f t="shared" si="263"/>
        <v>230.52</v>
      </c>
      <c r="AP688" s="53">
        <f t="shared" si="264"/>
        <v>230.52</v>
      </c>
    </row>
    <row r="689" spans="1:42">
      <c r="A689" s="28">
        <v>50</v>
      </c>
      <c r="B689" s="28" t="s">
        <v>3057</v>
      </c>
      <c r="C689" s="28" t="s">
        <v>3058</v>
      </c>
      <c r="D689" s="28" t="s">
        <v>45</v>
      </c>
      <c r="E689" s="28" t="str">
        <f>LOOKUP(2,1/([1]中选结果表!$C$2:$C$85=D689),[1]中选结果表!$M$2:$M$85)</f>
        <v>注射剂</v>
      </c>
      <c r="F689" s="28" t="s">
        <v>3091</v>
      </c>
      <c r="G689" s="28" t="str">
        <f>LOOKUP(2,1/([1]中选结果表!$D$2:$D$85=$F689),[1]中选结果表!$E$2:$E$85)</f>
        <v>30mg</v>
      </c>
      <c r="H689" s="28" t="str">
        <f>LOOKUP(2,1/([1]中选结果表!$D$2:$D$85=$F689),[1]中选结果表!$F$2:$F$85)</f>
        <v>1瓶</v>
      </c>
      <c r="I689" s="28" t="s">
        <v>89</v>
      </c>
      <c r="J689" s="28" t="s">
        <v>1113</v>
      </c>
      <c r="K689" s="28">
        <v>67.239999999999995</v>
      </c>
      <c r="L689" s="31">
        <v>67.239999999999995</v>
      </c>
      <c r="M689" s="28">
        <v>3</v>
      </c>
      <c r="N689" s="32">
        <v>0.7</v>
      </c>
      <c r="O689" s="60" t="s">
        <v>3132</v>
      </c>
      <c r="P689" s="7" t="s">
        <v>3057</v>
      </c>
      <c r="Q689" s="7" t="s">
        <v>51</v>
      </c>
      <c r="R689" s="7" t="s">
        <v>3133</v>
      </c>
      <c r="S689" s="4" t="str">
        <f>LOOKUP(2,1/('[1] 集采未中选药品规格'!$A$2:$A$596=$R689),'[1] 集采未中选药品规格'!C$2:C$596)</f>
        <v>30mg</v>
      </c>
      <c r="T689" s="4" t="str">
        <f>LOOKUP(2,1/('[1] 集采未中选药品规格'!$A$2:$A$596=$R689),'[1] 集采未中选药品规格'!D$2:D$596)</f>
        <v>1瓶</v>
      </c>
      <c r="U689" s="7" t="s">
        <v>89</v>
      </c>
      <c r="V689" s="61" t="s">
        <v>670</v>
      </c>
      <c r="W689" s="7" t="s">
        <v>671</v>
      </c>
      <c r="X689" s="61" t="s">
        <v>670</v>
      </c>
      <c r="Y689" s="7" t="s">
        <v>671</v>
      </c>
      <c r="Z689" s="7">
        <v>630</v>
      </c>
      <c r="AA689" s="7">
        <v>630</v>
      </c>
      <c r="AB689" s="54" t="s">
        <v>66</v>
      </c>
      <c r="AC689" s="42"/>
      <c r="AD689" s="42"/>
      <c r="AE689" s="42" t="s">
        <v>3134</v>
      </c>
      <c r="AF689" s="42" t="s">
        <v>3132</v>
      </c>
      <c r="AG689" s="42" t="s">
        <v>3135</v>
      </c>
      <c r="AH689" s="54"/>
      <c r="AI689" s="50" t="str">
        <f t="shared" si="257"/>
        <v>规格√</v>
      </c>
      <c r="AJ689" s="50" t="str">
        <f t="shared" si="258"/>
        <v>按中选价</v>
      </c>
      <c r="AK689" s="51">
        <f t="shared" si="259"/>
        <v>67.239999999999995</v>
      </c>
      <c r="AL689" s="50">
        <f t="shared" si="260"/>
        <v>9.4</v>
      </c>
      <c r="AM689" s="52" t="str">
        <f t="shared" si="261"/>
        <v>过评药，行梯度降价</v>
      </c>
      <c r="AN689" s="53">
        <f t="shared" si="262"/>
        <v>378</v>
      </c>
      <c r="AO689" s="53">
        <f t="shared" si="263"/>
        <v>226.8</v>
      </c>
      <c r="AP689" s="53">
        <f t="shared" si="264"/>
        <v>181.44</v>
      </c>
    </row>
    <row r="690" spans="1:42">
      <c r="A690" s="28">
        <v>50</v>
      </c>
      <c r="B690" s="28" t="s">
        <v>3057</v>
      </c>
      <c r="C690" s="28" t="s">
        <v>3058</v>
      </c>
      <c r="D690" s="28" t="s">
        <v>45</v>
      </c>
      <c r="E690" s="28" t="str">
        <f>LOOKUP(2,1/([1]中选结果表!$C$2:$C$85=D690),[1]中选结果表!$M$2:$M$85)</f>
        <v>注射剂</v>
      </c>
      <c r="F690" s="28" t="s">
        <v>3091</v>
      </c>
      <c r="G690" s="28" t="str">
        <f>LOOKUP(2,1/([1]中选结果表!$D$2:$D$85=$F690),[1]中选结果表!$E$2:$E$85)</f>
        <v>30mg</v>
      </c>
      <c r="H690" s="28" t="str">
        <f>LOOKUP(2,1/([1]中选结果表!$D$2:$D$85=$F690),[1]中选结果表!$F$2:$F$85)</f>
        <v>1瓶</v>
      </c>
      <c r="I690" s="28" t="s">
        <v>89</v>
      </c>
      <c r="J690" s="28" t="s">
        <v>1113</v>
      </c>
      <c r="K690" s="28">
        <v>67.239999999999995</v>
      </c>
      <c r="L690" s="31">
        <v>67.239999999999995</v>
      </c>
      <c r="M690" s="28">
        <v>3</v>
      </c>
      <c r="N690" s="32">
        <v>0.7</v>
      </c>
      <c r="O690" s="60" t="s">
        <v>3136</v>
      </c>
      <c r="P690" s="7" t="s">
        <v>3057</v>
      </c>
      <c r="Q690" s="7" t="s">
        <v>45</v>
      </c>
      <c r="R690" s="7" t="s">
        <v>3091</v>
      </c>
      <c r="S690" s="4" t="str">
        <f>LOOKUP(2,1/('[1] 集采未中选药品规格'!$A$2:$A$596=$R690),'[1] 集采未中选药品规格'!C$2:C$596)</f>
        <v>30mg</v>
      </c>
      <c r="T690" s="4" t="str">
        <f>LOOKUP(2,1/('[1] 集采未中选药品规格'!$A$2:$A$596=$R690),'[1] 集采未中选药品规格'!D$2:D$596)</f>
        <v>1瓶</v>
      </c>
      <c r="U690" s="7" t="s">
        <v>89</v>
      </c>
      <c r="V690" s="61" t="s">
        <v>1112</v>
      </c>
      <c r="W690" s="7" t="s">
        <v>1113</v>
      </c>
      <c r="X690" s="61" t="s">
        <v>1112</v>
      </c>
      <c r="Y690" s="7" t="s">
        <v>1113</v>
      </c>
      <c r="Z690" s="7">
        <v>137.65</v>
      </c>
      <c r="AA690" s="7">
        <v>137.65</v>
      </c>
      <c r="AB690" s="54" t="s">
        <v>66</v>
      </c>
      <c r="AC690" s="42"/>
      <c r="AD690" s="42"/>
      <c r="AE690" s="42" t="s">
        <v>3137</v>
      </c>
      <c r="AF690" s="42" t="s">
        <v>3136</v>
      </c>
      <c r="AG690" s="42" t="s">
        <v>3138</v>
      </c>
      <c r="AH690" s="54" t="s">
        <v>60</v>
      </c>
      <c r="AI690" s="50" t="str">
        <f t="shared" si="257"/>
        <v>规格√</v>
      </c>
      <c r="AJ690" s="50" t="str">
        <f t="shared" si="258"/>
        <v>按中选价</v>
      </c>
      <c r="AK690" s="51">
        <f t="shared" si="259"/>
        <v>67.239999999999995</v>
      </c>
      <c r="AL690" s="50">
        <f t="shared" si="260"/>
        <v>2</v>
      </c>
      <c r="AM690" s="52" t="str">
        <f t="shared" si="261"/>
        <v>过评药，行梯度降价</v>
      </c>
      <c r="AN690" s="53">
        <f t="shared" si="262"/>
        <v>67.239999999999995</v>
      </c>
      <c r="AO690" s="53">
        <f t="shared" si="263"/>
        <v>67.239999999999995</v>
      </c>
      <c r="AP690" s="53">
        <f t="shared" si="264"/>
        <v>67.239999999999995</v>
      </c>
    </row>
    <row r="691" spans="1:42">
      <c r="A691" s="28">
        <v>50</v>
      </c>
      <c r="B691" s="28" t="s">
        <v>3057</v>
      </c>
      <c r="C691" s="28" t="s">
        <v>3058</v>
      </c>
      <c r="D691" s="28" t="s">
        <v>45</v>
      </c>
      <c r="E691" s="28" t="str">
        <f>LOOKUP(2,1/([1]中选结果表!$C$2:$C$85=D691),[1]中选结果表!$M$2:$M$85)</f>
        <v>注射剂</v>
      </c>
      <c r="F691" s="28" t="s">
        <v>3091</v>
      </c>
      <c r="G691" s="28" t="str">
        <f>LOOKUP(2,1/([1]中选结果表!$D$2:$D$85=$F691),[1]中选结果表!$E$2:$E$85)</f>
        <v>30mg</v>
      </c>
      <c r="H691" s="28" t="str">
        <f>LOOKUP(2,1/([1]中选结果表!$D$2:$D$85=$F691),[1]中选结果表!$F$2:$F$85)</f>
        <v>1瓶</v>
      </c>
      <c r="I691" s="28" t="s">
        <v>89</v>
      </c>
      <c r="J691" s="28" t="s">
        <v>1113</v>
      </c>
      <c r="K691" s="28">
        <v>67.239999999999995</v>
      </c>
      <c r="L691" s="31">
        <v>67.239999999999995</v>
      </c>
      <c r="M691" s="28">
        <v>3</v>
      </c>
      <c r="N691" s="32">
        <v>0.7</v>
      </c>
      <c r="O691" s="60" t="s">
        <v>3139</v>
      </c>
      <c r="P691" s="7" t="s">
        <v>3057</v>
      </c>
      <c r="Q691" s="7" t="s">
        <v>51</v>
      </c>
      <c r="R691" s="7" t="s">
        <v>3140</v>
      </c>
      <c r="S691" s="4" t="e">
        <f>LOOKUP(2,1/('[1] 集采未中选药品规格'!$A$2:$A$596=$R691),'[1] 集采未中选药品规格'!C$2:C$596)</f>
        <v>#N/A</v>
      </c>
      <c r="T691" s="4" t="e">
        <f>LOOKUP(2,1/('[1] 集采未中选药品规格'!$A$2:$A$596=$R691),'[1] 集采未中选药品规格'!D$2:D$596)</f>
        <v>#N/A</v>
      </c>
      <c r="U691" s="7" t="s">
        <v>89</v>
      </c>
      <c r="V691" s="61" t="s">
        <v>3084</v>
      </c>
      <c r="W691" s="7" t="s">
        <v>3085</v>
      </c>
      <c r="X691" s="61" t="s">
        <v>3084</v>
      </c>
      <c r="Y691" s="7" t="s">
        <v>3085</v>
      </c>
      <c r="Z691" s="7">
        <v>161.05000000000001</v>
      </c>
      <c r="AA691" s="7">
        <v>161.05000000000001</v>
      </c>
      <c r="AB691" s="54" t="s">
        <v>57</v>
      </c>
      <c r="AC691" s="42"/>
      <c r="AD691" s="42"/>
      <c r="AE691" s="42" t="s">
        <v>3141</v>
      </c>
      <c r="AF691" s="42" t="s">
        <v>3139</v>
      </c>
      <c r="AG691" s="42" t="s">
        <v>3142</v>
      </c>
      <c r="AH691" s="54"/>
      <c r="AI691" s="50" t="e">
        <f t="shared" si="257"/>
        <v>#N/A</v>
      </c>
      <c r="AJ691" s="50" t="e">
        <f t="shared" si="258"/>
        <v>#N/A</v>
      </c>
      <c r="AK691" s="51" t="e">
        <f t="shared" si="259"/>
        <v>#N/A</v>
      </c>
      <c r="AL691" s="50" t="e">
        <f t="shared" si="260"/>
        <v>#N/A</v>
      </c>
      <c r="AM691" s="52" t="str">
        <f t="shared" si="261"/>
        <v>差比价与挂网价取低者</v>
      </c>
      <c r="AN691" s="53" t="e">
        <f t="shared" si="262"/>
        <v>#N/A</v>
      </c>
      <c r="AO691" s="53" t="e">
        <f t="shared" si="263"/>
        <v>#N/A</v>
      </c>
      <c r="AP691" s="53" t="e">
        <f t="shared" si="264"/>
        <v>#N/A</v>
      </c>
    </row>
    <row r="692" spans="1:42">
      <c r="A692" s="28">
        <v>50</v>
      </c>
      <c r="B692" s="28" t="s">
        <v>3057</v>
      </c>
      <c r="C692" s="28" t="s">
        <v>3058</v>
      </c>
      <c r="D692" s="28" t="s">
        <v>45</v>
      </c>
      <c r="E692" s="28" t="str">
        <f>LOOKUP(2,1/([1]中选结果表!$C$2:$C$85=D692),[1]中选结果表!$M$2:$M$85)</f>
        <v>注射剂</v>
      </c>
      <c r="F692" s="28" t="s">
        <v>3091</v>
      </c>
      <c r="G692" s="28" t="str">
        <f>LOOKUP(2,1/([1]中选结果表!$D$2:$D$85=$F692),[1]中选结果表!$E$2:$E$85)</f>
        <v>30mg</v>
      </c>
      <c r="H692" s="28" t="str">
        <f>LOOKUP(2,1/([1]中选结果表!$D$2:$D$85=$F692),[1]中选结果表!$F$2:$F$85)</f>
        <v>1瓶</v>
      </c>
      <c r="I692" s="28" t="s">
        <v>89</v>
      </c>
      <c r="J692" s="28" t="s">
        <v>1113</v>
      </c>
      <c r="K692" s="28">
        <v>67.239999999999995</v>
      </c>
      <c r="L692" s="31">
        <v>67.239999999999995</v>
      </c>
      <c r="M692" s="28">
        <v>3</v>
      </c>
      <c r="N692" s="32">
        <v>0.7</v>
      </c>
      <c r="O692" s="60" t="s">
        <v>3143</v>
      </c>
      <c r="P692" s="7" t="s">
        <v>3057</v>
      </c>
      <c r="Q692" s="7" t="s">
        <v>51</v>
      </c>
      <c r="R692" s="7" t="s">
        <v>3098</v>
      </c>
      <c r="S692" s="4" t="str">
        <f>LOOKUP(2,1/('[1] 集采未中选药品规格'!$A$2:$A$596=$R692),'[1] 集采未中选药品规格'!C$2:C$596)</f>
        <v>60mg</v>
      </c>
      <c r="T692" s="4" t="str">
        <f>LOOKUP(2,1/('[1] 集采未中选药品规格'!$A$2:$A$596=$R692),'[1] 集采未中选药品规格'!D$2:D$596)</f>
        <v>1瓶</v>
      </c>
      <c r="U692" s="7" t="s">
        <v>89</v>
      </c>
      <c r="V692" s="61" t="s">
        <v>3084</v>
      </c>
      <c r="W692" s="7" t="s">
        <v>3085</v>
      </c>
      <c r="X692" s="61" t="s">
        <v>3084</v>
      </c>
      <c r="Y692" s="7" t="s">
        <v>3085</v>
      </c>
      <c r="Z692" s="7">
        <v>332</v>
      </c>
      <c r="AA692" s="7">
        <v>332</v>
      </c>
      <c r="AB692" s="54" t="s">
        <v>57</v>
      </c>
      <c r="AC692" s="42"/>
      <c r="AD692" s="42"/>
      <c r="AE692" s="42" t="s">
        <v>3144</v>
      </c>
      <c r="AF692" s="42" t="s">
        <v>3143</v>
      </c>
      <c r="AG692" s="42" t="s">
        <v>3145</v>
      </c>
      <c r="AH692" s="54"/>
      <c r="AI692" s="50" t="str">
        <f t="shared" si="257"/>
        <v>规格×</v>
      </c>
      <c r="AJ692" s="50" t="str">
        <f t="shared" si="258"/>
        <v>含量差比价</v>
      </c>
      <c r="AK692" s="51">
        <f t="shared" si="259"/>
        <v>114.31</v>
      </c>
      <c r="AL692" s="50">
        <f t="shared" si="260"/>
        <v>2.9</v>
      </c>
      <c r="AM692" s="52" t="str">
        <f t="shared" si="261"/>
        <v>差比价与挂网价取低者</v>
      </c>
      <c r="AN692" s="53">
        <f t="shared" si="262"/>
        <v>114.31</v>
      </c>
      <c r="AO692" s="53">
        <f t="shared" si="263"/>
        <v>114.31</v>
      </c>
      <c r="AP692" s="53">
        <f t="shared" si="264"/>
        <v>114.31</v>
      </c>
    </row>
    <row r="693" spans="1:42">
      <c r="A693" s="28">
        <v>51</v>
      </c>
      <c r="B693" s="28" t="s">
        <v>3146</v>
      </c>
      <c r="C693" s="28" t="s">
        <v>3147</v>
      </c>
      <c r="D693" s="28" t="s">
        <v>374</v>
      </c>
      <c r="E693" s="28" t="str">
        <f>LOOKUP(2,1/([1]中选结果表!$C$2:$C$85=D693),[1]中选结果表!$M$2:$M$85)</f>
        <v>注射剂</v>
      </c>
      <c r="F693" s="28" t="s">
        <v>3148</v>
      </c>
      <c r="G693" s="28" t="str">
        <f>LOOKUP(2,1/([1]中选结果表!$D$2:$D$85=$F693),[1]中选结果表!$E$2:$E$85)</f>
        <v>500mg</v>
      </c>
      <c r="H693" s="28" t="str">
        <f>LOOKUP(2,1/([1]中选结果表!$D$2:$D$85=$F693),[1]中选结果表!$F$2:$F$85)</f>
        <v>10瓶</v>
      </c>
      <c r="I693" s="28" t="s">
        <v>89</v>
      </c>
      <c r="J693" s="28" t="s">
        <v>548</v>
      </c>
      <c r="K693" s="28">
        <v>137.6</v>
      </c>
      <c r="L693" s="31">
        <v>13.76</v>
      </c>
      <c r="M693" s="28">
        <v>6</v>
      </c>
      <c r="N693" s="32">
        <v>0.7</v>
      </c>
      <c r="O693" s="60" t="s">
        <v>3149</v>
      </c>
      <c r="P693" s="7" t="s">
        <v>3146</v>
      </c>
      <c r="Q693" s="7" t="s">
        <v>51</v>
      </c>
      <c r="R693" s="7" t="s">
        <v>3150</v>
      </c>
      <c r="S693" s="4" t="str">
        <f>LOOKUP(2,1/('[1] 集采未中选药品规格'!$A$2:$A$596=$R693),'[1] 集采未中选药品规格'!C$2:C$596)</f>
        <v>125mg</v>
      </c>
      <c r="T693" s="4" t="str">
        <f>LOOKUP(2,1/('[1] 集采未中选药品规格'!$A$2:$A$596=$R693),'[1] 集采未中选药品规格'!D$2:D$596)</f>
        <v>1支</v>
      </c>
      <c r="U693" s="7" t="s">
        <v>89</v>
      </c>
      <c r="V693" s="61" t="s">
        <v>1749</v>
      </c>
      <c r="W693" s="7" t="s">
        <v>1750</v>
      </c>
      <c r="X693" s="61" t="s">
        <v>1749</v>
      </c>
      <c r="Y693" s="7" t="s">
        <v>1750</v>
      </c>
      <c r="Z693" s="7">
        <v>4.68</v>
      </c>
      <c r="AA693" s="7">
        <v>4.68</v>
      </c>
      <c r="AB693" s="54" t="s">
        <v>57</v>
      </c>
      <c r="AC693" s="42"/>
      <c r="AD693" s="42"/>
      <c r="AE693" s="42" t="s">
        <v>3151</v>
      </c>
      <c r="AF693" s="42" t="s">
        <v>3149</v>
      </c>
      <c r="AG693" s="42" t="s">
        <v>3152</v>
      </c>
      <c r="AH693" s="54"/>
      <c r="AI693" s="50" t="str">
        <f t="shared" si="257"/>
        <v>规格×</v>
      </c>
      <c r="AJ693" s="50" t="str">
        <f t="shared" si="258"/>
        <v>含量差比价</v>
      </c>
      <c r="AK693" s="51">
        <f t="shared" si="259"/>
        <v>4.76</v>
      </c>
      <c r="AL693" s="50">
        <f t="shared" si="260"/>
        <v>1</v>
      </c>
      <c r="AM693" s="52" t="str">
        <f t="shared" si="261"/>
        <v>差比价与挂网价取低者</v>
      </c>
      <c r="AN693" s="53">
        <f t="shared" si="262"/>
        <v>4.68</v>
      </c>
      <c r="AO693" s="53">
        <f t="shared" si="263"/>
        <v>4.68</v>
      </c>
      <c r="AP693" s="53">
        <f t="shared" si="264"/>
        <v>4.68</v>
      </c>
    </row>
    <row r="694" spans="1:42">
      <c r="A694" s="28">
        <v>51</v>
      </c>
      <c r="B694" s="28" t="s">
        <v>3146</v>
      </c>
      <c r="C694" s="28" t="s">
        <v>3147</v>
      </c>
      <c r="D694" s="28" t="s">
        <v>374</v>
      </c>
      <c r="E694" s="28" t="str">
        <f>LOOKUP(2,1/([1]中选结果表!$C$2:$C$85=D694),[1]中选结果表!$M$2:$M$85)</f>
        <v>注射剂</v>
      </c>
      <c r="F694" s="28" t="s">
        <v>3148</v>
      </c>
      <c r="G694" s="28" t="str">
        <f>LOOKUP(2,1/([1]中选结果表!$D$2:$D$85=$F694),[1]中选结果表!$E$2:$E$85)</f>
        <v>500mg</v>
      </c>
      <c r="H694" s="28" t="str">
        <f>LOOKUP(2,1/([1]中选结果表!$D$2:$D$85=$F694),[1]中选结果表!$F$2:$F$85)</f>
        <v>10瓶</v>
      </c>
      <c r="I694" s="28" t="s">
        <v>89</v>
      </c>
      <c r="J694" s="28" t="s">
        <v>548</v>
      </c>
      <c r="K694" s="28">
        <v>137.6</v>
      </c>
      <c r="L694" s="31">
        <v>13.76</v>
      </c>
      <c r="M694" s="28">
        <v>6</v>
      </c>
      <c r="N694" s="32">
        <v>0.7</v>
      </c>
      <c r="O694" s="60" t="s">
        <v>3153</v>
      </c>
      <c r="P694" s="7" t="s">
        <v>3146</v>
      </c>
      <c r="Q694" s="7" t="s">
        <v>51</v>
      </c>
      <c r="R694" s="7" t="s">
        <v>3154</v>
      </c>
      <c r="S694" s="4" t="str">
        <f>LOOKUP(2,1/('[1] 集采未中选药品规格'!$A$2:$A$596=$R694),'[1] 集采未中选药品规格'!C$2:C$596)</f>
        <v>250mg</v>
      </c>
      <c r="T694" s="4" t="str">
        <f>LOOKUP(2,1/('[1] 集采未中选药品规格'!$A$2:$A$596=$R694),'[1] 集采未中选药品规格'!D$2:D$596)</f>
        <v>2瓶</v>
      </c>
      <c r="U694" s="7" t="s">
        <v>89</v>
      </c>
      <c r="V694" s="61" t="s">
        <v>302</v>
      </c>
      <c r="W694" s="7" t="s">
        <v>303</v>
      </c>
      <c r="X694" s="61" t="s">
        <v>302</v>
      </c>
      <c r="Y694" s="7" t="s">
        <v>303</v>
      </c>
      <c r="Z694" s="7">
        <v>22.61</v>
      </c>
      <c r="AA694" s="7">
        <v>11.305</v>
      </c>
      <c r="AB694" s="54" t="s">
        <v>57</v>
      </c>
      <c r="AC694" s="42"/>
      <c r="AD694" s="42"/>
      <c r="AE694" s="42" t="s">
        <v>3155</v>
      </c>
      <c r="AF694" s="42" t="s">
        <v>3153</v>
      </c>
      <c r="AG694" s="42" t="s">
        <v>3156</v>
      </c>
      <c r="AH694" s="54"/>
      <c r="AI694" s="50" t="str">
        <f t="shared" si="257"/>
        <v>规格×</v>
      </c>
      <c r="AJ694" s="50" t="str">
        <f t="shared" si="258"/>
        <v>含量差比价</v>
      </c>
      <c r="AK694" s="51">
        <f t="shared" si="259"/>
        <v>8.09</v>
      </c>
      <c r="AL694" s="50">
        <f t="shared" si="260"/>
        <v>1.4</v>
      </c>
      <c r="AM694" s="52" t="str">
        <f t="shared" si="261"/>
        <v>差比价与挂网价取低者</v>
      </c>
      <c r="AN694" s="53">
        <f t="shared" si="262"/>
        <v>8.09</v>
      </c>
      <c r="AO694" s="53">
        <f t="shared" si="263"/>
        <v>8.09</v>
      </c>
      <c r="AP694" s="53">
        <f t="shared" si="264"/>
        <v>8.09</v>
      </c>
    </row>
    <row r="695" spans="1:42">
      <c r="A695" s="28">
        <v>51</v>
      </c>
      <c r="B695" s="28" t="s">
        <v>3146</v>
      </c>
      <c r="C695" s="28" t="s">
        <v>3147</v>
      </c>
      <c r="D695" s="28" t="s">
        <v>374</v>
      </c>
      <c r="E695" s="28" t="str">
        <f>LOOKUP(2,1/([1]中选结果表!$C$2:$C$85=D695),[1]中选结果表!$M$2:$M$85)</f>
        <v>注射剂</v>
      </c>
      <c r="F695" s="28" t="s">
        <v>3148</v>
      </c>
      <c r="G695" s="28" t="str">
        <f>LOOKUP(2,1/([1]中选结果表!$D$2:$D$85=$F695),[1]中选结果表!$E$2:$E$85)</f>
        <v>500mg</v>
      </c>
      <c r="H695" s="28" t="str">
        <f>LOOKUP(2,1/([1]中选结果表!$D$2:$D$85=$F695),[1]中选结果表!$F$2:$F$85)</f>
        <v>10瓶</v>
      </c>
      <c r="I695" s="28" t="s">
        <v>89</v>
      </c>
      <c r="J695" s="28" t="s">
        <v>548</v>
      </c>
      <c r="K695" s="28">
        <v>137.6</v>
      </c>
      <c r="L695" s="31">
        <v>13.76</v>
      </c>
      <c r="M695" s="28">
        <v>6</v>
      </c>
      <c r="N695" s="32">
        <v>0.7</v>
      </c>
      <c r="O695" s="60" t="s">
        <v>3157</v>
      </c>
      <c r="P695" s="7" t="s">
        <v>3146</v>
      </c>
      <c r="Q695" s="7" t="s">
        <v>51</v>
      </c>
      <c r="R695" s="7" t="s">
        <v>1692</v>
      </c>
      <c r="S695" s="4" t="str">
        <f>LOOKUP(2,1/('[1] 集采未中选药品规格'!$A$2:$A$596=$R695),'[1] 集采未中选药品规格'!C$2:C$596)</f>
        <v>250mg</v>
      </c>
      <c r="T695" s="4" t="str">
        <f>LOOKUP(2,1/('[1] 集采未中选药品规格'!$A$2:$A$596=$R695),'[1] 集采未中选药品规格'!D$2:D$596)</f>
        <v>1支</v>
      </c>
      <c r="U695" s="7" t="s">
        <v>512</v>
      </c>
      <c r="V695" s="61" t="s">
        <v>1787</v>
      </c>
      <c r="W695" s="7" t="s">
        <v>1788</v>
      </c>
      <c r="X695" s="61" t="s">
        <v>1787</v>
      </c>
      <c r="Y695" s="7" t="s">
        <v>1788</v>
      </c>
      <c r="Z695" s="7">
        <v>1.05</v>
      </c>
      <c r="AA695" s="7">
        <v>1.05</v>
      </c>
      <c r="AB695" s="54" t="s">
        <v>57</v>
      </c>
      <c r="AC695" s="42"/>
      <c r="AD695" s="42"/>
      <c r="AE695" s="42" t="s">
        <v>3158</v>
      </c>
      <c r="AF695" s="42" t="s">
        <v>3157</v>
      </c>
      <c r="AG695" s="42" t="s">
        <v>3159</v>
      </c>
      <c r="AH695" s="54"/>
      <c r="AI695" s="50" t="str">
        <f t="shared" si="257"/>
        <v>规格×</v>
      </c>
      <c r="AJ695" s="50" t="str">
        <f t="shared" si="258"/>
        <v>含量差比价</v>
      </c>
      <c r="AK695" s="51">
        <f t="shared" si="259"/>
        <v>8.09</v>
      </c>
      <c r="AL695" s="50">
        <f t="shared" si="260"/>
        <v>0.1</v>
      </c>
      <c r="AM695" s="52" t="str">
        <f t="shared" si="261"/>
        <v>差比价与挂网价取低者</v>
      </c>
      <c r="AN695" s="53">
        <f t="shared" si="262"/>
        <v>1.05</v>
      </c>
      <c r="AO695" s="53">
        <f t="shared" si="263"/>
        <v>1.05</v>
      </c>
      <c r="AP695" s="53">
        <f t="shared" si="264"/>
        <v>1.05</v>
      </c>
    </row>
    <row r="696" spans="1:42">
      <c r="A696" s="28">
        <v>51</v>
      </c>
      <c r="B696" s="28" t="s">
        <v>3146</v>
      </c>
      <c r="C696" s="28" t="s">
        <v>3147</v>
      </c>
      <c r="D696" s="28" t="s">
        <v>374</v>
      </c>
      <c r="E696" s="28" t="str">
        <f>LOOKUP(2,1/([1]中选结果表!$C$2:$C$85=D696),[1]中选结果表!$M$2:$M$85)</f>
        <v>注射剂</v>
      </c>
      <c r="F696" s="28" t="s">
        <v>3148</v>
      </c>
      <c r="G696" s="28" t="str">
        <f>LOOKUP(2,1/([1]中选结果表!$D$2:$D$85=$F696),[1]中选结果表!$E$2:$E$85)</f>
        <v>500mg</v>
      </c>
      <c r="H696" s="28" t="str">
        <f>LOOKUP(2,1/([1]中选结果表!$D$2:$D$85=$F696),[1]中选结果表!$F$2:$F$85)</f>
        <v>10瓶</v>
      </c>
      <c r="I696" s="28" t="s">
        <v>89</v>
      </c>
      <c r="J696" s="28" t="s">
        <v>548</v>
      </c>
      <c r="K696" s="28">
        <v>137.6</v>
      </c>
      <c r="L696" s="31">
        <v>13.76</v>
      </c>
      <c r="M696" s="28">
        <v>6</v>
      </c>
      <c r="N696" s="32">
        <v>0.7</v>
      </c>
      <c r="O696" s="60" t="s">
        <v>3160</v>
      </c>
      <c r="P696" s="7" t="s">
        <v>3146</v>
      </c>
      <c r="Q696" s="7" t="s">
        <v>2162</v>
      </c>
      <c r="R696" s="7" t="s">
        <v>3161</v>
      </c>
      <c r="S696" s="4" t="str">
        <f>LOOKUP(2,1/('[1] 集采未中选药品规格'!$A$2:$A$596=$R696),'[1] 集采未中选药品规格'!C$2:C$596)</f>
        <v>500mg</v>
      </c>
      <c r="T696" s="4" t="str">
        <f>LOOKUP(2,1/('[1] 集采未中选药品规格'!$A$2:$A$596=$R696),'[1] 集采未中选药品规格'!D$2:D$596)</f>
        <v>1瓶</v>
      </c>
      <c r="U696" s="7" t="s">
        <v>89</v>
      </c>
      <c r="V696" s="61" t="s">
        <v>3162</v>
      </c>
      <c r="W696" s="7" t="s">
        <v>3163</v>
      </c>
      <c r="X696" s="61" t="s">
        <v>3162</v>
      </c>
      <c r="Y696" s="7" t="s">
        <v>3163</v>
      </c>
      <c r="Z696" s="7">
        <v>9.51</v>
      </c>
      <c r="AA696" s="7">
        <v>9.51</v>
      </c>
      <c r="AB696" s="54" t="s">
        <v>57</v>
      </c>
      <c r="AC696" s="42"/>
      <c r="AD696" s="42"/>
      <c r="AE696" s="42" t="s">
        <v>3164</v>
      </c>
      <c r="AF696" s="42" t="s">
        <v>3160</v>
      </c>
      <c r="AG696" s="42" t="s">
        <v>3165</v>
      </c>
      <c r="AH696" s="54"/>
      <c r="AI696" s="50" t="str">
        <f t="shared" si="257"/>
        <v>规格√</v>
      </c>
      <c r="AJ696" s="50" t="str">
        <f t="shared" si="258"/>
        <v>按中选价</v>
      </c>
      <c r="AK696" s="51">
        <f t="shared" si="259"/>
        <v>13.76</v>
      </c>
      <c r="AL696" s="50">
        <f t="shared" si="260"/>
        <v>0.7</v>
      </c>
      <c r="AM696" s="52" t="str">
        <f t="shared" si="261"/>
        <v>差比价与挂网价取低者</v>
      </c>
      <c r="AN696" s="53">
        <f t="shared" si="262"/>
        <v>9.51</v>
      </c>
      <c r="AO696" s="53">
        <f t="shared" si="263"/>
        <v>9.51</v>
      </c>
      <c r="AP696" s="53">
        <f t="shared" si="264"/>
        <v>9.51</v>
      </c>
    </row>
    <row r="697" spans="1:42">
      <c r="A697" s="28">
        <v>51</v>
      </c>
      <c r="B697" s="28" t="s">
        <v>3146</v>
      </c>
      <c r="C697" s="28" t="s">
        <v>3147</v>
      </c>
      <c r="D697" s="28" t="s">
        <v>374</v>
      </c>
      <c r="E697" s="28" t="str">
        <f>LOOKUP(2,1/([1]中选结果表!$C$2:$C$85=D697),[1]中选结果表!$M$2:$M$85)</f>
        <v>注射剂</v>
      </c>
      <c r="F697" s="28" t="s">
        <v>3148</v>
      </c>
      <c r="G697" s="28" t="str">
        <f>LOOKUP(2,1/([1]中选结果表!$D$2:$D$85=$F697),[1]中选结果表!$E$2:$E$85)</f>
        <v>500mg</v>
      </c>
      <c r="H697" s="28" t="str">
        <f>LOOKUP(2,1/([1]中选结果表!$D$2:$D$85=$F697),[1]中选结果表!$F$2:$F$85)</f>
        <v>10瓶</v>
      </c>
      <c r="I697" s="28" t="s">
        <v>89</v>
      </c>
      <c r="J697" s="28" t="s">
        <v>548</v>
      </c>
      <c r="K697" s="28">
        <v>137.6</v>
      </c>
      <c r="L697" s="31">
        <v>13.76</v>
      </c>
      <c r="M697" s="28">
        <v>6</v>
      </c>
      <c r="N697" s="32">
        <v>0.7</v>
      </c>
      <c r="O697" s="60" t="s">
        <v>3166</v>
      </c>
      <c r="P697" s="7" t="s">
        <v>3146</v>
      </c>
      <c r="Q697" s="7" t="s">
        <v>374</v>
      </c>
      <c r="R697" s="7" t="s">
        <v>3167</v>
      </c>
      <c r="S697" s="4" t="str">
        <f>LOOKUP(2,1/('[1] 集采未中选药品规格'!$A$2:$A$596=$R697),'[1] 集采未中选药品规格'!C$2:C$596)</f>
        <v>500mg</v>
      </c>
      <c r="T697" s="4" t="str">
        <f>LOOKUP(2,1/('[1] 集采未中选药品规格'!$A$2:$A$596=$R697),'[1] 集采未中选药品规格'!D$2:D$596)</f>
        <v>1支</v>
      </c>
      <c r="U697" s="7" t="s">
        <v>512</v>
      </c>
      <c r="V697" s="61" t="s">
        <v>452</v>
      </c>
      <c r="W697" s="7" t="s">
        <v>453</v>
      </c>
      <c r="X697" s="61" t="s">
        <v>452</v>
      </c>
      <c r="Y697" s="7" t="s">
        <v>453</v>
      </c>
      <c r="Z697" s="7">
        <v>7.16</v>
      </c>
      <c r="AA697" s="7">
        <v>7.16</v>
      </c>
      <c r="AB697" s="54" t="s">
        <v>57</v>
      </c>
      <c r="AC697" s="42"/>
      <c r="AD697" s="42"/>
      <c r="AE697" s="42" t="s">
        <v>3168</v>
      </c>
      <c r="AF697" s="42" t="s">
        <v>3166</v>
      </c>
      <c r="AG697" s="42" t="s">
        <v>3169</v>
      </c>
      <c r="AH697" s="54"/>
      <c r="AI697" s="50" t="str">
        <f t="shared" si="257"/>
        <v>规格√</v>
      </c>
      <c r="AJ697" s="50" t="str">
        <f t="shared" si="258"/>
        <v>按中选价</v>
      </c>
      <c r="AK697" s="51">
        <f t="shared" si="259"/>
        <v>13.76</v>
      </c>
      <c r="AL697" s="50">
        <f t="shared" si="260"/>
        <v>0.5</v>
      </c>
      <c r="AM697" s="52" t="str">
        <f t="shared" si="261"/>
        <v>差比价与挂网价取低者</v>
      </c>
      <c r="AN697" s="53">
        <f t="shared" si="262"/>
        <v>7.16</v>
      </c>
      <c r="AO697" s="53">
        <f t="shared" si="263"/>
        <v>7.16</v>
      </c>
      <c r="AP697" s="53">
        <f t="shared" si="264"/>
        <v>7.16</v>
      </c>
    </row>
    <row r="698" spans="1:42">
      <c r="A698" s="28">
        <v>51</v>
      </c>
      <c r="B698" s="28" t="s">
        <v>3146</v>
      </c>
      <c r="C698" s="28" t="s">
        <v>3147</v>
      </c>
      <c r="D698" s="28" t="s">
        <v>374</v>
      </c>
      <c r="E698" s="28" t="str">
        <f>LOOKUP(2,1/([1]中选结果表!$C$2:$C$85=D698),[1]中选结果表!$M$2:$M$85)</f>
        <v>注射剂</v>
      </c>
      <c r="F698" s="28" t="s">
        <v>3148</v>
      </c>
      <c r="G698" s="28" t="str">
        <f>LOOKUP(2,1/([1]中选结果表!$D$2:$D$85=$F698),[1]中选结果表!$E$2:$E$85)</f>
        <v>500mg</v>
      </c>
      <c r="H698" s="28" t="str">
        <f>LOOKUP(2,1/([1]中选结果表!$D$2:$D$85=$F698),[1]中选结果表!$F$2:$F$85)</f>
        <v>10瓶</v>
      </c>
      <c r="I698" s="28" t="s">
        <v>89</v>
      </c>
      <c r="J698" s="28" t="s">
        <v>548</v>
      </c>
      <c r="K698" s="28">
        <v>137.6</v>
      </c>
      <c r="L698" s="31">
        <v>13.76</v>
      </c>
      <c r="M698" s="28">
        <v>6</v>
      </c>
      <c r="N698" s="32">
        <v>0.7</v>
      </c>
      <c r="O698" s="60" t="s">
        <v>3170</v>
      </c>
      <c r="P698" s="7" t="s">
        <v>3146</v>
      </c>
      <c r="Q698" s="7" t="s">
        <v>374</v>
      </c>
      <c r="R698" s="7" t="s">
        <v>3171</v>
      </c>
      <c r="S698" s="4" t="str">
        <f>LOOKUP(2,1/('[1] 集采未中选药品规格'!$A$2:$A$596=$R698),'[1] 集采未中选药品规格'!C$2:C$596)</f>
        <v>500mg</v>
      </c>
      <c r="T698" s="4" t="str">
        <f>LOOKUP(2,1/('[1] 集采未中选药品规格'!$A$2:$A$596=$R698),'[1] 集采未中选药品规格'!D$2:D$596)</f>
        <v>1支</v>
      </c>
      <c r="U698" s="7" t="s">
        <v>512</v>
      </c>
      <c r="V698" s="61" t="s">
        <v>388</v>
      </c>
      <c r="W698" s="7" t="s">
        <v>389</v>
      </c>
      <c r="X698" s="61" t="s">
        <v>388</v>
      </c>
      <c r="Y698" s="7" t="s">
        <v>389</v>
      </c>
      <c r="Z698" s="7">
        <v>8.67</v>
      </c>
      <c r="AA698" s="7">
        <v>8.67</v>
      </c>
      <c r="AB698" s="54" t="s">
        <v>57</v>
      </c>
      <c r="AC698" s="42"/>
      <c r="AD698" s="42"/>
      <c r="AE698" s="42" t="s">
        <v>3172</v>
      </c>
      <c r="AF698" s="42" t="s">
        <v>3170</v>
      </c>
      <c r="AG698" s="42" t="s">
        <v>3173</v>
      </c>
      <c r="AH698" s="54"/>
      <c r="AI698" s="50" t="str">
        <f t="shared" si="257"/>
        <v>规格√</v>
      </c>
      <c r="AJ698" s="50" t="str">
        <f t="shared" si="258"/>
        <v>按中选价</v>
      </c>
      <c r="AK698" s="51">
        <f t="shared" si="259"/>
        <v>13.76</v>
      </c>
      <c r="AL698" s="50">
        <f t="shared" si="260"/>
        <v>0.6</v>
      </c>
      <c r="AM698" s="52" t="str">
        <f t="shared" si="261"/>
        <v>差比价与挂网价取低者</v>
      </c>
      <c r="AN698" s="53">
        <f t="shared" si="262"/>
        <v>8.67</v>
      </c>
      <c r="AO698" s="53">
        <f t="shared" si="263"/>
        <v>8.67</v>
      </c>
      <c r="AP698" s="53">
        <f t="shared" si="264"/>
        <v>8.67</v>
      </c>
    </row>
    <row r="699" spans="1:42">
      <c r="A699" s="28">
        <v>51</v>
      </c>
      <c r="B699" s="28" t="s">
        <v>3146</v>
      </c>
      <c r="C699" s="28" t="s">
        <v>3147</v>
      </c>
      <c r="D699" s="28" t="s">
        <v>374</v>
      </c>
      <c r="E699" s="28" t="str">
        <f>LOOKUP(2,1/([1]中选结果表!$C$2:$C$85=D699),[1]中选结果表!$M$2:$M$85)</f>
        <v>注射剂</v>
      </c>
      <c r="F699" s="28" t="s">
        <v>3148</v>
      </c>
      <c r="G699" s="28" t="str">
        <f>LOOKUP(2,1/([1]中选结果表!$D$2:$D$85=$F699),[1]中选结果表!$E$2:$E$85)</f>
        <v>500mg</v>
      </c>
      <c r="H699" s="28" t="str">
        <f>LOOKUP(2,1/([1]中选结果表!$D$2:$D$85=$F699),[1]中选结果表!$F$2:$F$85)</f>
        <v>10瓶</v>
      </c>
      <c r="I699" s="28" t="s">
        <v>89</v>
      </c>
      <c r="J699" s="28" t="s">
        <v>548</v>
      </c>
      <c r="K699" s="28">
        <v>137.6</v>
      </c>
      <c r="L699" s="31">
        <v>13.76</v>
      </c>
      <c r="M699" s="28">
        <v>6</v>
      </c>
      <c r="N699" s="32">
        <v>0.7</v>
      </c>
      <c r="O699" s="60" t="s">
        <v>3174</v>
      </c>
      <c r="P699" s="7" t="s">
        <v>3146</v>
      </c>
      <c r="Q699" s="7" t="s">
        <v>51</v>
      </c>
      <c r="R699" s="7" t="s">
        <v>1836</v>
      </c>
      <c r="S699" s="4" t="str">
        <f>LOOKUP(2,1/('[1] 集采未中选药品规格'!$A$2:$A$596=$R699),'[1] 集采未中选药品规格'!C$2:C$596)</f>
        <v>500mg</v>
      </c>
      <c r="T699" s="4" t="str">
        <f>LOOKUP(2,1/('[1] 集采未中选药品规格'!$A$2:$A$596=$R699),'[1] 集采未中选药品规格'!D$2:D$596)</f>
        <v>1瓶</v>
      </c>
      <c r="U699" s="7" t="s">
        <v>89</v>
      </c>
      <c r="V699" s="61" t="s">
        <v>1621</v>
      </c>
      <c r="W699" s="7" t="s">
        <v>1622</v>
      </c>
      <c r="X699" s="61" t="s">
        <v>1621</v>
      </c>
      <c r="Y699" s="7" t="s">
        <v>1622</v>
      </c>
      <c r="Z699" s="7">
        <v>12</v>
      </c>
      <c r="AA699" s="7">
        <v>12</v>
      </c>
      <c r="AB699" s="54" t="s">
        <v>57</v>
      </c>
      <c r="AC699" s="42"/>
      <c r="AD699" s="42"/>
      <c r="AE699" s="42" t="s">
        <v>3175</v>
      </c>
      <c r="AF699" s="42" t="s">
        <v>3174</v>
      </c>
      <c r="AG699" s="42" t="s">
        <v>3176</v>
      </c>
      <c r="AH699" s="54"/>
      <c r="AI699" s="50" t="str">
        <f t="shared" si="257"/>
        <v>规格√</v>
      </c>
      <c r="AJ699" s="50" t="str">
        <f t="shared" si="258"/>
        <v>按中选价</v>
      </c>
      <c r="AK699" s="51">
        <f t="shared" si="259"/>
        <v>13.76</v>
      </c>
      <c r="AL699" s="50">
        <f t="shared" si="260"/>
        <v>0.9</v>
      </c>
      <c r="AM699" s="52" t="str">
        <f t="shared" si="261"/>
        <v>差比价与挂网价取低者</v>
      </c>
      <c r="AN699" s="53">
        <f t="shared" si="262"/>
        <v>12</v>
      </c>
      <c r="AO699" s="53">
        <f t="shared" si="263"/>
        <v>12</v>
      </c>
      <c r="AP699" s="53">
        <f t="shared" si="264"/>
        <v>12</v>
      </c>
    </row>
    <row r="700" spans="1:42">
      <c r="A700" s="28">
        <v>51</v>
      </c>
      <c r="B700" s="28" t="s">
        <v>3146</v>
      </c>
      <c r="C700" s="28" t="s">
        <v>3147</v>
      </c>
      <c r="D700" s="28" t="s">
        <v>374</v>
      </c>
      <c r="E700" s="28" t="str">
        <f>LOOKUP(2,1/([1]中选结果表!$C$2:$C$85=D700),[1]中选结果表!$M$2:$M$85)</f>
        <v>注射剂</v>
      </c>
      <c r="F700" s="28" t="s">
        <v>3148</v>
      </c>
      <c r="G700" s="28" t="str">
        <f>LOOKUP(2,1/([1]中选结果表!$D$2:$D$85=$F700),[1]中选结果表!$E$2:$E$85)</f>
        <v>500mg</v>
      </c>
      <c r="H700" s="28" t="str">
        <f>LOOKUP(2,1/([1]中选结果表!$D$2:$D$85=$F700),[1]中选结果表!$F$2:$F$85)</f>
        <v>10瓶</v>
      </c>
      <c r="I700" s="28" t="s">
        <v>89</v>
      </c>
      <c r="J700" s="28" t="s">
        <v>548</v>
      </c>
      <c r="K700" s="28">
        <v>137.6</v>
      </c>
      <c r="L700" s="31">
        <v>13.76</v>
      </c>
      <c r="M700" s="28">
        <v>6</v>
      </c>
      <c r="N700" s="32">
        <v>0.7</v>
      </c>
      <c r="O700" s="60" t="s">
        <v>3177</v>
      </c>
      <c r="P700" s="7" t="s">
        <v>3146</v>
      </c>
      <c r="Q700" s="7" t="s">
        <v>51</v>
      </c>
      <c r="R700" s="7" t="s">
        <v>1836</v>
      </c>
      <c r="S700" s="4" t="str">
        <f>LOOKUP(2,1/('[1] 集采未中选药品规格'!$A$2:$A$596=$R700),'[1] 集采未中选药品规格'!C$2:C$596)</f>
        <v>500mg</v>
      </c>
      <c r="T700" s="4" t="str">
        <f>LOOKUP(2,1/('[1] 集采未中选药品规格'!$A$2:$A$596=$R700),'[1] 集采未中选药品规格'!D$2:D$596)</f>
        <v>1瓶</v>
      </c>
      <c r="U700" s="7" t="s">
        <v>89</v>
      </c>
      <c r="V700" s="61" t="s">
        <v>247</v>
      </c>
      <c r="W700" s="7" t="s">
        <v>248</v>
      </c>
      <c r="X700" s="61" t="s">
        <v>247</v>
      </c>
      <c r="Y700" s="7" t="s">
        <v>248</v>
      </c>
      <c r="Z700" s="7">
        <v>15</v>
      </c>
      <c r="AA700" s="7">
        <v>15</v>
      </c>
      <c r="AB700" s="54" t="s">
        <v>57</v>
      </c>
      <c r="AC700" s="42"/>
      <c r="AD700" s="42"/>
      <c r="AE700" s="42" t="s">
        <v>3178</v>
      </c>
      <c r="AF700" s="42" t="s">
        <v>3177</v>
      </c>
      <c r="AG700" s="42" t="s">
        <v>3179</v>
      </c>
      <c r="AH700" s="54"/>
      <c r="AI700" s="50" t="str">
        <f t="shared" si="257"/>
        <v>规格√</v>
      </c>
      <c r="AJ700" s="50" t="str">
        <f t="shared" si="258"/>
        <v>按中选价</v>
      </c>
      <c r="AK700" s="51">
        <f t="shared" si="259"/>
        <v>13.76</v>
      </c>
      <c r="AL700" s="50">
        <f t="shared" si="260"/>
        <v>1.1000000000000001</v>
      </c>
      <c r="AM700" s="52" t="str">
        <f t="shared" si="261"/>
        <v>差比价与挂网价取低者</v>
      </c>
      <c r="AN700" s="53">
        <f t="shared" si="262"/>
        <v>13.76</v>
      </c>
      <c r="AO700" s="53">
        <f t="shared" si="263"/>
        <v>13.76</v>
      </c>
      <c r="AP700" s="53">
        <f t="shared" si="264"/>
        <v>13.76</v>
      </c>
    </row>
    <row r="701" spans="1:42">
      <c r="A701" s="28">
        <v>51</v>
      </c>
      <c r="B701" s="28" t="s">
        <v>3146</v>
      </c>
      <c r="C701" s="28" t="s">
        <v>3147</v>
      </c>
      <c r="D701" s="28" t="s">
        <v>374</v>
      </c>
      <c r="E701" s="28" t="str">
        <f>LOOKUP(2,1/([1]中选结果表!$C$2:$C$85=D701),[1]中选结果表!$M$2:$M$85)</f>
        <v>注射剂</v>
      </c>
      <c r="F701" s="28" t="s">
        <v>3148</v>
      </c>
      <c r="G701" s="28" t="str">
        <f>LOOKUP(2,1/([1]中选结果表!$D$2:$D$85=$F701),[1]中选结果表!$E$2:$E$85)</f>
        <v>500mg</v>
      </c>
      <c r="H701" s="28" t="str">
        <f>LOOKUP(2,1/([1]中选结果表!$D$2:$D$85=$F701),[1]中选结果表!$F$2:$F$85)</f>
        <v>10瓶</v>
      </c>
      <c r="I701" s="28" t="s">
        <v>89</v>
      </c>
      <c r="J701" s="28" t="s">
        <v>548</v>
      </c>
      <c r="K701" s="28">
        <v>137.6</v>
      </c>
      <c r="L701" s="31">
        <v>13.76</v>
      </c>
      <c r="M701" s="28">
        <v>6</v>
      </c>
      <c r="N701" s="32">
        <v>0.7</v>
      </c>
      <c r="O701" s="60" t="s">
        <v>3180</v>
      </c>
      <c r="P701" s="7" t="s">
        <v>3181</v>
      </c>
      <c r="Q701" s="7" t="s">
        <v>45</v>
      </c>
      <c r="R701" s="7" t="s">
        <v>3182</v>
      </c>
      <c r="S701" s="4" t="str">
        <f>LOOKUP(2,1/('[1] 集采未中选药品规格'!$A$2:$A$596=$R701),'[1] 集采未中选药品规格'!C$2:C$596)</f>
        <v>500mg</v>
      </c>
      <c r="T701" s="4" t="str">
        <f>LOOKUP(2,1/('[1] 集采未中选药品规格'!$A$2:$A$596=$R701),'[1] 集采未中选药品规格'!D$2:D$596)</f>
        <v>1支</v>
      </c>
      <c r="U701" s="7" t="s">
        <v>89</v>
      </c>
      <c r="V701" s="61" t="s">
        <v>3183</v>
      </c>
      <c r="W701" s="7" t="s">
        <v>3184</v>
      </c>
      <c r="X701" s="61" t="s">
        <v>3183</v>
      </c>
      <c r="Y701" s="7" t="s">
        <v>3184</v>
      </c>
      <c r="Z701" s="7">
        <v>15.9</v>
      </c>
      <c r="AA701" s="7">
        <v>15.9</v>
      </c>
      <c r="AB701" s="54" t="s">
        <v>57</v>
      </c>
      <c r="AC701" s="42"/>
      <c r="AD701" s="42"/>
      <c r="AE701" s="42" t="s">
        <v>3185</v>
      </c>
      <c r="AF701" s="42" t="s">
        <v>3180</v>
      </c>
      <c r="AG701" s="42" t="s">
        <v>3186</v>
      </c>
      <c r="AH701" s="54"/>
      <c r="AI701" s="50" t="str">
        <f t="shared" si="257"/>
        <v>规格√</v>
      </c>
      <c r="AJ701" s="50" t="str">
        <f t="shared" si="258"/>
        <v>按中选价</v>
      </c>
      <c r="AK701" s="51">
        <f t="shared" si="259"/>
        <v>13.76</v>
      </c>
      <c r="AL701" s="50">
        <f t="shared" si="260"/>
        <v>1.2</v>
      </c>
      <c r="AM701" s="52" t="str">
        <f t="shared" si="261"/>
        <v>差比价与挂网价取低者</v>
      </c>
      <c r="AN701" s="53">
        <f t="shared" si="262"/>
        <v>13.76</v>
      </c>
      <c r="AO701" s="53">
        <f t="shared" si="263"/>
        <v>13.76</v>
      </c>
      <c r="AP701" s="53">
        <f t="shared" si="264"/>
        <v>13.76</v>
      </c>
    </row>
    <row r="702" spans="1:42">
      <c r="A702" s="28">
        <v>51</v>
      </c>
      <c r="B702" s="28" t="s">
        <v>3146</v>
      </c>
      <c r="C702" s="28" t="s">
        <v>3147</v>
      </c>
      <c r="D702" s="28" t="s">
        <v>374</v>
      </c>
      <c r="E702" s="28" t="str">
        <f>LOOKUP(2,1/([1]中选结果表!$C$2:$C$85=D702),[1]中选结果表!$M$2:$M$85)</f>
        <v>注射剂</v>
      </c>
      <c r="F702" s="28" t="s">
        <v>3148</v>
      </c>
      <c r="G702" s="28" t="str">
        <f>LOOKUP(2,1/([1]中选结果表!$D$2:$D$85=$F702),[1]中选结果表!$E$2:$E$85)</f>
        <v>500mg</v>
      </c>
      <c r="H702" s="28" t="str">
        <f>LOOKUP(2,1/([1]中选结果表!$D$2:$D$85=$F702),[1]中选结果表!$F$2:$F$85)</f>
        <v>10瓶</v>
      </c>
      <c r="I702" s="28" t="s">
        <v>89</v>
      </c>
      <c r="J702" s="28" t="s">
        <v>548</v>
      </c>
      <c r="K702" s="28">
        <v>137.6</v>
      </c>
      <c r="L702" s="31">
        <v>13.76</v>
      </c>
      <c r="M702" s="28">
        <v>6</v>
      </c>
      <c r="N702" s="32">
        <v>0.7</v>
      </c>
      <c r="O702" s="60" t="s">
        <v>3187</v>
      </c>
      <c r="P702" s="7" t="s">
        <v>3188</v>
      </c>
      <c r="Q702" s="7" t="s">
        <v>51</v>
      </c>
      <c r="R702" s="7" t="s">
        <v>3171</v>
      </c>
      <c r="S702" s="4" t="str">
        <f>LOOKUP(2,1/('[1] 集采未中选药品规格'!$A$2:$A$596=$R702),'[1] 集采未中选药品规格'!C$2:C$596)</f>
        <v>500mg</v>
      </c>
      <c r="T702" s="4" t="str">
        <f>LOOKUP(2,1/('[1] 集采未中选药品规格'!$A$2:$A$596=$R702),'[1] 集采未中选药品规格'!D$2:D$596)</f>
        <v>1支</v>
      </c>
      <c r="U702" s="7" t="s">
        <v>512</v>
      </c>
      <c r="V702" s="61" t="s">
        <v>3189</v>
      </c>
      <c r="W702" s="7" t="s">
        <v>3190</v>
      </c>
      <c r="X702" s="61" t="s">
        <v>3189</v>
      </c>
      <c r="Y702" s="7" t="s">
        <v>3190</v>
      </c>
      <c r="Z702" s="7">
        <v>22.1</v>
      </c>
      <c r="AA702" s="7">
        <v>22.1</v>
      </c>
      <c r="AB702" s="54" t="s">
        <v>57</v>
      </c>
      <c r="AC702" s="42"/>
      <c r="AD702" s="42"/>
      <c r="AE702" s="42" t="s">
        <v>3191</v>
      </c>
      <c r="AF702" s="42" t="s">
        <v>3187</v>
      </c>
      <c r="AG702" s="42" t="s">
        <v>3192</v>
      </c>
      <c r="AH702" s="54"/>
      <c r="AI702" s="50" t="str">
        <f t="shared" si="257"/>
        <v>规格√</v>
      </c>
      <c r="AJ702" s="50" t="str">
        <f t="shared" si="258"/>
        <v>按中选价</v>
      </c>
      <c r="AK702" s="51">
        <f t="shared" si="259"/>
        <v>13.76</v>
      </c>
      <c r="AL702" s="50">
        <f t="shared" si="260"/>
        <v>1.6</v>
      </c>
      <c r="AM702" s="52" t="str">
        <f t="shared" si="261"/>
        <v>差比价与挂网价取低者</v>
      </c>
      <c r="AN702" s="53">
        <f t="shared" si="262"/>
        <v>13.76</v>
      </c>
      <c r="AO702" s="53">
        <f t="shared" si="263"/>
        <v>13.76</v>
      </c>
      <c r="AP702" s="53">
        <f t="shared" si="264"/>
        <v>13.76</v>
      </c>
    </row>
    <row r="703" spans="1:42">
      <c r="A703" s="28">
        <v>51</v>
      </c>
      <c r="B703" s="28" t="s">
        <v>3146</v>
      </c>
      <c r="C703" s="28" t="s">
        <v>3147</v>
      </c>
      <c r="D703" s="28" t="s">
        <v>374</v>
      </c>
      <c r="E703" s="28" t="str">
        <f>LOOKUP(2,1/([1]中选结果表!$C$2:$C$85=D703),[1]中选结果表!$M$2:$M$85)</f>
        <v>注射剂</v>
      </c>
      <c r="F703" s="28" t="s">
        <v>3148</v>
      </c>
      <c r="G703" s="28" t="str">
        <f>LOOKUP(2,1/([1]中选结果表!$D$2:$D$85=$F703),[1]中选结果表!$E$2:$E$85)</f>
        <v>500mg</v>
      </c>
      <c r="H703" s="28" t="str">
        <f>LOOKUP(2,1/([1]中选结果表!$D$2:$D$85=$F703),[1]中选结果表!$F$2:$F$85)</f>
        <v>10瓶</v>
      </c>
      <c r="I703" s="28" t="s">
        <v>89</v>
      </c>
      <c r="J703" s="28" t="s">
        <v>548</v>
      </c>
      <c r="K703" s="28">
        <v>137.6</v>
      </c>
      <c r="L703" s="31">
        <v>13.76</v>
      </c>
      <c r="M703" s="28">
        <v>6</v>
      </c>
      <c r="N703" s="32">
        <v>0.7</v>
      </c>
      <c r="O703" s="60" t="s">
        <v>3193</v>
      </c>
      <c r="P703" s="7" t="s">
        <v>3188</v>
      </c>
      <c r="Q703" s="7" t="s">
        <v>51</v>
      </c>
      <c r="R703" s="7" t="s">
        <v>1836</v>
      </c>
      <c r="S703" s="4" t="str">
        <f>LOOKUP(2,1/('[1] 集采未中选药品规格'!$A$2:$A$596=$R703),'[1] 集采未中选药品规格'!C$2:C$596)</f>
        <v>500mg</v>
      </c>
      <c r="T703" s="4" t="str">
        <f>LOOKUP(2,1/('[1] 集采未中选药品规格'!$A$2:$A$596=$R703),'[1] 集采未中选药品规格'!D$2:D$596)</f>
        <v>1瓶</v>
      </c>
      <c r="U703" s="7" t="s">
        <v>89</v>
      </c>
      <c r="V703" s="61" t="s">
        <v>3194</v>
      </c>
      <c r="W703" s="7" t="s">
        <v>3195</v>
      </c>
      <c r="X703" s="61" t="s">
        <v>3194</v>
      </c>
      <c r="Y703" s="7" t="s">
        <v>3195</v>
      </c>
      <c r="Z703" s="7">
        <v>13.4</v>
      </c>
      <c r="AA703" s="7">
        <v>13.4</v>
      </c>
      <c r="AB703" s="54" t="s">
        <v>57</v>
      </c>
      <c r="AC703" s="42"/>
      <c r="AD703" s="42"/>
      <c r="AE703" s="42" t="s">
        <v>3196</v>
      </c>
      <c r="AF703" s="42" t="s">
        <v>3193</v>
      </c>
      <c r="AG703" s="42" t="s">
        <v>3197</v>
      </c>
      <c r="AH703" s="54"/>
      <c r="AI703" s="50" t="str">
        <f t="shared" si="257"/>
        <v>规格√</v>
      </c>
      <c r="AJ703" s="50" t="str">
        <f t="shared" si="258"/>
        <v>按中选价</v>
      </c>
      <c r="AK703" s="51">
        <f t="shared" si="259"/>
        <v>13.76</v>
      </c>
      <c r="AL703" s="50">
        <f t="shared" si="260"/>
        <v>1</v>
      </c>
      <c r="AM703" s="52" t="str">
        <f t="shared" si="261"/>
        <v>差比价与挂网价取低者</v>
      </c>
      <c r="AN703" s="53">
        <f t="shared" si="262"/>
        <v>13.4</v>
      </c>
      <c r="AO703" s="53">
        <f t="shared" si="263"/>
        <v>13.4</v>
      </c>
      <c r="AP703" s="53">
        <f t="shared" si="264"/>
        <v>13.4</v>
      </c>
    </row>
    <row r="704" spans="1:42">
      <c r="A704" s="28">
        <v>51</v>
      </c>
      <c r="B704" s="28" t="s">
        <v>3146</v>
      </c>
      <c r="C704" s="28" t="s">
        <v>3147</v>
      </c>
      <c r="D704" s="28" t="s">
        <v>374</v>
      </c>
      <c r="E704" s="28" t="str">
        <f>LOOKUP(2,1/([1]中选结果表!$C$2:$C$85=D704),[1]中选结果表!$M$2:$M$85)</f>
        <v>注射剂</v>
      </c>
      <c r="F704" s="28" t="s">
        <v>3148</v>
      </c>
      <c r="G704" s="28" t="str">
        <f>LOOKUP(2,1/([1]中选结果表!$D$2:$D$85=$F704),[1]中选结果表!$E$2:$E$85)</f>
        <v>500mg</v>
      </c>
      <c r="H704" s="28" t="str">
        <f>LOOKUP(2,1/([1]中选结果表!$D$2:$D$85=$F704),[1]中选结果表!$F$2:$F$85)</f>
        <v>10瓶</v>
      </c>
      <c r="I704" s="28" t="s">
        <v>89</v>
      </c>
      <c r="J704" s="28" t="s">
        <v>548</v>
      </c>
      <c r="K704" s="28">
        <v>137.6</v>
      </c>
      <c r="L704" s="31">
        <v>13.76</v>
      </c>
      <c r="M704" s="28">
        <v>6</v>
      </c>
      <c r="N704" s="32">
        <v>0.7</v>
      </c>
      <c r="O704" s="60" t="s">
        <v>3198</v>
      </c>
      <c r="P704" s="7" t="s">
        <v>3199</v>
      </c>
      <c r="Q704" s="7" t="s">
        <v>484</v>
      </c>
      <c r="R704" s="7" t="s">
        <v>1748</v>
      </c>
      <c r="S704" s="4" t="str">
        <f>LOOKUP(2,1/('[1] 集采未中选药品规格'!$A$2:$A$596=$R704),'[1] 集采未中选药品规格'!C$2:C$596)</f>
        <v>250mg</v>
      </c>
      <c r="T704" s="4" t="str">
        <f>LOOKUP(2,1/('[1] 集采未中选药品规格'!$A$2:$A$596=$R704),'[1] 集采未中选药品规格'!D$2:D$596)</f>
        <v>1支</v>
      </c>
      <c r="U704" s="7" t="s">
        <v>89</v>
      </c>
      <c r="V704" s="61" t="s">
        <v>3183</v>
      </c>
      <c r="W704" s="7" t="s">
        <v>3184</v>
      </c>
      <c r="X704" s="61" t="s">
        <v>3183</v>
      </c>
      <c r="Y704" s="7" t="s">
        <v>3184</v>
      </c>
      <c r="Z704" s="7">
        <v>9.9499999999999993</v>
      </c>
      <c r="AA704" s="7">
        <v>9.9499999999999993</v>
      </c>
      <c r="AB704" s="54" t="s">
        <v>57</v>
      </c>
      <c r="AC704" s="42"/>
      <c r="AD704" s="42"/>
      <c r="AE704" s="42" t="s">
        <v>3200</v>
      </c>
      <c r="AF704" s="42" t="s">
        <v>3198</v>
      </c>
      <c r="AG704" s="42" t="s">
        <v>3201</v>
      </c>
      <c r="AH704" s="54"/>
      <c r="AI704" s="50" t="str">
        <f t="shared" si="257"/>
        <v>规格×</v>
      </c>
      <c r="AJ704" s="50" t="str">
        <f t="shared" si="258"/>
        <v>含量差比价</v>
      </c>
      <c r="AK704" s="51">
        <f t="shared" si="259"/>
        <v>8.09</v>
      </c>
      <c r="AL704" s="50">
        <f t="shared" si="260"/>
        <v>1.2</v>
      </c>
      <c r="AM704" s="52" t="str">
        <f t="shared" si="261"/>
        <v>差比价与挂网价取低者</v>
      </c>
      <c r="AN704" s="53">
        <f t="shared" si="262"/>
        <v>8.09</v>
      </c>
      <c r="AO704" s="53">
        <f t="shared" si="263"/>
        <v>8.09</v>
      </c>
      <c r="AP704" s="53">
        <f t="shared" si="264"/>
        <v>8.09</v>
      </c>
    </row>
    <row r="705" spans="1:42">
      <c r="A705" s="28">
        <v>51</v>
      </c>
      <c r="B705" s="28" t="s">
        <v>3146</v>
      </c>
      <c r="C705" s="28" t="s">
        <v>3147</v>
      </c>
      <c r="D705" s="28" t="s">
        <v>374</v>
      </c>
      <c r="E705" s="28" t="str">
        <f>LOOKUP(2,1/([1]中选结果表!$C$2:$C$85=D705),[1]中选结果表!$M$2:$M$85)</f>
        <v>注射剂</v>
      </c>
      <c r="F705" s="28" t="s">
        <v>3148</v>
      </c>
      <c r="G705" s="28" t="str">
        <f>LOOKUP(2,1/([1]中选结果表!$D$2:$D$85=$F705),[1]中选结果表!$E$2:$E$85)</f>
        <v>500mg</v>
      </c>
      <c r="H705" s="28" t="str">
        <f>LOOKUP(2,1/([1]中选结果表!$D$2:$D$85=$F705),[1]中选结果表!$F$2:$F$85)</f>
        <v>10瓶</v>
      </c>
      <c r="I705" s="28" t="s">
        <v>89</v>
      </c>
      <c r="J705" s="28" t="s">
        <v>548</v>
      </c>
      <c r="K705" s="28">
        <v>137.6</v>
      </c>
      <c r="L705" s="31">
        <v>13.76</v>
      </c>
      <c r="M705" s="28">
        <v>6</v>
      </c>
      <c r="N705" s="32">
        <v>0.7</v>
      </c>
      <c r="O705" s="60" t="s">
        <v>3202</v>
      </c>
      <c r="P705" s="7" t="s">
        <v>3146</v>
      </c>
      <c r="Q705" s="7" t="s">
        <v>374</v>
      </c>
      <c r="R705" s="7" t="s">
        <v>3203</v>
      </c>
      <c r="S705" s="4" t="str">
        <f>LOOKUP(2,1/('[1] 集采未中选药品规格'!$A$2:$A$596=$R705),'[1] 集采未中选药品规格'!C$2:C$596)</f>
        <v>500mg</v>
      </c>
      <c r="T705" s="4" t="str">
        <f>LOOKUP(2,1/('[1] 集采未中选药品规格'!$A$2:$A$596=$R705),'[1] 集采未中选药品规格'!D$2:D$596)</f>
        <v>1支</v>
      </c>
      <c r="U705" s="7" t="s">
        <v>89</v>
      </c>
      <c r="V705" s="61" t="s">
        <v>3204</v>
      </c>
      <c r="W705" s="7" t="s">
        <v>3205</v>
      </c>
      <c r="X705" s="61" t="s">
        <v>3204</v>
      </c>
      <c r="Y705" s="7" t="s">
        <v>3205</v>
      </c>
      <c r="Z705" s="7">
        <v>18.95</v>
      </c>
      <c r="AA705" s="7">
        <v>18.95</v>
      </c>
      <c r="AB705" s="54" t="s">
        <v>57</v>
      </c>
      <c r="AC705" s="42"/>
      <c r="AD705" s="42"/>
      <c r="AE705" s="42" t="s">
        <v>3206</v>
      </c>
      <c r="AF705" s="42" t="s">
        <v>3202</v>
      </c>
      <c r="AG705" s="42" t="s">
        <v>3207</v>
      </c>
      <c r="AH705" s="54"/>
      <c r="AI705" s="50" t="str">
        <f t="shared" si="257"/>
        <v>规格√</v>
      </c>
      <c r="AJ705" s="50" t="str">
        <f t="shared" si="258"/>
        <v>按中选价</v>
      </c>
      <c r="AK705" s="51">
        <f t="shared" si="259"/>
        <v>13.76</v>
      </c>
      <c r="AL705" s="50">
        <f t="shared" si="260"/>
        <v>1.4</v>
      </c>
      <c r="AM705" s="52" t="str">
        <f t="shared" si="261"/>
        <v>差比价与挂网价取低者</v>
      </c>
      <c r="AN705" s="53">
        <f t="shared" si="262"/>
        <v>13.76</v>
      </c>
      <c r="AO705" s="53">
        <f t="shared" si="263"/>
        <v>13.76</v>
      </c>
      <c r="AP705" s="53">
        <f t="shared" si="264"/>
        <v>13.76</v>
      </c>
    </row>
    <row r="706" spans="1:42">
      <c r="A706" s="28">
        <v>51</v>
      </c>
      <c r="B706" s="28" t="s">
        <v>3146</v>
      </c>
      <c r="C706" s="28" t="s">
        <v>3147</v>
      </c>
      <c r="D706" s="28" t="s">
        <v>374</v>
      </c>
      <c r="E706" s="28" t="str">
        <f>LOOKUP(2,1/([1]中选结果表!$C$2:$C$85=D706),[1]中选结果表!$M$2:$M$85)</f>
        <v>注射剂</v>
      </c>
      <c r="F706" s="28" t="s">
        <v>3148</v>
      </c>
      <c r="G706" s="28" t="str">
        <f>LOOKUP(2,1/([1]中选结果表!$D$2:$D$85=$F706),[1]中选结果表!$E$2:$E$85)</f>
        <v>500mg</v>
      </c>
      <c r="H706" s="28" t="str">
        <f>LOOKUP(2,1/([1]中选结果表!$D$2:$D$85=$F706),[1]中选结果表!$F$2:$F$85)</f>
        <v>10瓶</v>
      </c>
      <c r="I706" s="28" t="s">
        <v>89</v>
      </c>
      <c r="J706" s="28" t="s">
        <v>548</v>
      </c>
      <c r="K706" s="28">
        <v>137.6</v>
      </c>
      <c r="L706" s="31">
        <v>13.76</v>
      </c>
      <c r="M706" s="28">
        <v>6</v>
      </c>
      <c r="N706" s="32">
        <v>0.7</v>
      </c>
      <c r="O706" s="60" t="s">
        <v>3208</v>
      </c>
      <c r="P706" s="7" t="s">
        <v>3188</v>
      </c>
      <c r="Q706" s="7" t="s">
        <v>374</v>
      </c>
      <c r="R706" s="7" t="s">
        <v>3209</v>
      </c>
      <c r="S706" s="4" t="str">
        <f>LOOKUP(2,1/('[1] 集采未中选药品规格'!$A$2:$A$596=$R706),'[1] 集采未中选药品规格'!C$2:C$596)</f>
        <v>125mg</v>
      </c>
      <c r="T706" s="4" t="str">
        <f>LOOKUP(2,1/('[1] 集采未中选药品规格'!$A$2:$A$596=$R706),'[1] 集采未中选药品规格'!D$2:D$596)</f>
        <v>1瓶</v>
      </c>
      <c r="U706" s="7" t="s">
        <v>89</v>
      </c>
      <c r="V706" s="61" t="s">
        <v>3210</v>
      </c>
      <c r="W706" s="7" t="s">
        <v>3211</v>
      </c>
      <c r="X706" s="61" t="s">
        <v>3210</v>
      </c>
      <c r="Y706" s="7" t="s">
        <v>3211</v>
      </c>
      <c r="Z706" s="7">
        <v>3.64</v>
      </c>
      <c r="AA706" s="7">
        <v>3.64</v>
      </c>
      <c r="AB706" s="54" t="s">
        <v>57</v>
      </c>
      <c r="AC706" s="42"/>
      <c r="AD706" s="42"/>
      <c r="AE706" s="42" t="s">
        <v>3212</v>
      </c>
      <c r="AF706" s="42" t="s">
        <v>3208</v>
      </c>
      <c r="AG706" s="42" t="s">
        <v>3213</v>
      </c>
      <c r="AH706" s="54"/>
      <c r="AI706" s="50" t="str">
        <f t="shared" si="257"/>
        <v>规格×</v>
      </c>
      <c r="AJ706" s="50" t="str">
        <f t="shared" si="258"/>
        <v>含量差比价</v>
      </c>
      <c r="AK706" s="51">
        <f t="shared" si="259"/>
        <v>4.76</v>
      </c>
      <c r="AL706" s="50">
        <f t="shared" si="260"/>
        <v>0.8</v>
      </c>
      <c r="AM706" s="52" t="str">
        <f t="shared" si="261"/>
        <v>差比价与挂网价取低者</v>
      </c>
      <c r="AN706" s="53">
        <f t="shared" si="262"/>
        <v>3.64</v>
      </c>
      <c r="AO706" s="53">
        <f t="shared" si="263"/>
        <v>3.64</v>
      </c>
      <c r="AP706" s="53">
        <f t="shared" si="264"/>
        <v>3.64</v>
      </c>
    </row>
    <row r="707" spans="1:42">
      <c r="A707" s="28">
        <v>51</v>
      </c>
      <c r="B707" s="28" t="s">
        <v>3146</v>
      </c>
      <c r="C707" s="28" t="s">
        <v>3147</v>
      </c>
      <c r="D707" s="28" t="s">
        <v>374</v>
      </c>
      <c r="E707" s="28" t="str">
        <f>LOOKUP(2,1/([1]中选结果表!$C$2:$C$85=D707),[1]中选结果表!$M$2:$M$85)</f>
        <v>注射剂</v>
      </c>
      <c r="F707" s="28" t="s">
        <v>3148</v>
      </c>
      <c r="G707" s="28" t="str">
        <f>LOOKUP(2,1/([1]中选结果表!$D$2:$D$85=$F707),[1]中选结果表!$E$2:$E$85)</f>
        <v>500mg</v>
      </c>
      <c r="H707" s="28" t="str">
        <f>LOOKUP(2,1/([1]中选结果表!$D$2:$D$85=$F707),[1]中选结果表!$F$2:$F$85)</f>
        <v>10瓶</v>
      </c>
      <c r="I707" s="28" t="s">
        <v>89</v>
      </c>
      <c r="J707" s="28" t="s">
        <v>548</v>
      </c>
      <c r="K707" s="28">
        <v>137.6</v>
      </c>
      <c r="L707" s="31">
        <v>13.76</v>
      </c>
      <c r="M707" s="28">
        <v>6</v>
      </c>
      <c r="N707" s="32">
        <v>0.7</v>
      </c>
      <c r="O707" s="60" t="s">
        <v>3214</v>
      </c>
      <c r="P707" s="7" t="s">
        <v>3188</v>
      </c>
      <c r="Q707" s="7" t="s">
        <v>51</v>
      </c>
      <c r="R707" s="7" t="s">
        <v>3215</v>
      </c>
      <c r="S707" s="4" t="str">
        <f>LOOKUP(2,1/('[1] 集采未中选药品规格'!$A$2:$A$596=$R707),'[1] 集采未中选药品规格'!C$2:C$596)</f>
        <v>125mg</v>
      </c>
      <c r="T707" s="4" t="str">
        <f>LOOKUP(2,1/('[1] 集采未中选药品规格'!$A$2:$A$596=$R707),'[1] 集采未中选药品规格'!D$2:D$596)</f>
        <v>1支</v>
      </c>
      <c r="U707" s="7" t="s">
        <v>512</v>
      </c>
      <c r="V707" s="61" t="s">
        <v>3194</v>
      </c>
      <c r="W707" s="7" t="s">
        <v>3195</v>
      </c>
      <c r="X707" s="61" t="s">
        <v>3194</v>
      </c>
      <c r="Y707" s="7" t="s">
        <v>3195</v>
      </c>
      <c r="Z707" s="7">
        <v>5.69</v>
      </c>
      <c r="AA707" s="7">
        <v>5.69</v>
      </c>
      <c r="AB707" s="54" t="s">
        <v>57</v>
      </c>
      <c r="AC707" s="42"/>
      <c r="AD707" s="42"/>
      <c r="AE707" s="42" t="s">
        <v>3216</v>
      </c>
      <c r="AF707" s="42" t="s">
        <v>3214</v>
      </c>
      <c r="AG707" s="42" t="s">
        <v>3217</v>
      </c>
      <c r="AH707" s="54"/>
      <c r="AI707" s="50" t="str">
        <f t="shared" si="257"/>
        <v>规格×</v>
      </c>
      <c r="AJ707" s="50" t="str">
        <f t="shared" si="258"/>
        <v>含量差比价</v>
      </c>
      <c r="AK707" s="51">
        <f t="shared" si="259"/>
        <v>4.76</v>
      </c>
      <c r="AL707" s="50">
        <f t="shared" si="260"/>
        <v>1.2</v>
      </c>
      <c r="AM707" s="52" t="str">
        <f t="shared" si="261"/>
        <v>差比价与挂网价取低者</v>
      </c>
      <c r="AN707" s="53">
        <f t="shared" si="262"/>
        <v>4.76</v>
      </c>
      <c r="AO707" s="53">
        <f t="shared" si="263"/>
        <v>4.76</v>
      </c>
      <c r="AP707" s="53">
        <f t="shared" si="264"/>
        <v>4.76</v>
      </c>
    </row>
    <row r="708" spans="1:42">
      <c r="A708" s="28">
        <v>51</v>
      </c>
      <c r="B708" s="28" t="s">
        <v>3146</v>
      </c>
      <c r="C708" s="28" t="s">
        <v>3147</v>
      </c>
      <c r="D708" s="28" t="s">
        <v>374</v>
      </c>
      <c r="E708" s="28" t="str">
        <f>LOOKUP(2,1/([1]中选结果表!$C$2:$C$85=D708),[1]中选结果表!$M$2:$M$85)</f>
        <v>注射剂</v>
      </c>
      <c r="F708" s="28" t="s">
        <v>3148</v>
      </c>
      <c r="G708" s="28" t="str">
        <f>LOOKUP(2,1/([1]中选结果表!$D$2:$D$85=$F708),[1]中选结果表!$E$2:$E$85)</f>
        <v>500mg</v>
      </c>
      <c r="H708" s="28" t="str">
        <f>LOOKUP(2,1/([1]中选结果表!$D$2:$D$85=$F708),[1]中选结果表!$F$2:$F$85)</f>
        <v>10瓶</v>
      </c>
      <c r="I708" s="28" t="s">
        <v>89</v>
      </c>
      <c r="J708" s="28" t="s">
        <v>548</v>
      </c>
      <c r="K708" s="28">
        <v>137.6</v>
      </c>
      <c r="L708" s="31">
        <v>13.76</v>
      </c>
      <c r="M708" s="28">
        <v>6</v>
      </c>
      <c r="N708" s="32">
        <v>0.7</v>
      </c>
      <c r="O708" s="60" t="s">
        <v>3218</v>
      </c>
      <c r="P708" s="7" t="s">
        <v>3188</v>
      </c>
      <c r="Q708" s="7" t="s">
        <v>374</v>
      </c>
      <c r="R708" s="7" t="s">
        <v>3219</v>
      </c>
      <c r="S708" s="4" t="str">
        <f>LOOKUP(2,1/('[1] 集采未中选药品规格'!$A$2:$A$596=$R708),'[1] 集采未中选药品规格'!C$2:C$596)</f>
        <v>250mg</v>
      </c>
      <c r="T708" s="4" t="str">
        <f>LOOKUP(2,1/('[1] 集采未中选药品规格'!$A$2:$A$596=$R708),'[1] 集采未中选药品规格'!D$2:D$596)</f>
        <v>1瓶</v>
      </c>
      <c r="U708" s="7" t="s">
        <v>89</v>
      </c>
      <c r="V708" s="61" t="s">
        <v>3210</v>
      </c>
      <c r="W708" s="7" t="s">
        <v>3211</v>
      </c>
      <c r="X708" s="61" t="s">
        <v>3210</v>
      </c>
      <c r="Y708" s="7" t="s">
        <v>3211</v>
      </c>
      <c r="Z708" s="7">
        <v>6.2</v>
      </c>
      <c r="AA708" s="7">
        <v>6.2</v>
      </c>
      <c r="AB708" s="54" t="s">
        <v>57</v>
      </c>
      <c r="AC708" s="42"/>
      <c r="AD708" s="42"/>
      <c r="AE708" s="42" t="s">
        <v>3220</v>
      </c>
      <c r="AF708" s="42" t="s">
        <v>3218</v>
      </c>
      <c r="AG708" s="42" t="s">
        <v>3221</v>
      </c>
      <c r="AH708" s="54"/>
      <c r="AI708" s="50" t="str">
        <f t="shared" si="257"/>
        <v>规格×</v>
      </c>
      <c r="AJ708" s="50" t="str">
        <f t="shared" si="258"/>
        <v>含量差比价</v>
      </c>
      <c r="AK708" s="51">
        <f t="shared" si="259"/>
        <v>8.09</v>
      </c>
      <c r="AL708" s="50">
        <f t="shared" si="260"/>
        <v>0.8</v>
      </c>
      <c r="AM708" s="52" t="str">
        <f t="shared" si="261"/>
        <v>差比价与挂网价取低者</v>
      </c>
      <c r="AN708" s="53">
        <f t="shared" si="262"/>
        <v>6.2</v>
      </c>
      <c r="AO708" s="53">
        <f t="shared" si="263"/>
        <v>6.2</v>
      </c>
      <c r="AP708" s="53">
        <f t="shared" si="264"/>
        <v>6.2</v>
      </c>
    </row>
    <row r="709" spans="1:42">
      <c r="A709" s="28">
        <v>51</v>
      </c>
      <c r="B709" s="28" t="s">
        <v>3146</v>
      </c>
      <c r="C709" s="28" t="s">
        <v>3147</v>
      </c>
      <c r="D709" s="28" t="s">
        <v>374</v>
      </c>
      <c r="E709" s="28" t="str">
        <f>LOOKUP(2,1/([1]中选结果表!$C$2:$C$85=D709),[1]中选结果表!$M$2:$M$85)</f>
        <v>注射剂</v>
      </c>
      <c r="F709" s="28" t="s">
        <v>3148</v>
      </c>
      <c r="G709" s="28" t="str">
        <f>LOOKUP(2,1/([1]中选结果表!$D$2:$D$85=$F709),[1]中选结果表!$E$2:$E$85)</f>
        <v>500mg</v>
      </c>
      <c r="H709" s="28" t="str">
        <f>LOOKUP(2,1/([1]中选结果表!$D$2:$D$85=$F709),[1]中选结果表!$F$2:$F$85)</f>
        <v>10瓶</v>
      </c>
      <c r="I709" s="28" t="s">
        <v>89</v>
      </c>
      <c r="J709" s="28" t="s">
        <v>548</v>
      </c>
      <c r="K709" s="28">
        <v>137.6</v>
      </c>
      <c r="L709" s="31">
        <v>13.76</v>
      </c>
      <c r="M709" s="28">
        <v>6</v>
      </c>
      <c r="N709" s="32">
        <v>0.7</v>
      </c>
      <c r="O709" s="60" t="s">
        <v>3222</v>
      </c>
      <c r="P709" s="7" t="s">
        <v>3188</v>
      </c>
      <c r="Q709" s="7" t="s">
        <v>51</v>
      </c>
      <c r="R709" s="7" t="s">
        <v>1702</v>
      </c>
      <c r="S709" s="4" t="str">
        <f>LOOKUP(2,1/('[1] 集采未中选药品规格'!$A$2:$A$596=$R709),'[1] 集采未中选药品规格'!C$2:C$596)</f>
        <v>250mg</v>
      </c>
      <c r="T709" s="4" t="str">
        <f>LOOKUP(2,1/('[1] 集采未中选药品规格'!$A$2:$A$596=$R709),'[1] 集采未中选药品规格'!D$2:D$596)</f>
        <v>1瓶</v>
      </c>
      <c r="U709" s="7" t="s">
        <v>47</v>
      </c>
      <c r="V709" s="61" t="s">
        <v>1112</v>
      </c>
      <c r="W709" s="7" t="s">
        <v>1113</v>
      </c>
      <c r="X709" s="61" t="s">
        <v>1112</v>
      </c>
      <c r="Y709" s="7" t="s">
        <v>1113</v>
      </c>
      <c r="Z709" s="7">
        <v>10.199999999999999</v>
      </c>
      <c r="AA709" s="7">
        <v>10.199999999999999</v>
      </c>
      <c r="AB709" s="54" t="s">
        <v>57</v>
      </c>
      <c r="AC709" s="42"/>
      <c r="AD709" s="42"/>
      <c r="AE709" s="42" t="s">
        <v>3223</v>
      </c>
      <c r="AF709" s="42" t="s">
        <v>3222</v>
      </c>
      <c r="AG709" s="42" t="s">
        <v>3224</v>
      </c>
      <c r="AH709" s="54"/>
      <c r="AI709" s="50" t="str">
        <f t="shared" ref="AI709" si="265">IF(G709=S709,"规格√","规格×")</f>
        <v>规格×</v>
      </c>
      <c r="AJ709" s="50" t="str">
        <f t="shared" ref="AJ709" si="266">CHOOSE(IF($AI709="规格√",1,2),"按中选价",IF($E709="注射剂","含量差比价","装量差比价"))</f>
        <v>含量差比价</v>
      </c>
      <c r="AK709" s="51">
        <f t="shared" ref="AK709" si="267">ROUND(CHOOSE(IF($AI709="规格√",1,2),$L709,IF($E709="注射剂",$L709*POWER(1.7,LOG(LEFT($S709,LEN($S709)-2)/LEFT($G709,LEN($G709)-2),2)),$L709*POWER(1.9,LOG(LEFT($S709,LEN($S709)-2)/LEFT($G709,LEN($G709)-2),2)))),2)</f>
        <v>8.09</v>
      </c>
      <c r="AL709" s="50">
        <f t="shared" ref="AL709" si="268">ROUND($AA709/$AK709,1)</f>
        <v>1.3</v>
      </c>
      <c r="AM709" s="52" t="str">
        <f t="shared" ref="AM709" si="269">IF(OR($AC709="是",$AB709="是",$AD709="是"),CONCATENATE(IF($AC709="是","原研药",""),IF(COUNTA(AC709:AC709)&gt;=2,"、",""),IF($AB709="是","过评药",""),IF(AND(COUNTA(AC709:AD709)&gt;=2,AD709&lt;&gt;""),"、",""),IF($AD709="是","参比制剂",""),"，")&amp;IF($AL709&gt;=2,"行梯度降价","差比价与挂网价取低者"),"差比价与挂网价取低者")</f>
        <v>差比价与挂网价取低者</v>
      </c>
      <c r="AN709" s="53">
        <f t="shared" ref="AN709" si="270">IF(Z709=0,"海南无挂网价（差比价为"&amp;AK709&amp;"）",ROUNDUP(IF(OR($AC709="是",$AB709="是",$AD709="是"),IF($AL709&gt;2,MAX($AA709*0.6,$AK709),MIN($AA709,$AK709)),MIN($AA709,$AK709)),2))</f>
        <v>8.09</v>
      </c>
      <c r="AO709" s="53">
        <f t="shared" ref="AO709" si="271">IF(Z709=0,"海南无挂网价（差比价为"&amp;AK709&amp;"）",ROUNDUP(IF(OR($AC709="是",$AB709="是",$AD709="是"),IF($AL709&gt;2,MAX($AA709*0.6*0.6,$AK709),MIN($AA709,$AK709)),MIN($AA709,$AK709)),2))</f>
        <v>8.09</v>
      </c>
      <c r="AP709" s="53">
        <f t="shared" ref="AP709" si="272">IF(Z709=0,"海南无挂网价（差比价为"&amp;AK709&amp;"）",ROUNDUP(IF(OR($AC709="是",$AB709="是",$AD709="是"),IF($AL709&gt;2,MAX($AA709*0.6*0.6*0.8,$AK709),MIN($AA709,$AK709)),MIN($AA709,$AK709)),2))</f>
        <v>8.09</v>
      </c>
    </row>
    <row r="710" spans="1:42">
      <c r="A710" s="28">
        <v>51</v>
      </c>
      <c r="B710" s="28" t="s">
        <v>3146</v>
      </c>
      <c r="C710" s="28" t="s">
        <v>3147</v>
      </c>
      <c r="D710" s="28" t="s">
        <v>374</v>
      </c>
      <c r="E710" s="28" t="str">
        <f>LOOKUP(2,1/([1]中选结果表!$C$2:$C$85=D710),[1]中选结果表!$M$2:$M$85)</f>
        <v>注射剂</v>
      </c>
      <c r="F710" s="28" t="s">
        <v>3148</v>
      </c>
      <c r="G710" s="28" t="str">
        <f>LOOKUP(2,1/([1]中选结果表!$D$2:$D$85=$F710),[1]中选结果表!$E$2:$E$85)</f>
        <v>500mg</v>
      </c>
      <c r="H710" s="28" t="str">
        <f>LOOKUP(2,1/([1]中选结果表!$D$2:$D$85=$F710),[1]中选结果表!$F$2:$F$85)</f>
        <v>10瓶</v>
      </c>
      <c r="I710" s="28" t="s">
        <v>89</v>
      </c>
      <c r="J710" s="28" t="s">
        <v>548</v>
      </c>
      <c r="K710" s="28">
        <v>137.6</v>
      </c>
      <c r="L710" s="31">
        <v>13.76</v>
      </c>
      <c r="M710" s="28">
        <v>6</v>
      </c>
      <c r="N710" s="32">
        <v>0.7</v>
      </c>
      <c r="O710" s="60" t="s">
        <v>3225</v>
      </c>
      <c r="P710" s="7" t="s">
        <v>3188</v>
      </c>
      <c r="Q710" s="7" t="s">
        <v>51</v>
      </c>
      <c r="R710" s="7" t="s">
        <v>1702</v>
      </c>
      <c r="S710" s="4" t="str">
        <f>LOOKUP(2,1/('[1] 集采未中选药品规格'!$A$2:$A$596=$R710),'[1] 集采未中选药品规格'!C$2:C$596)</f>
        <v>250mg</v>
      </c>
      <c r="T710" s="4" t="str">
        <f>LOOKUP(2,1/('[1] 集采未中选药品规格'!$A$2:$A$596=$R710),'[1] 集采未中选药品规格'!D$2:D$596)</f>
        <v>1瓶</v>
      </c>
      <c r="U710" s="7" t="s">
        <v>47</v>
      </c>
      <c r="V710" s="61" t="s">
        <v>3226</v>
      </c>
      <c r="W710" s="7" t="s">
        <v>3227</v>
      </c>
      <c r="X710" s="61" t="s">
        <v>3226</v>
      </c>
      <c r="Y710" s="7" t="s">
        <v>3227</v>
      </c>
      <c r="Z710" s="7">
        <v>8.34</v>
      </c>
      <c r="AA710" s="7">
        <v>8.34</v>
      </c>
      <c r="AB710" s="54" t="s">
        <v>57</v>
      </c>
      <c r="AC710" s="42"/>
      <c r="AD710" s="42"/>
      <c r="AE710" s="42" t="s">
        <v>3228</v>
      </c>
      <c r="AF710" s="42" t="s">
        <v>3225</v>
      </c>
      <c r="AG710" s="42" t="s">
        <v>3229</v>
      </c>
      <c r="AH710" s="54"/>
      <c r="AI710" s="50" t="str">
        <f t="shared" ref="AI710:AI741" si="273">IF(G710=S710,"规格√","规格×")</f>
        <v>规格×</v>
      </c>
      <c r="AJ710" s="50" t="str">
        <f t="shared" ref="AJ710:AJ741" si="274">CHOOSE(IF($AI710="规格√",1,2),"按中选价",IF($E710="注射剂","含量差比价","装量差比价"))</f>
        <v>含量差比价</v>
      </c>
      <c r="AK710" s="51">
        <f t="shared" ref="AK710:AK741" si="275">ROUND(CHOOSE(IF($AI710="规格√",1,2),$L710,IF($E710="注射剂",$L710*POWER(1.7,LOG(LEFT($S710,LEN($S710)-2)/LEFT($G710,LEN($G710)-2),2)),$L710*POWER(1.9,LOG(LEFT($S710,LEN($S710)-2)/LEFT($G710,LEN($G710)-2),2)))),2)</f>
        <v>8.09</v>
      </c>
      <c r="AL710" s="50">
        <f t="shared" ref="AL710:AL741" si="276">ROUND($AA710/$AK710,1)</f>
        <v>1</v>
      </c>
      <c r="AM710" s="52" t="str">
        <f t="shared" ref="AM710:AM741" si="277">IF(OR($AC710="是",$AB710="是",$AD710="是"),CONCATENATE(IF($AC710="是","原研药",""),IF(COUNTA(AC710:AC710)&gt;=2,"、",""),IF($AB710="是","过评药",""),IF(AND(COUNTA(AC710:AD710)&gt;=2,AD710&lt;&gt;""),"、",""),IF($AD710="是","参比制剂",""),"，")&amp;IF($AL710&gt;=2,"行梯度降价","差比价与挂网价取低者"),"差比价与挂网价取低者")</f>
        <v>差比价与挂网价取低者</v>
      </c>
      <c r="AN710" s="53">
        <f t="shared" ref="AN710:AN741" si="278">IF(Z710=0,"海南无挂网价（差比价为"&amp;AK710&amp;"）",ROUNDUP(IF(OR($AC710="是",$AB710="是",$AD710="是"),IF($AL710&gt;2,MAX($AA710*0.6,$AK710),MIN($AA710,$AK710)),MIN($AA710,$AK710)),2))</f>
        <v>8.09</v>
      </c>
      <c r="AO710" s="53">
        <f t="shared" ref="AO710:AO741" si="279">IF(Z710=0,"海南无挂网价（差比价为"&amp;AK710&amp;"）",ROUNDUP(IF(OR($AC710="是",$AB710="是",$AD710="是"),IF($AL710&gt;2,MAX($AA710*0.6*0.6,$AK710),MIN($AA710,$AK710)),MIN($AA710,$AK710)),2))</f>
        <v>8.09</v>
      </c>
      <c r="AP710" s="53">
        <f t="shared" ref="AP710:AP741" si="280">IF(Z710=0,"海南无挂网价（差比价为"&amp;AK710&amp;"）",ROUNDUP(IF(OR($AC710="是",$AB710="是",$AD710="是"),IF($AL710&gt;2,MAX($AA710*0.6*0.6*0.8,$AK710),MIN($AA710,$AK710)),MIN($AA710,$AK710)),2))</f>
        <v>8.09</v>
      </c>
    </row>
    <row r="711" spans="1:42">
      <c r="A711" s="28">
        <v>51</v>
      </c>
      <c r="B711" s="28" t="s">
        <v>3146</v>
      </c>
      <c r="C711" s="28" t="s">
        <v>3147</v>
      </c>
      <c r="D711" s="28" t="s">
        <v>374</v>
      </c>
      <c r="E711" s="28" t="str">
        <f>LOOKUP(2,1/([1]中选结果表!$C$2:$C$85=D711),[1]中选结果表!$M$2:$M$85)</f>
        <v>注射剂</v>
      </c>
      <c r="F711" s="28" t="s">
        <v>3148</v>
      </c>
      <c r="G711" s="28" t="str">
        <f>LOOKUP(2,1/([1]中选结果表!$D$2:$D$85=$F711),[1]中选结果表!$E$2:$E$85)</f>
        <v>500mg</v>
      </c>
      <c r="H711" s="28" t="str">
        <f>LOOKUP(2,1/([1]中选结果表!$D$2:$D$85=$F711),[1]中选结果表!$F$2:$F$85)</f>
        <v>10瓶</v>
      </c>
      <c r="I711" s="28" t="s">
        <v>89</v>
      </c>
      <c r="J711" s="28" t="s">
        <v>548</v>
      </c>
      <c r="K711" s="28">
        <v>137.6</v>
      </c>
      <c r="L711" s="31">
        <v>13.76</v>
      </c>
      <c r="M711" s="28">
        <v>6</v>
      </c>
      <c r="N711" s="32">
        <v>0.7</v>
      </c>
      <c r="O711" s="60" t="s">
        <v>3230</v>
      </c>
      <c r="P711" s="7" t="s">
        <v>3188</v>
      </c>
      <c r="Q711" s="7" t="s">
        <v>51</v>
      </c>
      <c r="R711" s="7" t="s">
        <v>1692</v>
      </c>
      <c r="S711" s="4" t="str">
        <f>LOOKUP(2,1/('[1] 集采未中选药品规格'!$A$2:$A$596=$R711),'[1] 集采未中选药品规格'!C$2:C$596)</f>
        <v>250mg</v>
      </c>
      <c r="T711" s="4" t="str">
        <f>LOOKUP(2,1/('[1] 集采未中选药品规格'!$A$2:$A$596=$R711),'[1] 集采未中选药品规格'!D$2:D$596)</f>
        <v>1支</v>
      </c>
      <c r="U711" s="7" t="s">
        <v>512</v>
      </c>
      <c r="V711" s="61" t="s">
        <v>3194</v>
      </c>
      <c r="W711" s="7" t="s">
        <v>3195</v>
      </c>
      <c r="X711" s="61" t="s">
        <v>3194</v>
      </c>
      <c r="Y711" s="7" t="s">
        <v>3195</v>
      </c>
      <c r="Z711" s="7">
        <v>8.83</v>
      </c>
      <c r="AA711" s="7">
        <v>8.83</v>
      </c>
      <c r="AB711" s="54" t="s">
        <v>57</v>
      </c>
      <c r="AC711" s="42"/>
      <c r="AD711" s="42"/>
      <c r="AE711" s="42" t="s">
        <v>3231</v>
      </c>
      <c r="AF711" s="42" t="s">
        <v>3230</v>
      </c>
      <c r="AG711" s="42" t="s">
        <v>3232</v>
      </c>
      <c r="AH711" s="54"/>
      <c r="AI711" s="50" t="str">
        <f t="shared" si="273"/>
        <v>规格×</v>
      </c>
      <c r="AJ711" s="50" t="str">
        <f t="shared" si="274"/>
        <v>含量差比价</v>
      </c>
      <c r="AK711" s="51">
        <f t="shared" si="275"/>
        <v>8.09</v>
      </c>
      <c r="AL711" s="50">
        <f t="shared" si="276"/>
        <v>1.1000000000000001</v>
      </c>
      <c r="AM711" s="52" t="str">
        <f t="shared" si="277"/>
        <v>差比价与挂网价取低者</v>
      </c>
      <c r="AN711" s="53">
        <f t="shared" si="278"/>
        <v>8.09</v>
      </c>
      <c r="AO711" s="53">
        <f t="shared" si="279"/>
        <v>8.09</v>
      </c>
      <c r="AP711" s="53">
        <f t="shared" si="280"/>
        <v>8.09</v>
      </c>
    </row>
    <row r="712" spans="1:42">
      <c r="A712" s="28">
        <v>51</v>
      </c>
      <c r="B712" s="28" t="s">
        <v>3146</v>
      </c>
      <c r="C712" s="28" t="s">
        <v>3147</v>
      </c>
      <c r="D712" s="28" t="s">
        <v>374</v>
      </c>
      <c r="E712" s="28" t="str">
        <f>LOOKUP(2,1/([1]中选结果表!$C$2:$C$85=D712),[1]中选结果表!$M$2:$M$85)</f>
        <v>注射剂</v>
      </c>
      <c r="F712" s="28" t="s">
        <v>3148</v>
      </c>
      <c r="G712" s="28" t="str">
        <f>LOOKUP(2,1/([1]中选结果表!$D$2:$D$85=$F712),[1]中选结果表!$E$2:$E$85)</f>
        <v>500mg</v>
      </c>
      <c r="H712" s="28" t="str">
        <f>LOOKUP(2,1/([1]中选结果表!$D$2:$D$85=$F712),[1]中选结果表!$F$2:$F$85)</f>
        <v>10瓶</v>
      </c>
      <c r="I712" s="28" t="s">
        <v>89</v>
      </c>
      <c r="J712" s="28" t="s">
        <v>548</v>
      </c>
      <c r="K712" s="28">
        <v>137.6</v>
      </c>
      <c r="L712" s="31">
        <v>13.76</v>
      </c>
      <c r="M712" s="28">
        <v>6</v>
      </c>
      <c r="N712" s="32">
        <v>0.7</v>
      </c>
      <c r="O712" s="60" t="s">
        <v>3233</v>
      </c>
      <c r="P712" s="7" t="s">
        <v>3234</v>
      </c>
      <c r="Q712" s="7" t="s">
        <v>51</v>
      </c>
      <c r="R712" s="7" t="s">
        <v>3235</v>
      </c>
      <c r="S712" s="4" t="str">
        <f>LOOKUP(2,1/('[1] 集采未中选药品规格'!$A$2:$A$596=$R712),'[1] 集采未中选药品规格'!C$2:C$596)</f>
        <v>250mg</v>
      </c>
      <c r="T712" s="4" t="str">
        <f>LOOKUP(2,1/('[1] 集采未中选药品规格'!$A$2:$A$596=$R712),'[1] 集采未中选药品规格'!D$2:D$596)</f>
        <v>5支</v>
      </c>
      <c r="U712" s="7" t="s">
        <v>89</v>
      </c>
      <c r="V712" s="61" t="s">
        <v>3236</v>
      </c>
      <c r="W712" s="7" t="s">
        <v>3237</v>
      </c>
      <c r="X712" s="61" t="s">
        <v>3236</v>
      </c>
      <c r="Y712" s="7" t="s">
        <v>3237</v>
      </c>
      <c r="Z712" s="7">
        <v>39.25</v>
      </c>
      <c r="AA712" s="7">
        <v>7.85</v>
      </c>
      <c r="AB712" s="54" t="s">
        <v>57</v>
      </c>
      <c r="AC712" s="42"/>
      <c r="AD712" s="42"/>
      <c r="AE712" s="42" t="s">
        <v>3238</v>
      </c>
      <c r="AF712" s="42" t="s">
        <v>3233</v>
      </c>
      <c r="AG712" s="42" t="s">
        <v>3239</v>
      </c>
      <c r="AH712" s="54"/>
      <c r="AI712" s="50" t="str">
        <f t="shared" si="273"/>
        <v>规格×</v>
      </c>
      <c r="AJ712" s="50" t="str">
        <f t="shared" si="274"/>
        <v>含量差比价</v>
      </c>
      <c r="AK712" s="51">
        <f t="shared" si="275"/>
        <v>8.09</v>
      </c>
      <c r="AL712" s="50">
        <f t="shared" si="276"/>
        <v>1</v>
      </c>
      <c r="AM712" s="52" t="str">
        <f t="shared" si="277"/>
        <v>差比价与挂网价取低者</v>
      </c>
      <c r="AN712" s="53">
        <f t="shared" si="278"/>
        <v>7.85</v>
      </c>
      <c r="AO712" s="53">
        <f t="shared" si="279"/>
        <v>7.85</v>
      </c>
      <c r="AP712" s="53">
        <f t="shared" si="280"/>
        <v>7.85</v>
      </c>
    </row>
    <row r="713" spans="1:42">
      <c r="A713" s="29">
        <v>51</v>
      </c>
      <c r="B713" s="29" t="s">
        <v>3146</v>
      </c>
      <c r="C713" s="29" t="s">
        <v>3147</v>
      </c>
      <c r="D713" s="29" t="s">
        <v>374</v>
      </c>
      <c r="E713" s="29" t="str">
        <f>LOOKUP(2,1/([1]中选结果表!$C$2:$C$85=D713),[1]中选结果表!$M$2:$M$85)</f>
        <v>注射剂</v>
      </c>
      <c r="F713" s="29" t="s">
        <v>3148</v>
      </c>
      <c r="G713" s="29" t="str">
        <f>LOOKUP(2,1/([1]中选结果表!$D$2:$D$85=$F713),[1]中选结果表!$E$2:$E$85)</f>
        <v>500mg</v>
      </c>
      <c r="H713" s="29" t="str">
        <f>LOOKUP(2,1/([1]中选结果表!$D$2:$D$85=$F713),[1]中选结果表!$F$2:$F$85)</f>
        <v>10瓶</v>
      </c>
      <c r="I713" s="29" t="s">
        <v>89</v>
      </c>
      <c r="J713" s="29" t="s">
        <v>548</v>
      </c>
      <c r="K713" s="29">
        <v>137.6</v>
      </c>
      <c r="L713" s="34">
        <v>13.76</v>
      </c>
      <c r="M713" s="29">
        <v>6</v>
      </c>
      <c r="N713" s="35">
        <v>0.7</v>
      </c>
      <c r="O713" s="62" t="s">
        <v>3240</v>
      </c>
      <c r="P713" s="63" t="s">
        <v>3146</v>
      </c>
      <c r="Q713" s="63" t="s">
        <v>51</v>
      </c>
      <c r="R713" s="63" t="s">
        <v>3203</v>
      </c>
      <c r="S713" s="39" t="str">
        <f>LOOKUP(2,1/('[1] 集采未中选药品规格'!$A$2:$A$596=$R713),'[1] 集采未中选药品规格'!C$2:C$596)</f>
        <v>500mg</v>
      </c>
      <c r="T713" s="39" t="str">
        <f>LOOKUP(2,1/('[1] 集采未中选药品规格'!$A$2:$A$596=$R713),'[1] 集采未中选药品规格'!D$2:D$596)</f>
        <v>1支</v>
      </c>
      <c r="U713" s="63" t="s">
        <v>89</v>
      </c>
      <c r="V713" s="64" t="s">
        <v>1647</v>
      </c>
      <c r="W713" s="63" t="s">
        <v>3241</v>
      </c>
      <c r="X713" s="64" t="s">
        <v>1647</v>
      </c>
      <c r="Y713" s="63" t="s">
        <v>1648</v>
      </c>
      <c r="Z713" s="63">
        <v>93.56</v>
      </c>
      <c r="AA713" s="63">
        <v>93.56</v>
      </c>
      <c r="AB713" s="55" t="s">
        <v>57</v>
      </c>
      <c r="AC713" s="43" t="s">
        <v>66</v>
      </c>
      <c r="AD713" s="44"/>
      <c r="AE713" s="44" t="s">
        <v>3242</v>
      </c>
      <c r="AF713" s="44" t="s">
        <v>3240</v>
      </c>
      <c r="AG713" s="44" t="s">
        <v>3243</v>
      </c>
      <c r="AH713" s="55"/>
      <c r="AI713" s="50" t="str">
        <f t="shared" si="273"/>
        <v>规格√</v>
      </c>
      <c r="AJ713" s="50" t="str">
        <f t="shared" si="274"/>
        <v>按中选价</v>
      </c>
      <c r="AK713" s="51">
        <f t="shared" si="275"/>
        <v>13.76</v>
      </c>
      <c r="AL713" s="50">
        <f t="shared" si="276"/>
        <v>6.8</v>
      </c>
      <c r="AM713" s="52" t="str">
        <f t="shared" si="277"/>
        <v>原研药，行梯度降价</v>
      </c>
      <c r="AN713" s="53">
        <f t="shared" si="278"/>
        <v>56.14</v>
      </c>
      <c r="AO713" s="53">
        <f t="shared" si="279"/>
        <v>33.69</v>
      </c>
      <c r="AP713" s="53">
        <f t="shared" si="280"/>
        <v>26.950000000000003</v>
      </c>
    </row>
    <row r="714" spans="1:42">
      <c r="A714" s="28">
        <v>51</v>
      </c>
      <c r="B714" s="28" t="s">
        <v>3146</v>
      </c>
      <c r="C714" s="28" t="s">
        <v>3147</v>
      </c>
      <c r="D714" s="28" t="s">
        <v>374</v>
      </c>
      <c r="E714" s="28" t="str">
        <f>LOOKUP(2,1/([1]中选结果表!$C$2:$C$85=D714),[1]中选结果表!$M$2:$M$85)</f>
        <v>注射剂</v>
      </c>
      <c r="F714" s="28" t="s">
        <v>3148</v>
      </c>
      <c r="G714" s="28" t="str">
        <f>LOOKUP(2,1/([1]中选结果表!$D$2:$D$85=$F714),[1]中选结果表!$E$2:$E$85)</f>
        <v>500mg</v>
      </c>
      <c r="H714" s="28" t="str">
        <f>LOOKUP(2,1/([1]中选结果表!$D$2:$D$85=$F714),[1]中选结果表!$F$2:$F$85)</f>
        <v>10瓶</v>
      </c>
      <c r="I714" s="28" t="s">
        <v>89</v>
      </c>
      <c r="J714" s="28" t="s">
        <v>548</v>
      </c>
      <c r="K714" s="28">
        <v>137.6</v>
      </c>
      <c r="L714" s="31">
        <v>13.76</v>
      </c>
      <c r="M714" s="28">
        <v>6</v>
      </c>
      <c r="N714" s="32">
        <v>0.7</v>
      </c>
      <c r="O714" s="60" t="s">
        <v>3244</v>
      </c>
      <c r="P714" s="7" t="s">
        <v>3146</v>
      </c>
      <c r="Q714" s="7" t="s">
        <v>51</v>
      </c>
      <c r="R714" s="7" t="s">
        <v>1836</v>
      </c>
      <c r="S714" s="4" t="str">
        <f>LOOKUP(2,1/('[1] 集采未中选药品规格'!$A$2:$A$596=$R714),'[1] 集采未中选药品规格'!C$2:C$596)</f>
        <v>500mg</v>
      </c>
      <c r="T714" s="4" t="str">
        <f>LOOKUP(2,1/('[1] 集采未中选药品规格'!$A$2:$A$596=$R714),'[1] 集采未中选药品规格'!D$2:D$596)</f>
        <v>1瓶</v>
      </c>
      <c r="U714" s="7" t="s">
        <v>89</v>
      </c>
      <c r="V714" s="61" t="s">
        <v>3245</v>
      </c>
      <c r="W714" s="7" t="s">
        <v>3246</v>
      </c>
      <c r="X714" s="61" t="s">
        <v>3245</v>
      </c>
      <c r="Y714" s="7" t="s">
        <v>3246</v>
      </c>
      <c r="Z714" s="7">
        <v>16</v>
      </c>
      <c r="AA714" s="7">
        <v>16</v>
      </c>
      <c r="AB714" s="54" t="s">
        <v>57</v>
      </c>
      <c r="AC714" s="42"/>
      <c r="AD714" s="42"/>
      <c r="AE714" s="42" t="s">
        <v>3247</v>
      </c>
      <c r="AF714" s="42" t="s">
        <v>3244</v>
      </c>
      <c r="AG714" s="42" t="s">
        <v>3248</v>
      </c>
      <c r="AH714" s="54"/>
      <c r="AI714" s="50" t="str">
        <f t="shared" si="273"/>
        <v>规格√</v>
      </c>
      <c r="AJ714" s="50" t="str">
        <f t="shared" si="274"/>
        <v>按中选价</v>
      </c>
      <c r="AK714" s="51">
        <f t="shared" si="275"/>
        <v>13.76</v>
      </c>
      <c r="AL714" s="50">
        <f t="shared" si="276"/>
        <v>1.2</v>
      </c>
      <c r="AM714" s="52" t="str">
        <f t="shared" si="277"/>
        <v>差比价与挂网价取低者</v>
      </c>
      <c r="AN714" s="53">
        <f t="shared" si="278"/>
        <v>13.76</v>
      </c>
      <c r="AO714" s="53">
        <f t="shared" si="279"/>
        <v>13.76</v>
      </c>
      <c r="AP714" s="53">
        <f t="shared" si="280"/>
        <v>13.76</v>
      </c>
    </row>
    <row r="715" spans="1:42">
      <c r="A715" s="28">
        <v>51</v>
      </c>
      <c r="B715" s="28" t="s">
        <v>3146</v>
      </c>
      <c r="C715" s="28" t="s">
        <v>3147</v>
      </c>
      <c r="D715" s="28" t="s">
        <v>374</v>
      </c>
      <c r="E715" s="28" t="str">
        <f>LOOKUP(2,1/([1]中选结果表!$C$2:$C$85=D715),[1]中选结果表!$M$2:$M$85)</f>
        <v>注射剂</v>
      </c>
      <c r="F715" s="28" t="s">
        <v>3148</v>
      </c>
      <c r="G715" s="28" t="str">
        <f>LOOKUP(2,1/([1]中选结果表!$D$2:$D$85=$F715),[1]中选结果表!$E$2:$E$85)</f>
        <v>500mg</v>
      </c>
      <c r="H715" s="28" t="str">
        <f>LOOKUP(2,1/([1]中选结果表!$D$2:$D$85=$F715),[1]中选结果表!$F$2:$F$85)</f>
        <v>10瓶</v>
      </c>
      <c r="I715" s="28" t="s">
        <v>89</v>
      </c>
      <c r="J715" s="28" t="s">
        <v>548</v>
      </c>
      <c r="K715" s="28">
        <v>137.6</v>
      </c>
      <c r="L715" s="31">
        <v>13.76</v>
      </c>
      <c r="M715" s="28">
        <v>6</v>
      </c>
      <c r="N715" s="32">
        <v>0.7</v>
      </c>
      <c r="O715" s="60" t="s">
        <v>3249</v>
      </c>
      <c r="P715" s="7" t="s">
        <v>3199</v>
      </c>
      <c r="Q715" s="7" t="s">
        <v>484</v>
      </c>
      <c r="R715" s="7" t="s">
        <v>3148</v>
      </c>
      <c r="S715" s="4" t="str">
        <f>LOOKUP(2,1/('[1] 集采未中选药品规格'!$A$2:$A$596=$R715),'[1] 集采未中选药品规格'!C$2:C$596)</f>
        <v>500mg</v>
      </c>
      <c r="T715" s="4" t="str">
        <f>LOOKUP(2,1/('[1] 集采未中选药品规格'!$A$2:$A$596=$R715),'[1] 集采未中选药品规格'!D$2:D$596)</f>
        <v>10瓶</v>
      </c>
      <c r="U715" s="7" t="s">
        <v>89</v>
      </c>
      <c r="V715" s="61" t="s">
        <v>3183</v>
      </c>
      <c r="W715" s="7" t="s">
        <v>3184</v>
      </c>
      <c r="X715" s="61" t="s">
        <v>3183</v>
      </c>
      <c r="Y715" s="7" t="s">
        <v>3184</v>
      </c>
      <c r="Z715" s="7">
        <v>164.2</v>
      </c>
      <c r="AA715" s="7">
        <v>16.420000000000002</v>
      </c>
      <c r="AB715" s="54" t="s">
        <v>57</v>
      </c>
      <c r="AC715" s="42"/>
      <c r="AD715" s="42"/>
      <c r="AE715" s="42" t="s">
        <v>3250</v>
      </c>
      <c r="AF715" s="42" t="s">
        <v>3249</v>
      </c>
      <c r="AG715" s="42" t="s">
        <v>3251</v>
      </c>
      <c r="AH715" s="54"/>
      <c r="AI715" s="50" t="str">
        <f t="shared" si="273"/>
        <v>规格√</v>
      </c>
      <c r="AJ715" s="50" t="str">
        <f t="shared" si="274"/>
        <v>按中选价</v>
      </c>
      <c r="AK715" s="51">
        <f t="shared" si="275"/>
        <v>13.76</v>
      </c>
      <c r="AL715" s="50">
        <f t="shared" si="276"/>
        <v>1.2</v>
      </c>
      <c r="AM715" s="52" t="str">
        <f t="shared" si="277"/>
        <v>差比价与挂网价取低者</v>
      </c>
      <c r="AN715" s="53">
        <f t="shared" si="278"/>
        <v>13.76</v>
      </c>
      <c r="AO715" s="53">
        <f t="shared" si="279"/>
        <v>13.76</v>
      </c>
      <c r="AP715" s="53">
        <f t="shared" si="280"/>
        <v>13.76</v>
      </c>
    </row>
    <row r="716" spans="1:42">
      <c r="A716" s="28">
        <v>51</v>
      </c>
      <c r="B716" s="28" t="s">
        <v>3146</v>
      </c>
      <c r="C716" s="28" t="s">
        <v>3147</v>
      </c>
      <c r="D716" s="28" t="s">
        <v>374</v>
      </c>
      <c r="E716" s="28" t="str">
        <f>LOOKUP(2,1/([1]中选结果表!$C$2:$C$85=D716),[1]中选结果表!$M$2:$M$85)</f>
        <v>注射剂</v>
      </c>
      <c r="F716" s="28" t="s">
        <v>3148</v>
      </c>
      <c r="G716" s="28" t="str">
        <f>LOOKUP(2,1/([1]中选结果表!$D$2:$D$85=$F716),[1]中选结果表!$E$2:$E$85)</f>
        <v>500mg</v>
      </c>
      <c r="H716" s="28" t="str">
        <f>LOOKUP(2,1/([1]中选结果表!$D$2:$D$85=$F716),[1]中选结果表!$F$2:$F$85)</f>
        <v>10瓶</v>
      </c>
      <c r="I716" s="28" t="s">
        <v>89</v>
      </c>
      <c r="J716" s="28" t="s">
        <v>548</v>
      </c>
      <c r="K716" s="28">
        <v>137.6</v>
      </c>
      <c r="L716" s="31">
        <v>13.76</v>
      </c>
      <c r="M716" s="28">
        <v>6</v>
      </c>
      <c r="N716" s="32">
        <v>0.7</v>
      </c>
      <c r="O716" s="60" t="s">
        <v>3252</v>
      </c>
      <c r="P716" s="7" t="s">
        <v>3146</v>
      </c>
      <c r="Q716" s="7" t="s">
        <v>484</v>
      </c>
      <c r="R716" s="7" t="s">
        <v>3253</v>
      </c>
      <c r="S716" s="4" t="str">
        <f>LOOKUP(2,1/('[1] 集采未中选药品规格'!$A$2:$A$596=$R716),'[1] 集采未中选药品规格'!C$2:C$596)</f>
        <v>250mg</v>
      </c>
      <c r="T716" s="4" t="str">
        <f>LOOKUP(2,1/('[1] 集采未中选药品规格'!$A$2:$A$596=$R716),'[1] 集采未中选药品规格'!D$2:D$596)</f>
        <v>1瓶</v>
      </c>
      <c r="U716" s="7" t="s">
        <v>89</v>
      </c>
      <c r="V716" s="61" t="s">
        <v>273</v>
      </c>
      <c r="W716" s="7" t="s">
        <v>274</v>
      </c>
      <c r="X716" s="61" t="s">
        <v>273</v>
      </c>
      <c r="Y716" s="7" t="s">
        <v>274</v>
      </c>
      <c r="Z716" s="7">
        <v>1.26</v>
      </c>
      <c r="AA716" s="7">
        <v>1.26</v>
      </c>
      <c r="AB716" s="54" t="s">
        <v>57</v>
      </c>
      <c r="AC716" s="42"/>
      <c r="AD716" s="42"/>
      <c r="AE716" s="42" t="s">
        <v>3254</v>
      </c>
      <c r="AF716" s="42" t="s">
        <v>3252</v>
      </c>
      <c r="AG716" s="42" t="s">
        <v>3255</v>
      </c>
      <c r="AH716" s="54"/>
      <c r="AI716" s="50" t="str">
        <f t="shared" si="273"/>
        <v>规格×</v>
      </c>
      <c r="AJ716" s="50" t="str">
        <f t="shared" si="274"/>
        <v>含量差比价</v>
      </c>
      <c r="AK716" s="51">
        <f t="shared" si="275"/>
        <v>8.09</v>
      </c>
      <c r="AL716" s="50">
        <f t="shared" si="276"/>
        <v>0.2</v>
      </c>
      <c r="AM716" s="52" t="str">
        <f t="shared" si="277"/>
        <v>差比价与挂网价取低者</v>
      </c>
      <c r="AN716" s="53">
        <f t="shared" si="278"/>
        <v>1.26</v>
      </c>
      <c r="AO716" s="53">
        <f t="shared" si="279"/>
        <v>1.26</v>
      </c>
      <c r="AP716" s="53">
        <f t="shared" si="280"/>
        <v>1.26</v>
      </c>
    </row>
    <row r="717" spans="1:42">
      <c r="A717" s="28">
        <v>51</v>
      </c>
      <c r="B717" s="28" t="s">
        <v>3146</v>
      </c>
      <c r="C717" s="28" t="s">
        <v>3147</v>
      </c>
      <c r="D717" s="28" t="s">
        <v>374</v>
      </c>
      <c r="E717" s="28" t="str">
        <f>LOOKUP(2,1/([1]中选结果表!$C$2:$C$85=D717),[1]中选结果表!$M$2:$M$85)</f>
        <v>注射剂</v>
      </c>
      <c r="F717" s="28" t="s">
        <v>3148</v>
      </c>
      <c r="G717" s="28" t="str">
        <f>LOOKUP(2,1/([1]中选结果表!$D$2:$D$85=$F717),[1]中选结果表!$E$2:$E$85)</f>
        <v>500mg</v>
      </c>
      <c r="H717" s="28" t="str">
        <f>LOOKUP(2,1/([1]中选结果表!$D$2:$D$85=$F717),[1]中选结果表!$F$2:$F$85)</f>
        <v>10瓶</v>
      </c>
      <c r="I717" s="28" t="s">
        <v>89</v>
      </c>
      <c r="J717" s="28" t="s">
        <v>548</v>
      </c>
      <c r="K717" s="28">
        <v>137.6</v>
      </c>
      <c r="L717" s="31">
        <v>13.76</v>
      </c>
      <c r="M717" s="28">
        <v>6</v>
      </c>
      <c r="N717" s="32">
        <v>0.7</v>
      </c>
      <c r="O717" s="60" t="s">
        <v>3256</v>
      </c>
      <c r="P717" s="7" t="s">
        <v>3234</v>
      </c>
      <c r="Q717" s="7" t="s">
        <v>51</v>
      </c>
      <c r="R717" s="7" t="s">
        <v>3257</v>
      </c>
      <c r="S717" s="4" t="str">
        <f>LOOKUP(2,1/('[1] 集采未中选药品规格'!$A$2:$A$596=$R717),'[1] 集采未中选药品规格'!C$2:C$596)</f>
        <v>500mg</v>
      </c>
      <c r="T717" s="4" t="str">
        <f>LOOKUP(2,1/('[1] 集采未中选药品规格'!$A$2:$A$596=$R717),'[1] 集采未中选药品规格'!D$2:D$596)</f>
        <v>5支</v>
      </c>
      <c r="U717" s="7" t="s">
        <v>89</v>
      </c>
      <c r="V717" s="61" t="s">
        <v>3236</v>
      </c>
      <c r="W717" s="7" t="s">
        <v>3237</v>
      </c>
      <c r="X717" s="61" t="s">
        <v>3236</v>
      </c>
      <c r="Y717" s="7" t="s">
        <v>3237</v>
      </c>
      <c r="Z717" s="7">
        <v>66.650000000000006</v>
      </c>
      <c r="AA717" s="7">
        <v>13.33</v>
      </c>
      <c r="AB717" s="54" t="s">
        <v>57</v>
      </c>
      <c r="AC717" s="42"/>
      <c r="AD717" s="42"/>
      <c r="AE717" s="42" t="s">
        <v>3258</v>
      </c>
      <c r="AF717" s="42" t="s">
        <v>3256</v>
      </c>
      <c r="AG717" s="42" t="s">
        <v>3259</v>
      </c>
      <c r="AH717" s="54"/>
      <c r="AI717" s="50" t="str">
        <f t="shared" si="273"/>
        <v>规格√</v>
      </c>
      <c r="AJ717" s="50" t="str">
        <f t="shared" si="274"/>
        <v>按中选价</v>
      </c>
      <c r="AK717" s="51">
        <f t="shared" si="275"/>
        <v>13.76</v>
      </c>
      <c r="AL717" s="50">
        <f t="shared" si="276"/>
        <v>1</v>
      </c>
      <c r="AM717" s="52" t="str">
        <f t="shared" si="277"/>
        <v>差比价与挂网价取低者</v>
      </c>
      <c r="AN717" s="53">
        <f t="shared" si="278"/>
        <v>13.33</v>
      </c>
      <c r="AO717" s="53">
        <f t="shared" si="279"/>
        <v>13.33</v>
      </c>
      <c r="AP717" s="53">
        <f t="shared" si="280"/>
        <v>13.33</v>
      </c>
    </row>
    <row r="718" spans="1:42">
      <c r="A718" s="28">
        <v>51</v>
      </c>
      <c r="B718" s="28" t="s">
        <v>3146</v>
      </c>
      <c r="C718" s="28" t="s">
        <v>3147</v>
      </c>
      <c r="D718" s="28" t="s">
        <v>374</v>
      </c>
      <c r="E718" s="28" t="str">
        <f>LOOKUP(2,1/([1]中选结果表!$C$2:$C$85=D718),[1]中选结果表!$M$2:$M$85)</f>
        <v>注射剂</v>
      </c>
      <c r="F718" s="28" t="s">
        <v>3148</v>
      </c>
      <c r="G718" s="28" t="str">
        <f>LOOKUP(2,1/([1]中选结果表!$D$2:$D$85=$F718),[1]中选结果表!$E$2:$E$85)</f>
        <v>500mg</v>
      </c>
      <c r="H718" s="28" t="str">
        <f>LOOKUP(2,1/([1]中选结果表!$D$2:$D$85=$F718),[1]中选结果表!$F$2:$F$85)</f>
        <v>10瓶</v>
      </c>
      <c r="I718" s="28" t="s">
        <v>89</v>
      </c>
      <c r="J718" s="28" t="s">
        <v>548</v>
      </c>
      <c r="K718" s="28">
        <v>137.6</v>
      </c>
      <c r="L718" s="31">
        <v>13.76</v>
      </c>
      <c r="M718" s="28">
        <v>6</v>
      </c>
      <c r="N718" s="32">
        <v>0.7</v>
      </c>
      <c r="O718" s="60" t="s">
        <v>3260</v>
      </c>
      <c r="P718" s="7" t="s">
        <v>3146</v>
      </c>
      <c r="Q718" s="7" t="s">
        <v>51</v>
      </c>
      <c r="R718" s="7" t="s">
        <v>3203</v>
      </c>
      <c r="S718" s="4" t="str">
        <f>LOOKUP(2,1/('[1] 集采未中选药品规格'!$A$2:$A$596=$R718),'[1] 集采未中选药品规格'!C$2:C$596)</f>
        <v>500mg</v>
      </c>
      <c r="T718" s="4" t="str">
        <f>LOOKUP(2,1/('[1] 集采未中选药品规格'!$A$2:$A$596=$R718),'[1] 集采未中选药品规格'!D$2:D$596)</f>
        <v>1支</v>
      </c>
      <c r="U718" s="7" t="s">
        <v>89</v>
      </c>
      <c r="V718" s="61" t="s">
        <v>1697</v>
      </c>
      <c r="W718" s="7" t="s">
        <v>1698</v>
      </c>
      <c r="X718" s="61" t="s">
        <v>1697</v>
      </c>
      <c r="Y718" s="7" t="s">
        <v>1698</v>
      </c>
      <c r="Z718" s="7">
        <v>93.31</v>
      </c>
      <c r="AA718" s="7">
        <v>93.31</v>
      </c>
      <c r="AB718" s="54" t="s">
        <v>66</v>
      </c>
      <c r="AC718" s="42" t="s">
        <v>140</v>
      </c>
      <c r="AD718" s="42"/>
      <c r="AE718" s="42" t="s">
        <v>3261</v>
      </c>
      <c r="AF718" s="42" t="s">
        <v>3260</v>
      </c>
      <c r="AG718" s="42" t="s">
        <v>3262</v>
      </c>
      <c r="AH718" s="54"/>
      <c r="AI718" s="50" t="str">
        <f t="shared" si="273"/>
        <v>规格√</v>
      </c>
      <c r="AJ718" s="50" t="str">
        <f t="shared" si="274"/>
        <v>按中选价</v>
      </c>
      <c r="AK718" s="51">
        <f t="shared" si="275"/>
        <v>13.76</v>
      </c>
      <c r="AL718" s="50">
        <f t="shared" si="276"/>
        <v>6.8</v>
      </c>
      <c r="AM718" s="52" t="str">
        <f t="shared" si="277"/>
        <v>过评药，行梯度降价</v>
      </c>
      <c r="AN718" s="53">
        <f t="shared" si="278"/>
        <v>55.989999999999995</v>
      </c>
      <c r="AO718" s="53">
        <f t="shared" si="279"/>
        <v>33.6</v>
      </c>
      <c r="AP718" s="53">
        <f t="shared" si="280"/>
        <v>26.880000000000003</v>
      </c>
    </row>
    <row r="719" spans="1:42">
      <c r="A719" s="28">
        <v>51</v>
      </c>
      <c r="B719" s="28" t="s">
        <v>3146</v>
      </c>
      <c r="C719" s="28" t="s">
        <v>3147</v>
      </c>
      <c r="D719" s="28" t="s">
        <v>374</v>
      </c>
      <c r="E719" s="28" t="str">
        <f>LOOKUP(2,1/([1]中选结果表!$C$2:$C$85=D719),[1]中选结果表!$M$2:$M$85)</f>
        <v>注射剂</v>
      </c>
      <c r="F719" s="28" t="s">
        <v>3148</v>
      </c>
      <c r="G719" s="28" t="str">
        <f>LOOKUP(2,1/([1]中选结果表!$D$2:$D$85=$F719),[1]中选结果表!$E$2:$E$85)</f>
        <v>500mg</v>
      </c>
      <c r="H719" s="28" t="str">
        <f>LOOKUP(2,1/([1]中选结果表!$D$2:$D$85=$F719),[1]中选结果表!$F$2:$F$85)</f>
        <v>10瓶</v>
      </c>
      <c r="I719" s="28" t="s">
        <v>89</v>
      </c>
      <c r="J719" s="28" t="s">
        <v>548</v>
      </c>
      <c r="K719" s="28">
        <v>137.6</v>
      </c>
      <c r="L719" s="31">
        <v>13.76</v>
      </c>
      <c r="M719" s="28">
        <v>6</v>
      </c>
      <c r="N719" s="32">
        <v>0.7</v>
      </c>
      <c r="O719" s="60" t="s">
        <v>3263</v>
      </c>
      <c r="P719" s="7" t="s">
        <v>3146</v>
      </c>
      <c r="Q719" s="7" t="s">
        <v>1742</v>
      </c>
      <c r="R719" s="7" t="s">
        <v>1823</v>
      </c>
      <c r="S719" s="4" t="str">
        <f>LOOKUP(2,1/('[1] 集采未中选药品规格'!$A$2:$A$596=$R719),'[1] 集采未中选药品规格'!C$2:C$596)</f>
        <v>125mg</v>
      </c>
      <c r="T719" s="4" t="str">
        <f>LOOKUP(2,1/('[1] 集采未中选药品规格'!$A$2:$A$596=$R719),'[1] 集采未中选药品规格'!D$2:D$596)</f>
        <v>1瓶</v>
      </c>
      <c r="U719" s="7" t="s">
        <v>47</v>
      </c>
      <c r="V719" s="61" t="s">
        <v>1743</v>
      </c>
      <c r="W719" s="7" t="s">
        <v>1744</v>
      </c>
      <c r="X719" s="61" t="s">
        <v>1743</v>
      </c>
      <c r="Y719" s="7" t="s">
        <v>1744</v>
      </c>
      <c r="Z719" s="7">
        <v>4.9800000000000004</v>
      </c>
      <c r="AA719" s="7">
        <v>4.9800000000000004</v>
      </c>
      <c r="AB719" s="54" t="s">
        <v>57</v>
      </c>
      <c r="AC719" s="42"/>
      <c r="AD719" s="42"/>
      <c r="AE719" s="42" t="s">
        <v>3264</v>
      </c>
      <c r="AF719" s="42" t="s">
        <v>3263</v>
      </c>
      <c r="AG719" s="42" t="s">
        <v>3265</v>
      </c>
      <c r="AH719" s="54"/>
      <c r="AI719" s="50" t="str">
        <f t="shared" si="273"/>
        <v>规格×</v>
      </c>
      <c r="AJ719" s="50" t="str">
        <f t="shared" si="274"/>
        <v>含量差比价</v>
      </c>
      <c r="AK719" s="51">
        <f t="shared" si="275"/>
        <v>4.76</v>
      </c>
      <c r="AL719" s="50">
        <f t="shared" si="276"/>
        <v>1</v>
      </c>
      <c r="AM719" s="52" t="str">
        <f t="shared" si="277"/>
        <v>差比价与挂网价取低者</v>
      </c>
      <c r="AN719" s="53">
        <f t="shared" si="278"/>
        <v>4.76</v>
      </c>
      <c r="AO719" s="53">
        <f t="shared" si="279"/>
        <v>4.76</v>
      </c>
      <c r="AP719" s="53">
        <f t="shared" si="280"/>
        <v>4.76</v>
      </c>
    </row>
    <row r="720" spans="1:42">
      <c r="A720" s="28">
        <v>51</v>
      </c>
      <c r="B720" s="28" t="s">
        <v>3146</v>
      </c>
      <c r="C720" s="28" t="s">
        <v>3147</v>
      </c>
      <c r="D720" s="28" t="s">
        <v>374</v>
      </c>
      <c r="E720" s="28" t="str">
        <f>LOOKUP(2,1/([1]中选结果表!$C$2:$C$85=D720),[1]中选结果表!$M$2:$M$85)</f>
        <v>注射剂</v>
      </c>
      <c r="F720" s="28" t="s">
        <v>3148</v>
      </c>
      <c r="G720" s="28" t="str">
        <f>LOOKUP(2,1/([1]中选结果表!$D$2:$D$85=$F720),[1]中选结果表!$E$2:$E$85)</f>
        <v>500mg</v>
      </c>
      <c r="H720" s="28" t="str">
        <f>LOOKUP(2,1/([1]中选结果表!$D$2:$D$85=$F720),[1]中选结果表!$F$2:$F$85)</f>
        <v>10瓶</v>
      </c>
      <c r="I720" s="28" t="s">
        <v>89</v>
      </c>
      <c r="J720" s="28" t="s">
        <v>548</v>
      </c>
      <c r="K720" s="28">
        <v>137.6</v>
      </c>
      <c r="L720" s="31">
        <v>13.76</v>
      </c>
      <c r="M720" s="28">
        <v>6</v>
      </c>
      <c r="N720" s="32">
        <v>0.7</v>
      </c>
      <c r="O720" s="60" t="s">
        <v>3266</v>
      </c>
      <c r="P720" s="7" t="s">
        <v>3146</v>
      </c>
      <c r="Q720" s="7" t="s">
        <v>484</v>
      </c>
      <c r="R720" s="7" t="s">
        <v>3267</v>
      </c>
      <c r="S720" s="4" t="str">
        <f>LOOKUP(2,1/('[1] 集采未中选药品规格'!$A$2:$A$596=$R720),'[1] 集采未中选药品规格'!C$2:C$596)</f>
        <v>500mg</v>
      </c>
      <c r="T720" s="4" t="str">
        <f>LOOKUP(2,1/('[1] 集采未中选药品规格'!$A$2:$A$596=$R720),'[1] 集采未中选药品规格'!D$2:D$596)</f>
        <v>1瓶</v>
      </c>
      <c r="U720" s="7" t="s">
        <v>47</v>
      </c>
      <c r="V720" s="61" t="s">
        <v>547</v>
      </c>
      <c r="W720" s="7" t="s">
        <v>548</v>
      </c>
      <c r="X720" s="61" t="s">
        <v>547</v>
      </c>
      <c r="Y720" s="7" t="s">
        <v>548</v>
      </c>
      <c r="Z720" s="7">
        <v>19.899999999999999</v>
      </c>
      <c r="AA720" s="7">
        <v>19.899999999999999</v>
      </c>
      <c r="AB720" s="54" t="s">
        <v>66</v>
      </c>
      <c r="AC720" s="42"/>
      <c r="AD720" s="42"/>
      <c r="AE720" s="42" t="s">
        <v>3268</v>
      </c>
      <c r="AF720" s="42" t="s">
        <v>3266</v>
      </c>
      <c r="AG720" s="42" t="s">
        <v>3269</v>
      </c>
      <c r="AH720" s="54" t="s">
        <v>60</v>
      </c>
      <c r="AI720" s="50" t="str">
        <f t="shared" si="273"/>
        <v>规格√</v>
      </c>
      <c r="AJ720" s="50" t="str">
        <f t="shared" si="274"/>
        <v>按中选价</v>
      </c>
      <c r="AK720" s="51">
        <f t="shared" si="275"/>
        <v>13.76</v>
      </c>
      <c r="AL720" s="50">
        <f t="shared" si="276"/>
        <v>1.4</v>
      </c>
      <c r="AM720" s="52" t="str">
        <f t="shared" si="277"/>
        <v>过评药，差比价与挂网价取低者</v>
      </c>
      <c r="AN720" s="53">
        <f t="shared" si="278"/>
        <v>13.76</v>
      </c>
      <c r="AO720" s="53">
        <f t="shared" si="279"/>
        <v>13.76</v>
      </c>
      <c r="AP720" s="53">
        <f t="shared" si="280"/>
        <v>13.76</v>
      </c>
    </row>
    <row r="721" spans="1:42">
      <c r="A721" s="28">
        <v>51</v>
      </c>
      <c r="B721" s="28" t="s">
        <v>3146</v>
      </c>
      <c r="C721" s="28" t="s">
        <v>3147</v>
      </c>
      <c r="D721" s="28" t="s">
        <v>374</v>
      </c>
      <c r="E721" s="28" t="str">
        <f>LOOKUP(2,1/([1]中选结果表!$C$2:$C$85=D721),[1]中选结果表!$M$2:$M$85)</f>
        <v>注射剂</v>
      </c>
      <c r="F721" s="28" t="s">
        <v>3148</v>
      </c>
      <c r="G721" s="28" t="str">
        <f>LOOKUP(2,1/([1]中选结果表!$D$2:$D$85=$F721),[1]中选结果表!$E$2:$E$85)</f>
        <v>500mg</v>
      </c>
      <c r="H721" s="28" t="str">
        <f>LOOKUP(2,1/([1]中选结果表!$D$2:$D$85=$F721),[1]中选结果表!$F$2:$F$85)</f>
        <v>10瓶</v>
      </c>
      <c r="I721" s="28" t="s">
        <v>89</v>
      </c>
      <c r="J721" s="28" t="s">
        <v>548</v>
      </c>
      <c r="K721" s="28">
        <v>137.6</v>
      </c>
      <c r="L721" s="31">
        <v>13.76</v>
      </c>
      <c r="M721" s="28">
        <v>6</v>
      </c>
      <c r="N721" s="32">
        <v>0.7</v>
      </c>
      <c r="O721" s="60" t="s">
        <v>3270</v>
      </c>
      <c r="P721" s="7" t="s">
        <v>3146</v>
      </c>
      <c r="Q721" s="7" t="s">
        <v>484</v>
      </c>
      <c r="R721" s="7" t="s">
        <v>3271</v>
      </c>
      <c r="S721" s="4" t="str">
        <f>LOOKUP(2,1/('[1] 集采未中选药品规格'!$A$2:$A$596=$R721),'[1] 集采未中选药品规格'!C$2:C$596)</f>
        <v>500mg</v>
      </c>
      <c r="T721" s="4" t="str">
        <f>LOOKUP(2,1/('[1] 集采未中选药品规格'!$A$2:$A$596=$R721),'[1] 集采未中选药品规格'!D$2:D$596)</f>
        <v>1瓶</v>
      </c>
      <c r="U721" s="7" t="s">
        <v>89</v>
      </c>
      <c r="V721" s="61" t="s">
        <v>273</v>
      </c>
      <c r="W721" s="7" t="s">
        <v>274</v>
      </c>
      <c r="X721" s="61" t="s">
        <v>273</v>
      </c>
      <c r="Y721" s="7" t="s">
        <v>274</v>
      </c>
      <c r="Z721" s="7">
        <v>9.76</v>
      </c>
      <c r="AA721" s="7">
        <v>9.76</v>
      </c>
      <c r="AB721" s="54" t="s">
        <v>57</v>
      </c>
      <c r="AC721" s="42"/>
      <c r="AD721" s="42"/>
      <c r="AE721" s="42" t="s">
        <v>3272</v>
      </c>
      <c r="AF721" s="42" t="s">
        <v>3270</v>
      </c>
      <c r="AG721" s="42" t="s">
        <v>3273</v>
      </c>
      <c r="AH721" s="54"/>
      <c r="AI721" s="50" t="str">
        <f t="shared" si="273"/>
        <v>规格√</v>
      </c>
      <c r="AJ721" s="50" t="str">
        <f t="shared" si="274"/>
        <v>按中选价</v>
      </c>
      <c r="AK721" s="51">
        <f t="shared" si="275"/>
        <v>13.76</v>
      </c>
      <c r="AL721" s="50">
        <f t="shared" si="276"/>
        <v>0.7</v>
      </c>
      <c r="AM721" s="52" t="str">
        <f t="shared" si="277"/>
        <v>差比价与挂网价取低者</v>
      </c>
      <c r="AN721" s="53">
        <f t="shared" si="278"/>
        <v>9.76</v>
      </c>
      <c r="AO721" s="53">
        <f t="shared" si="279"/>
        <v>9.76</v>
      </c>
      <c r="AP721" s="53">
        <f t="shared" si="280"/>
        <v>9.76</v>
      </c>
    </row>
    <row r="722" spans="1:42">
      <c r="A722" s="28">
        <v>51</v>
      </c>
      <c r="B722" s="28" t="s">
        <v>3146</v>
      </c>
      <c r="C722" s="28" t="s">
        <v>3147</v>
      </c>
      <c r="D722" s="28" t="s">
        <v>374</v>
      </c>
      <c r="E722" s="28" t="str">
        <f>LOOKUP(2,1/([1]中选结果表!$C$2:$C$85=D722),[1]中选结果表!$M$2:$M$85)</f>
        <v>注射剂</v>
      </c>
      <c r="F722" s="28" t="s">
        <v>3148</v>
      </c>
      <c r="G722" s="28" t="str">
        <f>LOOKUP(2,1/([1]中选结果表!$D$2:$D$85=$F722),[1]中选结果表!$E$2:$E$85)</f>
        <v>500mg</v>
      </c>
      <c r="H722" s="28" t="str">
        <f>LOOKUP(2,1/([1]中选结果表!$D$2:$D$85=$F722),[1]中选结果表!$F$2:$F$85)</f>
        <v>10瓶</v>
      </c>
      <c r="I722" s="28" t="s">
        <v>89</v>
      </c>
      <c r="J722" s="28" t="s">
        <v>548</v>
      </c>
      <c r="K722" s="28">
        <v>137.6</v>
      </c>
      <c r="L722" s="31">
        <v>13.76</v>
      </c>
      <c r="M722" s="28">
        <v>6</v>
      </c>
      <c r="N722" s="32">
        <v>0.7</v>
      </c>
      <c r="O722" s="60" t="s">
        <v>3274</v>
      </c>
      <c r="P722" s="7" t="s">
        <v>3146</v>
      </c>
      <c r="Q722" s="7" t="s">
        <v>51</v>
      </c>
      <c r="R722" s="7" t="s">
        <v>3275</v>
      </c>
      <c r="S722" s="4" t="str">
        <f>LOOKUP(2,1/('[1] 集采未中选药品规格'!$A$2:$A$596=$R722),'[1] 集采未中选药品规格'!C$2:C$596)</f>
        <v>500mg</v>
      </c>
      <c r="T722" s="4" t="str">
        <f>LOOKUP(2,1/('[1] 集采未中选药品规格'!$A$2:$A$596=$R722),'[1] 集采未中选药品规格'!D$2:D$596)</f>
        <v>1支</v>
      </c>
      <c r="U722" s="7" t="s">
        <v>512</v>
      </c>
      <c r="V722" s="61" t="s">
        <v>3276</v>
      </c>
      <c r="W722" s="7" t="s">
        <v>3277</v>
      </c>
      <c r="X722" s="61" t="s">
        <v>3276</v>
      </c>
      <c r="Y722" s="7" t="s">
        <v>3277</v>
      </c>
      <c r="Z722" s="7">
        <v>88</v>
      </c>
      <c r="AA722" s="7">
        <v>88</v>
      </c>
      <c r="AB722" s="54" t="s">
        <v>66</v>
      </c>
      <c r="AC722" s="42"/>
      <c r="AD722" s="42"/>
      <c r="AE722" s="42" t="s">
        <v>3278</v>
      </c>
      <c r="AF722" s="42" t="s">
        <v>3274</v>
      </c>
      <c r="AG722" s="42" t="s">
        <v>3279</v>
      </c>
      <c r="AH722" s="54"/>
      <c r="AI722" s="50" t="str">
        <f t="shared" si="273"/>
        <v>规格√</v>
      </c>
      <c r="AJ722" s="50" t="str">
        <f t="shared" si="274"/>
        <v>按中选价</v>
      </c>
      <c r="AK722" s="51">
        <f t="shared" si="275"/>
        <v>13.76</v>
      </c>
      <c r="AL722" s="50">
        <f t="shared" si="276"/>
        <v>6.4</v>
      </c>
      <c r="AM722" s="52" t="str">
        <f t="shared" si="277"/>
        <v>过评药，行梯度降价</v>
      </c>
      <c r="AN722" s="53">
        <f t="shared" si="278"/>
        <v>52.8</v>
      </c>
      <c r="AO722" s="53">
        <f t="shared" si="279"/>
        <v>31.68</v>
      </c>
      <c r="AP722" s="53">
        <f t="shared" si="280"/>
        <v>25.35</v>
      </c>
    </row>
    <row r="723" spans="1:42">
      <c r="A723" s="29">
        <v>52</v>
      </c>
      <c r="B723" s="29" t="s">
        <v>3280</v>
      </c>
      <c r="C723" s="29" t="s">
        <v>3281</v>
      </c>
      <c r="D723" s="29" t="s">
        <v>3282</v>
      </c>
      <c r="E723" s="29" t="str">
        <f>LOOKUP(2,1/([1]中选结果表!$C$2:$C$85=D723),[1]中选结果表!$M$2:$M$85)</f>
        <v>注射剂</v>
      </c>
      <c r="F723" s="29" t="s">
        <v>3283</v>
      </c>
      <c r="G723" s="29" t="str">
        <f>LOOKUP(2,1/([1]中选结果表!$D$2:$D$85=$F723),[1]中选结果表!$E$2:$E$85)</f>
        <v>1mg</v>
      </c>
      <c r="H723" s="29" t="str">
        <f>LOOKUP(2,1/([1]中选结果表!$D$2:$D$85=$F723),[1]中选结果表!$F$2:$F$85)</f>
        <v>30支</v>
      </c>
      <c r="I723" s="29" t="s">
        <v>89</v>
      </c>
      <c r="J723" s="29" t="s">
        <v>1418</v>
      </c>
      <c r="K723" s="29">
        <v>83.7</v>
      </c>
      <c r="L723" s="34">
        <v>2.79</v>
      </c>
      <c r="M723" s="29">
        <v>4</v>
      </c>
      <c r="N723" s="35">
        <v>0.7</v>
      </c>
      <c r="O723" s="62" t="s">
        <v>3284</v>
      </c>
      <c r="P723" s="63" t="s">
        <v>3280</v>
      </c>
      <c r="Q723" s="63" t="s">
        <v>3285</v>
      </c>
      <c r="R723" s="63" t="s">
        <v>3286</v>
      </c>
      <c r="S723" s="39" t="str">
        <f>LOOKUP(2,1/('[1] 集采未中选药品规格'!$A$2:$A$596=$R723),'[1] 集采未中选药品规格'!C$2:C$596)</f>
        <v>1mg</v>
      </c>
      <c r="T723" s="39" t="str">
        <f>LOOKUP(2,1/('[1] 集采未中选药品规格'!$A$2:$A$596=$R723),'[1] 集采未中选药品规格'!D$2:D$596)</f>
        <v>5支</v>
      </c>
      <c r="U723" s="63" t="s">
        <v>89</v>
      </c>
      <c r="V723" s="64" t="s">
        <v>2147</v>
      </c>
      <c r="W723" s="63" t="s">
        <v>3287</v>
      </c>
      <c r="X723" s="64" t="s">
        <v>2147</v>
      </c>
      <c r="Y723" s="63" t="s">
        <v>2148</v>
      </c>
      <c r="Z723" s="63">
        <v>80</v>
      </c>
      <c r="AA723" s="63">
        <v>16</v>
      </c>
      <c r="AB723" s="55" t="s">
        <v>57</v>
      </c>
      <c r="AC723" s="43" t="s">
        <v>66</v>
      </c>
      <c r="AD723" s="44"/>
      <c r="AE723" s="44" t="s">
        <v>3288</v>
      </c>
      <c r="AF723" s="44" t="s">
        <v>3284</v>
      </c>
      <c r="AG723" s="44" t="s">
        <v>3289</v>
      </c>
      <c r="AH723" s="55"/>
      <c r="AI723" s="50" t="str">
        <f t="shared" si="273"/>
        <v>规格√</v>
      </c>
      <c r="AJ723" s="50" t="str">
        <f t="shared" si="274"/>
        <v>按中选价</v>
      </c>
      <c r="AK723" s="51">
        <f t="shared" si="275"/>
        <v>2.79</v>
      </c>
      <c r="AL723" s="50">
        <f t="shared" si="276"/>
        <v>5.7</v>
      </c>
      <c r="AM723" s="52" t="str">
        <f t="shared" si="277"/>
        <v>原研药，行梯度降价</v>
      </c>
      <c r="AN723" s="53">
        <f t="shared" si="278"/>
        <v>9.6</v>
      </c>
      <c r="AO723" s="53">
        <f t="shared" si="279"/>
        <v>5.76</v>
      </c>
      <c r="AP723" s="53">
        <f t="shared" si="280"/>
        <v>4.6099999999999994</v>
      </c>
    </row>
    <row r="724" spans="1:42">
      <c r="A724" s="29">
        <v>52</v>
      </c>
      <c r="B724" s="29" t="s">
        <v>3280</v>
      </c>
      <c r="C724" s="29" t="s">
        <v>3281</v>
      </c>
      <c r="D724" s="29" t="s">
        <v>3282</v>
      </c>
      <c r="E724" s="29" t="str">
        <f>LOOKUP(2,1/([1]中选结果表!$C$2:$C$85=D724),[1]中选结果表!$M$2:$M$85)</f>
        <v>注射剂</v>
      </c>
      <c r="F724" s="29" t="s">
        <v>3283</v>
      </c>
      <c r="G724" s="29" t="str">
        <f>LOOKUP(2,1/([1]中选结果表!$D$2:$D$85=$F724),[1]中选结果表!$E$2:$E$85)</f>
        <v>1mg</v>
      </c>
      <c r="H724" s="29" t="str">
        <f>LOOKUP(2,1/([1]中选结果表!$D$2:$D$85=$F724),[1]中选结果表!$F$2:$F$85)</f>
        <v>30支</v>
      </c>
      <c r="I724" s="29" t="s">
        <v>89</v>
      </c>
      <c r="J724" s="29" t="s">
        <v>1418</v>
      </c>
      <c r="K724" s="29">
        <v>83.7</v>
      </c>
      <c r="L724" s="34">
        <v>2.79</v>
      </c>
      <c r="M724" s="29">
        <v>4</v>
      </c>
      <c r="N724" s="35">
        <v>0.7</v>
      </c>
      <c r="O724" s="62" t="s">
        <v>3290</v>
      </c>
      <c r="P724" s="63" t="s">
        <v>3291</v>
      </c>
      <c r="Q724" s="63" t="s">
        <v>3292</v>
      </c>
      <c r="R724" s="63" t="s">
        <v>3293</v>
      </c>
      <c r="S724" s="39" t="str">
        <f>LOOKUP(2,1/('[1] 集采未中选药品规格'!$A$2:$A$596=$R724),'[1] 集采未中选药品规格'!C$2:C$596)</f>
        <v>9.6mg</v>
      </c>
      <c r="T724" s="39" t="str">
        <f>LOOKUP(2,1/('[1] 集采未中选药品规格'!$A$2:$A$596=$R724),'[1] 集采未中选药品规格'!D$2:D$596)</f>
        <v>1支</v>
      </c>
      <c r="U724" s="63" t="s">
        <v>89</v>
      </c>
      <c r="V724" s="64" t="s">
        <v>381</v>
      </c>
      <c r="W724" s="63" t="s">
        <v>2146</v>
      </c>
      <c r="X724" s="64" t="s">
        <v>2147</v>
      </c>
      <c r="Y724" s="63" t="s">
        <v>2148</v>
      </c>
      <c r="Z724" s="63">
        <v>237.67</v>
      </c>
      <c r="AA724" s="63">
        <v>237.67</v>
      </c>
      <c r="AB724" s="55" t="s">
        <v>57</v>
      </c>
      <c r="AC724" s="43" t="s">
        <v>66</v>
      </c>
      <c r="AD724" s="44"/>
      <c r="AE724" s="44" t="s">
        <v>3294</v>
      </c>
      <c r="AF724" s="44" t="s">
        <v>3290</v>
      </c>
      <c r="AG724" s="44" t="s">
        <v>3295</v>
      </c>
      <c r="AH724" s="55"/>
      <c r="AI724" s="50" t="str">
        <f t="shared" si="273"/>
        <v>规格×</v>
      </c>
      <c r="AJ724" s="50" t="str">
        <f t="shared" si="274"/>
        <v>含量差比价</v>
      </c>
      <c r="AK724" s="51">
        <f t="shared" si="275"/>
        <v>15.76</v>
      </c>
      <c r="AL724" s="50">
        <f t="shared" si="276"/>
        <v>15.1</v>
      </c>
      <c r="AM724" s="52" t="str">
        <f t="shared" si="277"/>
        <v>原研药，行梯度降价</v>
      </c>
      <c r="AN724" s="53">
        <f t="shared" si="278"/>
        <v>142.60999999999999</v>
      </c>
      <c r="AO724" s="53">
        <f t="shared" si="279"/>
        <v>85.570000000000007</v>
      </c>
      <c r="AP724" s="53">
        <f t="shared" si="280"/>
        <v>68.45</v>
      </c>
    </row>
    <row r="725" spans="1:42">
      <c r="A725" s="29">
        <v>52</v>
      </c>
      <c r="B725" s="29" t="s">
        <v>3280</v>
      </c>
      <c r="C725" s="29" t="s">
        <v>3281</v>
      </c>
      <c r="D725" s="29" t="s">
        <v>3282</v>
      </c>
      <c r="E725" s="29" t="str">
        <f>LOOKUP(2,1/([1]中选结果表!$C$2:$C$85=D725),[1]中选结果表!$M$2:$M$85)</f>
        <v>注射剂</v>
      </c>
      <c r="F725" s="29" t="s">
        <v>3283</v>
      </c>
      <c r="G725" s="29" t="str">
        <f>LOOKUP(2,1/([1]中选结果表!$D$2:$D$85=$F725),[1]中选结果表!$E$2:$E$85)</f>
        <v>1mg</v>
      </c>
      <c r="H725" s="29" t="str">
        <f>LOOKUP(2,1/([1]中选结果表!$D$2:$D$85=$F725),[1]中选结果表!$F$2:$F$85)</f>
        <v>30支</v>
      </c>
      <c r="I725" s="29" t="s">
        <v>89</v>
      </c>
      <c r="J725" s="29" t="s">
        <v>1418</v>
      </c>
      <c r="K725" s="29">
        <v>83.7</v>
      </c>
      <c r="L725" s="34">
        <v>2.79</v>
      </c>
      <c r="M725" s="29">
        <v>4</v>
      </c>
      <c r="N725" s="35">
        <v>0.7</v>
      </c>
      <c r="O725" s="62" t="s">
        <v>3296</v>
      </c>
      <c r="P725" s="63" t="s">
        <v>3297</v>
      </c>
      <c r="Q725" s="63" t="s">
        <v>3292</v>
      </c>
      <c r="R725" s="63" t="s">
        <v>3298</v>
      </c>
      <c r="S725" s="39" t="str">
        <f>LOOKUP(2,1/('[1] 集采未中选药品规格'!$A$2:$A$596=$R725),'[1] 集采未中选药品规格'!C$2:C$596)</f>
        <v>10.8mg</v>
      </c>
      <c r="T725" s="39" t="str">
        <f>LOOKUP(2,1/('[1] 集采未中选药品规格'!$A$2:$A$596=$R725),'[1] 集采未中选药品规格'!D$2:D$596)</f>
        <v>1支</v>
      </c>
      <c r="U725" s="63" t="s">
        <v>89</v>
      </c>
      <c r="V725" s="64" t="s">
        <v>381</v>
      </c>
      <c r="W725" s="63" t="s">
        <v>2146</v>
      </c>
      <c r="X725" s="64" t="s">
        <v>2147</v>
      </c>
      <c r="Y725" s="63" t="s">
        <v>2148</v>
      </c>
      <c r="Z725" s="63">
        <v>167.65</v>
      </c>
      <c r="AA725" s="63">
        <v>167.65</v>
      </c>
      <c r="AB725" s="55" t="s">
        <v>57</v>
      </c>
      <c r="AC725" s="43" t="s">
        <v>66</v>
      </c>
      <c r="AD725" s="44"/>
      <c r="AE725" s="44" t="s">
        <v>3299</v>
      </c>
      <c r="AF725" s="44" t="s">
        <v>3296</v>
      </c>
      <c r="AG725" s="44" t="s">
        <v>3300</v>
      </c>
      <c r="AH725" s="55"/>
      <c r="AI725" s="50" t="str">
        <f t="shared" si="273"/>
        <v>规格×</v>
      </c>
      <c r="AJ725" s="50" t="str">
        <f t="shared" si="274"/>
        <v>含量差比价</v>
      </c>
      <c r="AK725" s="51">
        <f t="shared" si="275"/>
        <v>17.25</v>
      </c>
      <c r="AL725" s="50">
        <f t="shared" si="276"/>
        <v>9.6999999999999993</v>
      </c>
      <c r="AM725" s="52" t="str">
        <f t="shared" si="277"/>
        <v>原研药，行梯度降价</v>
      </c>
      <c r="AN725" s="53">
        <f t="shared" si="278"/>
        <v>100.59</v>
      </c>
      <c r="AO725" s="53">
        <f t="shared" si="279"/>
        <v>60.36</v>
      </c>
      <c r="AP725" s="53">
        <f t="shared" si="280"/>
        <v>48.29</v>
      </c>
    </row>
    <row r="726" spans="1:42">
      <c r="A726" s="29">
        <v>52</v>
      </c>
      <c r="B726" s="29" t="s">
        <v>3280</v>
      </c>
      <c r="C726" s="29" t="s">
        <v>3281</v>
      </c>
      <c r="D726" s="29" t="s">
        <v>3282</v>
      </c>
      <c r="E726" s="29" t="str">
        <f>LOOKUP(2,1/([1]中选结果表!$C$2:$C$85=D726),[1]中选结果表!$M$2:$M$85)</f>
        <v>注射剂</v>
      </c>
      <c r="F726" s="29" t="s">
        <v>3283</v>
      </c>
      <c r="G726" s="29" t="str">
        <f>LOOKUP(2,1/([1]中选结果表!$D$2:$D$85=$F726),[1]中选结果表!$E$2:$E$85)</f>
        <v>1mg</v>
      </c>
      <c r="H726" s="29" t="str">
        <f>LOOKUP(2,1/([1]中选结果表!$D$2:$D$85=$F726),[1]中选结果表!$F$2:$F$85)</f>
        <v>30支</v>
      </c>
      <c r="I726" s="29" t="s">
        <v>89</v>
      </c>
      <c r="J726" s="29" t="s">
        <v>1418</v>
      </c>
      <c r="K726" s="29">
        <v>83.7</v>
      </c>
      <c r="L726" s="34">
        <v>2.79</v>
      </c>
      <c r="M726" s="29">
        <v>4</v>
      </c>
      <c r="N726" s="35">
        <v>0.7</v>
      </c>
      <c r="O726" s="62" t="s">
        <v>3301</v>
      </c>
      <c r="P726" s="63" t="s">
        <v>3291</v>
      </c>
      <c r="Q726" s="63" t="s">
        <v>3292</v>
      </c>
      <c r="R726" s="63" t="s">
        <v>3302</v>
      </c>
      <c r="S726" s="39" t="str">
        <f>LOOKUP(2,1/('[1] 集采未中选药品规格'!$A$2:$A$596=$R726),'[1] 集采未中选药品规格'!C$2:C$596)</f>
        <v>19.2mg</v>
      </c>
      <c r="T726" s="39" t="str">
        <f>LOOKUP(2,1/('[1] 集采未中选药品规格'!$A$2:$A$596=$R726),'[1] 集采未中选药品规格'!D$2:D$596)</f>
        <v>1支</v>
      </c>
      <c r="U726" s="63" t="s">
        <v>89</v>
      </c>
      <c r="V726" s="64" t="s">
        <v>381</v>
      </c>
      <c r="W726" s="63" t="s">
        <v>2146</v>
      </c>
      <c r="X726" s="64" t="s">
        <v>2147</v>
      </c>
      <c r="Y726" s="63" t="s">
        <v>2148</v>
      </c>
      <c r="Z726" s="63">
        <v>333.04</v>
      </c>
      <c r="AA726" s="63">
        <v>333.04</v>
      </c>
      <c r="AB726" s="55" t="s">
        <v>57</v>
      </c>
      <c r="AC726" s="43" t="s">
        <v>66</v>
      </c>
      <c r="AD726" s="44"/>
      <c r="AE726" s="44" t="s">
        <v>3303</v>
      </c>
      <c r="AF726" s="44" t="s">
        <v>3301</v>
      </c>
      <c r="AG726" s="44" t="s">
        <v>3304</v>
      </c>
      <c r="AH726" s="55"/>
      <c r="AI726" s="50" t="str">
        <f t="shared" si="273"/>
        <v>规格×</v>
      </c>
      <c r="AJ726" s="50" t="str">
        <f t="shared" si="274"/>
        <v>含量差比价</v>
      </c>
      <c r="AK726" s="51">
        <f t="shared" si="275"/>
        <v>26.79</v>
      </c>
      <c r="AL726" s="50">
        <f t="shared" si="276"/>
        <v>12.4</v>
      </c>
      <c r="AM726" s="52" t="str">
        <f t="shared" si="277"/>
        <v>原研药，行梯度降价</v>
      </c>
      <c r="AN726" s="53">
        <f t="shared" si="278"/>
        <v>199.82999999999998</v>
      </c>
      <c r="AO726" s="53">
        <f t="shared" si="279"/>
        <v>119.9</v>
      </c>
      <c r="AP726" s="53">
        <f t="shared" si="280"/>
        <v>95.92</v>
      </c>
    </row>
    <row r="727" spans="1:42">
      <c r="A727" s="29">
        <v>52</v>
      </c>
      <c r="B727" s="29" t="s">
        <v>3280</v>
      </c>
      <c r="C727" s="29" t="s">
        <v>3281</v>
      </c>
      <c r="D727" s="29" t="s">
        <v>3282</v>
      </c>
      <c r="E727" s="29" t="str">
        <f>LOOKUP(2,1/([1]中选结果表!$C$2:$C$85=D727),[1]中选结果表!$M$2:$M$85)</f>
        <v>注射剂</v>
      </c>
      <c r="F727" s="29" t="s">
        <v>3283</v>
      </c>
      <c r="G727" s="29" t="str">
        <f>LOOKUP(2,1/([1]中选结果表!$D$2:$D$85=$F727),[1]中选结果表!$E$2:$E$85)</f>
        <v>1mg</v>
      </c>
      <c r="H727" s="29" t="str">
        <f>LOOKUP(2,1/([1]中选结果表!$D$2:$D$85=$F727),[1]中选结果表!$F$2:$F$85)</f>
        <v>30支</v>
      </c>
      <c r="I727" s="29" t="s">
        <v>89</v>
      </c>
      <c r="J727" s="29" t="s">
        <v>1418</v>
      </c>
      <c r="K727" s="29">
        <v>83.7</v>
      </c>
      <c r="L727" s="34">
        <v>2.79</v>
      </c>
      <c r="M727" s="29">
        <v>4</v>
      </c>
      <c r="N727" s="35">
        <v>0.7</v>
      </c>
      <c r="O727" s="62" t="s">
        <v>3305</v>
      </c>
      <c r="P727" s="63" t="s">
        <v>3306</v>
      </c>
      <c r="Q727" s="63" t="s">
        <v>3307</v>
      </c>
      <c r="R727" s="63" t="s">
        <v>3308</v>
      </c>
      <c r="S727" s="39" t="str">
        <f>LOOKUP(2,1/('[1] 集采未中选药品规格'!$A$2:$A$596=$R727),'[1] 集采未中选药品规格'!C$2:C$596)</f>
        <v>7.68mg</v>
      </c>
      <c r="T727" s="39" t="str">
        <f>LOOKUP(2,1/('[1] 集采未中选药品规格'!$A$2:$A$596=$R727),'[1] 集采未中选药品规格'!D$2:D$596)</f>
        <v>1瓶</v>
      </c>
      <c r="U727" s="63" t="s">
        <v>89</v>
      </c>
      <c r="V727" s="64" t="s">
        <v>3309</v>
      </c>
      <c r="W727" s="63" t="s">
        <v>3310</v>
      </c>
      <c r="X727" s="64" t="s">
        <v>3309</v>
      </c>
      <c r="Y727" s="63" t="s">
        <v>3310</v>
      </c>
      <c r="Z727" s="63">
        <v>53.78</v>
      </c>
      <c r="AA727" s="63">
        <v>53.78</v>
      </c>
      <c r="AB727" s="55" t="s">
        <v>57</v>
      </c>
      <c r="AC727" s="43" t="s">
        <v>66</v>
      </c>
      <c r="AD727" s="44"/>
      <c r="AE727" s="44" t="s">
        <v>3311</v>
      </c>
      <c r="AF727" s="44" t="s">
        <v>3305</v>
      </c>
      <c r="AG727" s="44" t="s">
        <v>3312</v>
      </c>
      <c r="AH727" s="55"/>
      <c r="AI727" s="50" t="str">
        <f t="shared" si="273"/>
        <v>规格×</v>
      </c>
      <c r="AJ727" s="50" t="str">
        <f t="shared" si="274"/>
        <v>含量差比价</v>
      </c>
      <c r="AK727" s="51">
        <f t="shared" si="275"/>
        <v>13.29</v>
      </c>
      <c r="AL727" s="50">
        <f t="shared" si="276"/>
        <v>4</v>
      </c>
      <c r="AM727" s="52" t="str">
        <f t="shared" si="277"/>
        <v>原研药，行梯度降价</v>
      </c>
      <c r="AN727" s="53">
        <f t="shared" si="278"/>
        <v>32.269999999999996</v>
      </c>
      <c r="AO727" s="53">
        <f t="shared" si="279"/>
        <v>19.37</v>
      </c>
      <c r="AP727" s="53">
        <f t="shared" si="280"/>
        <v>15.49</v>
      </c>
    </row>
    <row r="728" spans="1:42">
      <c r="A728" s="28">
        <v>52</v>
      </c>
      <c r="B728" s="28" t="s">
        <v>3280</v>
      </c>
      <c r="C728" s="28" t="s">
        <v>3281</v>
      </c>
      <c r="D728" s="28" t="s">
        <v>3282</v>
      </c>
      <c r="E728" s="28" t="str">
        <f>LOOKUP(2,1/([1]中选结果表!$C$2:$C$85=D728),[1]中选结果表!$M$2:$M$85)</f>
        <v>注射剂</v>
      </c>
      <c r="F728" s="28" t="s">
        <v>3283</v>
      </c>
      <c r="G728" s="28" t="str">
        <f>LOOKUP(2,1/([1]中选结果表!$D$2:$D$85=$F728),[1]中选结果表!$E$2:$E$85)</f>
        <v>1mg</v>
      </c>
      <c r="H728" s="28" t="str">
        <f>LOOKUP(2,1/([1]中选结果表!$D$2:$D$85=$F728),[1]中选结果表!$F$2:$F$85)</f>
        <v>30支</v>
      </c>
      <c r="I728" s="28" t="s">
        <v>89</v>
      </c>
      <c r="J728" s="28" t="s">
        <v>1418</v>
      </c>
      <c r="K728" s="28">
        <v>83.7</v>
      </c>
      <c r="L728" s="31">
        <v>2.79</v>
      </c>
      <c r="M728" s="28">
        <v>4</v>
      </c>
      <c r="N728" s="32">
        <v>0.7</v>
      </c>
      <c r="O728" s="60" t="s">
        <v>3313</v>
      </c>
      <c r="P728" s="7" t="s">
        <v>3306</v>
      </c>
      <c r="Q728" s="7" t="s">
        <v>3314</v>
      </c>
      <c r="R728" s="7" t="s">
        <v>3315</v>
      </c>
      <c r="S728" s="4" t="str">
        <f>LOOKUP(2,1/('[1] 集采未中选药品规格'!$A$2:$A$596=$R728),'[1] 集采未中选药品规格'!C$2:C$596)</f>
        <v>7.68mg</v>
      </c>
      <c r="T728" s="4" t="str">
        <f>LOOKUP(2,1/('[1] 集采未中选药品规格'!$A$2:$A$596=$R728),'[1] 集采未中选药品规格'!D$2:D$596)</f>
        <v>1瓶</v>
      </c>
      <c r="U728" s="7" t="s">
        <v>89</v>
      </c>
      <c r="V728" s="61" t="s">
        <v>3316</v>
      </c>
      <c r="W728" s="7" t="s">
        <v>3317</v>
      </c>
      <c r="X728" s="61" t="s">
        <v>3316</v>
      </c>
      <c r="Y728" s="7" t="s">
        <v>3318</v>
      </c>
      <c r="Z728" s="7">
        <v>62.5</v>
      </c>
      <c r="AA728" s="7">
        <v>62.5</v>
      </c>
      <c r="AB728" s="54" t="s">
        <v>57</v>
      </c>
      <c r="AC728" s="42"/>
      <c r="AD728" s="42"/>
      <c r="AE728" s="42" t="s">
        <v>3319</v>
      </c>
      <c r="AF728" s="42" t="s">
        <v>3313</v>
      </c>
      <c r="AG728" s="42" t="s">
        <v>3320</v>
      </c>
      <c r="AH728" s="54"/>
      <c r="AI728" s="50" t="str">
        <f t="shared" si="273"/>
        <v>规格×</v>
      </c>
      <c r="AJ728" s="50" t="str">
        <f t="shared" si="274"/>
        <v>含量差比价</v>
      </c>
      <c r="AK728" s="51">
        <f t="shared" si="275"/>
        <v>13.29</v>
      </c>
      <c r="AL728" s="50">
        <f t="shared" si="276"/>
        <v>4.7</v>
      </c>
      <c r="AM728" s="52" t="str">
        <f t="shared" si="277"/>
        <v>差比价与挂网价取低者</v>
      </c>
      <c r="AN728" s="53">
        <f t="shared" si="278"/>
        <v>13.29</v>
      </c>
      <c r="AO728" s="53">
        <f t="shared" si="279"/>
        <v>13.29</v>
      </c>
      <c r="AP728" s="53">
        <f t="shared" si="280"/>
        <v>13.29</v>
      </c>
    </row>
    <row r="729" spans="1:42">
      <c r="A729" s="28">
        <v>52</v>
      </c>
      <c r="B729" s="28" t="s">
        <v>3280</v>
      </c>
      <c r="C729" s="28" t="s">
        <v>3281</v>
      </c>
      <c r="D729" s="28" t="s">
        <v>3282</v>
      </c>
      <c r="E729" s="28" t="str">
        <f>LOOKUP(2,1/([1]中选结果表!$C$2:$C$85=D729),[1]中选结果表!$M$2:$M$85)</f>
        <v>注射剂</v>
      </c>
      <c r="F729" s="28" t="s">
        <v>3283</v>
      </c>
      <c r="G729" s="28" t="str">
        <f>LOOKUP(2,1/([1]中选结果表!$D$2:$D$85=$F729),[1]中选结果表!$E$2:$E$85)</f>
        <v>1mg</v>
      </c>
      <c r="H729" s="28" t="str">
        <f>LOOKUP(2,1/([1]中选结果表!$D$2:$D$85=$F729),[1]中选结果表!$F$2:$F$85)</f>
        <v>30支</v>
      </c>
      <c r="I729" s="28" t="s">
        <v>89</v>
      </c>
      <c r="J729" s="28" t="s">
        <v>1418</v>
      </c>
      <c r="K729" s="28">
        <v>83.7</v>
      </c>
      <c r="L729" s="31">
        <v>2.79</v>
      </c>
      <c r="M729" s="28">
        <v>4</v>
      </c>
      <c r="N729" s="32">
        <v>0.7</v>
      </c>
      <c r="O729" s="60" t="s">
        <v>3321</v>
      </c>
      <c r="P729" s="7" t="s">
        <v>3280</v>
      </c>
      <c r="Q729" s="7" t="s">
        <v>3322</v>
      </c>
      <c r="R729" s="7" t="s">
        <v>3323</v>
      </c>
      <c r="S729" s="4" t="str">
        <f>LOOKUP(2,1/('[1] 集采未中选药品规格'!$A$2:$A$596=$R729),'[1] 集采未中选药品规格'!C$2:C$596)</f>
        <v>1mg</v>
      </c>
      <c r="T729" s="4" t="str">
        <f>LOOKUP(2,1/('[1] 集采未中选药品规格'!$A$2:$A$596=$R729),'[1] 集采未中选药品规格'!D$2:D$596)</f>
        <v>30支</v>
      </c>
      <c r="U729" s="7" t="s">
        <v>89</v>
      </c>
      <c r="V729" s="61" t="s">
        <v>399</v>
      </c>
      <c r="W729" s="7" t="s">
        <v>400</v>
      </c>
      <c r="X729" s="61" t="s">
        <v>399</v>
      </c>
      <c r="Y729" s="7" t="s">
        <v>400</v>
      </c>
      <c r="Z729" s="7">
        <v>386.4</v>
      </c>
      <c r="AA729" s="7">
        <v>12.88</v>
      </c>
      <c r="AB729" s="54" t="s">
        <v>66</v>
      </c>
      <c r="AC729" s="42"/>
      <c r="AD729" s="42"/>
      <c r="AE729" s="42" t="s">
        <v>3324</v>
      </c>
      <c r="AF729" s="42" t="s">
        <v>3321</v>
      </c>
      <c r="AG729" s="42" t="s">
        <v>3325</v>
      </c>
      <c r="AH729" s="54"/>
      <c r="AI729" s="50" t="str">
        <f t="shared" si="273"/>
        <v>规格√</v>
      </c>
      <c r="AJ729" s="50" t="str">
        <f t="shared" si="274"/>
        <v>按中选价</v>
      </c>
      <c r="AK729" s="51">
        <f t="shared" si="275"/>
        <v>2.79</v>
      </c>
      <c r="AL729" s="50">
        <f t="shared" si="276"/>
        <v>4.5999999999999996</v>
      </c>
      <c r="AM729" s="52" t="str">
        <f t="shared" si="277"/>
        <v>过评药，行梯度降价</v>
      </c>
      <c r="AN729" s="53">
        <f t="shared" si="278"/>
        <v>7.7299999999999995</v>
      </c>
      <c r="AO729" s="53">
        <f t="shared" si="279"/>
        <v>4.6399999999999997</v>
      </c>
      <c r="AP729" s="53">
        <f t="shared" si="280"/>
        <v>3.71</v>
      </c>
    </row>
    <row r="730" spans="1:42">
      <c r="A730" s="28">
        <v>52</v>
      </c>
      <c r="B730" s="28" t="s">
        <v>3280</v>
      </c>
      <c r="C730" s="28" t="s">
        <v>3281</v>
      </c>
      <c r="D730" s="28" t="s">
        <v>3282</v>
      </c>
      <c r="E730" s="28" t="str">
        <f>LOOKUP(2,1/([1]中选结果表!$C$2:$C$85=D730),[1]中选结果表!$M$2:$M$85)</f>
        <v>注射剂</v>
      </c>
      <c r="F730" s="28" t="s">
        <v>3283</v>
      </c>
      <c r="G730" s="28" t="str">
        <f>LOOKUP(2,1/([1]中选结果表!$D$2:$D$85=$F730),[1]中选结果表!$E$2:$E$85)</f>
        <v>1mg</v>
      </c>
      <c r="H730" s="28" t="str">
        <f>LOOKUP(2,1/([1]中选结果表!$D$2:$D$85=$F730),[1]中选结果表!$F$2:$F$85)</f>
        <v>30支</v>
      </c>
      <c r="I730" s="28" t="s">
        <v>89</v>
      </c>
      <c r="J730" s="28" t="s">
        <v>1418</v>
      </c>
      <c r="K730" s="28">
        <v>83.7</v>
      </c>
      <c r="L730" s="31">
        <v>2.79</v>
      </c>
      <c r="M730" s="28">
        <v>4</v>
      </c>
      <c r="N730" s="32">
        <v>0.7</v>
      </c>
      <c r="O730" s="60" t="s">
        <v>3326</v>
      </c>
      <c r="P730" s="7" t="s">
        <v>3280</v>
      </c>
      <c r="Q730" s="7" t="s">
        <v>3327</v>
      </c>
      <c r="R730" s="7" t="s">
        <v>3328</v>
      </c>
      <c r="S730" s="4" t="str">
        <f>LOOKUP(2,1/('[1] 集采未中选药品规格'!$A$2:$A$596=$R730),'[1] 集采未中选药品规格'!C$2:C$596)</f>
        <v>1mg</v>
      </c>
      <c r="T730" s="4" t="str">
        <f>LOOKUP(2,1/('[1] 集采未中选药品规格'!$A$2:$A$596=$R730),'[1] 集采未中选药品规格'!D$2:D$596)</f>
        <v>10支</v>
      </c>
      <c r="U730" s="7" t="s">
        <v>89</v>
      </c>
      <c r="V730" s="61" t="s">
        <v>1401</v>
      </c>
      <c r="W730" s="7" t="s">
        <v>1402</v>
      </c>
      <c r="X730" s="61" t="s">
        <v>1401</v>
      </c>
      <c r="Y730" s="7" t="s">
        <v>1403</v>
      </c>
      <c r="Z730" s="7">
        <v>128.80000000000001</v>
      </c>
      <c r="AA730" s="7">
        <v>12.88</v>
      </c>
      <c r="AB730" s="54" t="s">
        <v>66</v>
      </c>
      <c r="AC730" s="42"/>
      <c r="AD730" s="42"/>
      <c r="AE730" s="42" t="s">
        <v>3329</v>
      </c>
      <c r="AF730" s="42" t="s">
        <v>3326</v>
      </c>
      <c r="AG730" s="42" t="s">
        <v>3330</v>
      </c>
      <c r="AH730" s="54"/>
      <c r="AI730" s="50" t="str">
        <f t="shared" si="273"/>
        <v>规格√</v>
      </c>
      <c r="AJ730" s="50" t="str">
        <f t="shared" si="274"/>
        <v>按中选价</v>
      </c>
      <c r="AK730" s="51">
        <f t="shared" si="275"/>
        <v>2.79</v>
      </c>
      <c r="AL730" s="50">
        <f t="shared" si="276"/>
        <v>4.5999999999999996</v>
      </c>
      <c r="AM730" s="52" t="str">
        <f t="shared" si="277"/>
        <v>过评药，行梯度降价</v>
      </c>
      <c r="AN730" s="53">
        <f t="shared" si="278"/>
        <v>7.7299999999999995</v>
      </c>
      <c r="AO730" s="53">
        <f t="shared" si="279"/>
        <v>4.6399999999999997</v>
      </c>
      <c r="AP730" s="53">
        <f t="shared" si="280"/>
        <v>3.71</v>
      </c>
    </row>
    <row r="731" spans="1:42">
      <c r="A731" s="28">
        <v>52</v>
      </c>
      <c r="B731" s="28" t="s">
        <v>3280</v>
      </c>
      <c r="C731" s="28" t="s">
        <v>3281</v>
      </c>
      <c r="D731" s="28" t="s">
        <v>3282</v>
      </c>
      <c r="E731" s="28" t="str">
        <f>LOOKUP(2,1/([1]中选结果表!$C$2:$C$85=D731),[1]中选结果表!$M$2:$M$85)</f>
        <v>注射剂</v>
      </c>
      <c r="F731" s="28" t="s">
        <v>3283</v>
      </c>
      <c r="G731" s="28" t="str">
        <f>LOOKUP(2,1/([1]中选结果表!$D$2:$D$85=$F731),[1]中选结果表!$E$2:$E$85)</f>
        <v>1mg</v>
      </c>
      <c r="H731" s="28" t="str">
        <f>LOOKUP(2,1/([1]中选结果表!$D$2:$D$85=$F731),[1]中选结果表!$F$2:$F$85)</f>
        <v>30支</v>
      </c>
      <c r="I731" s="28" t="s">
        <v>89</v>
      </c>
      <c r="J731" s="28" t="s">
        <v>1418</v>
      </c>
      <c r="K731" s="28">
        <v>83.7</v>
      </c>
      <c r="L731" s="31">
        <v>2.79</v>
      </c>
      <c r="M731" s="28">
        <v>4</v>
      </c>
      <c r="N731" s="32">
        <v>0.7</v>
      </c>
      <c r="O731" s="60" t="s">
        <v>3331</v>
      </c>
      <c r="P731" s="7" t="s">
        <v>3332</v>
      </c>
      <c r="Q731" s="7" t="s">
        <v>3333</v>
      </c>
      <c r="R731" s="7" t="s">
        <v>3334</v>
      </c>
      <c r="S731" s="4" t="str">
        <f>LOOKUP(2,1/('[1] 集采未中选药品规格'!$A$2:$A$596=$R731),'[1] 集采未中选药品规格'!C$2:C$596)</f>
        <v>40mg</v>
      </c>
      <c r="T731" s="4" t="str">
        <f>LOOKUP(2,1/('[1] 集采未中选药品规格'!$A$2:$A$596=$R731),'[1] 集采未中选药品规格'!D$2:D$596)</f>
        <v>1瓶</v>
      </c>
      <c r="U731" s="7" t="s">
        <v>89</v>
      </c>
      <c r="V731" s="61" t="s">
        <v>1392</v>
      </c>
      <c r="W731" s="7" t="s">
        <v>3335</v>
      </c>
      <c r="X731" s="61" t="s">
        <v>1392</v>
      </c>
      <c r="Y731" s="7" t="s">
        <v>1394</v>
      </c>
      <c r="Z731" s="7">
        <v>157.16</v>
      </c>
      <c r="AA731" s="7">
        <v>157.16</v>
      </c>
      <c r="AB731" s="54" t="s">
        <v>57</v>
      </c>
      <c r="AC731" s="42"/>
      <c r="AD731" s="42"/>
      <c r="AE731" s="42" t="s">
        <v>3336</v>
      </c>
      <c r="AF731" s="42" t="s">
        <v>3331</v>
      </c>
      <c r="AG731" s="42" t="s">
        <v>3337</v>
      </c>
      <c r="AH731" s="54"/>
      <c r="AI731" s="50" t="str">
        <f t="shared" si="273"/>
        <v>规格×</v>
      </c>
      <c r="AJ731" s="50" t="str">
        <f t="shared" si="274"/>
        <v>含量差比价</v>
      </c>
      <c r="AK731" s="51">
        <f t="shared" si="275"/>
        <v>46.99</v>
      </c>
      <c r="AL731" s="50">
        <f t="shared" si="276"/>
        <v>3.3</v>
      </c>
      <c r="AM731" s="52" t="str">
        <f t="shared" si="277"/>
        <v>差比价与挂网价取低者</v>
      </c>
      <c r="AN731" s="53">
        <f t="shared" si="278"/>
        <v>46.99</v>
      </c>
      <c r="AO731" s="53">
        <f t="shared" si="279"/>
        <v>46.99</v>
      </c>
      <c r="AP731" s="53">
        <f t="shared" si="280"/>
        <v>46.99</v>
      </c>
    </row>
    <row r="732" spans="1:42">
      <c r="A732" s="29">
        <v>52</v>
      </c>
      <c r="B732" s="29" t="s">
        <v>3280</v>
      </c>
      <c r="C732" s="29" t="s">
        <v>3281</v>
      </c>
      <c r="D732" s="29" t="s">
        <v>3282</v>
      </c>
      <c r="E732" s="29" t="str">
        <f>LOOKUP(2,1/([1]中选结果表!$C$2:$C$85=D732),[1]中选结果表!$M$2:$M$85)</f>
        <v>注射剂</v>
      </c>
      <c r="F732" s="29" t="s">
        <v>3283</v>
      </c>
      <c r="G732" s="29" t="str">
        <f>LOOKUP(2,1/([1]中选结果表!$D$2:$D$85=$F732),[1]中选结果表!$E$2:$E$85)</f>
        <v>1mg</v>
      </c>
      <c r="H732" s="29" t="str">
        <f>LOOKUP(2,1/([1]中选结果表!$D$2:$D$85=$F732),[1]中选结果表!$F$2:$F$85)</f>
        <v>30支</v>
      </c>
      <c r="I732" s="29" t="s">
        <v>89</v>
      </c>
      <c r="J732" s="29" t="s">
        <v>1418</v>
      </c>
      <c r="K732" s="29">
        <v>83.7</v>
      </c>
      <c r="L732" s="34">
        <v>2.79</v>
      </c>
      <c r="M732" s="29">
        <v>4</v>
      </c>
      <c r="N732" s="35">
        <v>0.7</v>
      </c>
      <c r="O732" s="62" t="s">
        <v>3338</v>
      </c>
      <c r="P732" s="63" t="s">
        <v>3280</v>
      </c>
      <c r="Q732" s="63" t="s">
        <v>3285</v>
      </c>
      <c r="R732" s="63" t="s">
        <v>3339</v>
      </c>
      <c r="S732" s="39" t="str">
        <f>LOOKUP(2,1/('[1] 集采未中选药品规格'!$A$2:$A$596=$R732),'[1] 集采未中选药品规格'!C$2:C$596)</f>
        <v>0.5mg</v>
      </c>
      <c r="T732" s="39" t="str">
        <f>LOOKUP(2,1/('[1] 集采未中选药品规格'!$A$2:$A$596=$R732),'[1] 集采未中选药品规格'!D$2:D$596)</f>
        <v>30支</v>
      </c>
      <c r="U732" s="63" t="s">
        <v>89</v>
      </c>
      <c r="V732" s="64" t="s">
        <v>2147</v>
      </c>
      <c r="W732" s="63" t="s">
        <v>3287</v>
      </c>
      <c r="X732" s="64" t="s">
        <v>2147</v>
      </c>
      <c r="Y732" s="63" t="s">
        <v>2148</v>
      </c>
      <c r="Z732" s="63">
        <v>247.68</v>
      </c>
      <c r="AA732" s="63">
        <v>8.2560000000000002</v>
      </c>
      <c r="AB732" s="55" t="s">
        <v>57</v>
      </c>
      <c r="AC732" s="43" t="s">
        <v>66</v>
      </c>
      <c r="AD732" s="44"/>
      <c r="AE732" s="44" t="s">
        <v>3340</v>
      </c>
      <c r="AF732" s="44" t="s">
        <v>3338</v>
      </c>
      <c r="AG732" s="44" t="s">
        <v>3341</v>
      </c>
      <c r="AH732" s="55"/>
      <c r="AI732" s="50" t="str">
        <f t="shared" si="273"/>
        <v>规格×</v>
      </c>
      <c r="AJ732" s="50" t="str">
        <f t="shared" si="274"/>
        <v>含量差比价</v>
      </c>
      <c r="AK732" s="51">
        <f t="shared" si="275"/>
        <v>1.64</v>
      </c>
      <c r="AL732" s="50">
        <f t="shared" si="276"/>
        <v>5</v>
      </c>
      <c r="AM732" s="52" t="str">
        <f t="shared" si="277"/>
        <v>原研药，行梯度降价</v>
      </c>
      <c r="AN732" s="53">
        <f t="shared" si="278"/>
        <v>4.96</v>
      </c>
      <c r="AO732" s="53">
        <f t="shared" si="279"/>
        <v>2.98</v>
      </c>
      <c r="AP732" s="53">
        <f t="shared" si="280"/>
        <v>2.38</v>
      </c>
    </row>
    <row r="733" spans="1:42">
      <c r="A733" s="28">
        <v>52</v>
      </c>
      <c r="B733" s="28" t="s">
        <v>3280</v>
      </c>
      <c r="C733" s="28" t="s">
        <v>3281</v>
      </c>
      <c r="D733" s="28" t="s">
        <v>3282</v>
      </c>
      <c r="E733" s="28" t="str">
        <f>LOOKUP(2,1/([1]中选结果表!$C$2:$C$85=D733),[1]中选结果表!$M$2:$M$85)</f>
        <v>注射剂</v>
      </c>
      <c r="F733" s="28" t="s">
        <v>3283</v>
      </c>
      <c r="G733" s="28" t="str">
        <f>LOOKUP(2,1/([1]中选结果表!$D$2:$D$85=$F733),[1]中选结果表!$E$2:$E$85)</f>
        <v>1mg</v>
      </c>
      <c r="H733" s="28" t="str">
        <f>LOOKUP(2,1/([1]中选结果表!$D$2:$D$85=$F733),[1]中选结果表!$F$2:$F$85)</f>
        <v>30支</v>
      </c>
      <c r="I733" s="28" t="s">
        <v>89</v>
      </c>
      <c r="J733" s="28" t="s">
        <v>1418</v>
      </c>
      <c r="K733" s="28">
        <v>83.7</v>
      </c>
      <c r="L733" s="31">
        <v>2.79</v>
      </c>
      <c r="M733" s="28">
        <v>4</v>
      </c>
      <c r="N733" s="32">
        <v>0.7</v>
      </c>
      <c r="O733" s="60" t="s">
        <v>3342</v>
      </c>
      <c r="P733" s="7" t="s">
        <v>3306</v>
      </c>
      <c r="Q733" s="7" t="s">
        <v>3343</v>
      </c>
      <c r="R733" s="7" t="s">
        <v>3344</v>
      </c>
      <c r="S733" s="4" t="str">
        <f>LOOKUP(2,1/('[1] 集采未中选药品规格'!$A$2:$A$596=$R733),'[1] 集采未中选药品规格'!C$2:C$596)</f>
        <v>8.96mg</v>
      </c>
      <c r="T733" s="4" t="str">
        <f>LOOKUP(2,1/('[1] 集采未中选药品规格'!$A$2:$A$596=$R733),'[1] 集采未中选药品规格'!D$2:D$596)</f>
        <v>1瓶</v>
      </c>
      <c r="U733" s="7" t="s">
        <v>89</v>
      </c>
      <c r="V733" s="61" t="s">
        <v>3345</v>
      </c>
      <c r="W733" s="7" t="s">
        <v>3317</v>
      </c>
      <c r="X733" s="61" t="s">
        <v>3345</v>
      </c>
      <c r="Y733" s="7" t="s">
        <v>3317</v>
      </c>
      <c r="Z733" s="7">
        <v>105</v>
      </c>
      <c r="AA733" s="7">
        <v>105</v>
      </c>
      <c r="AB733" s="54" t="s">
        <v>57</v>
      </c>
      <c r="AC733" s="42"/>
      <c r="AD733" s="42"/>
      <c r="AE733" s="42" t="s">
        <v>3346</v>
      </c>
      <c r="AF733" s="42" t="s">
        <v>3342</v>
      </c>
      <c r="AG733" s="42" t="s">
        <v>3347</v>
      </c>
      <c r="AH733" s="54"/>
      <c r="AI733" s="50" t="str">
        <f t="shared" si="273"/>
        <v>规格×</v>
      </c>
      <c r="AJ733" s="50" t="str">
        <f t="shared" si="274"/>
        <v>含量差比价</v>
      </c>
      <c r="AK733" s="51">
        <f t="shared" si="275"/>
        <v>14.95</v>
      </c>
      <c r="AL733" s="50">
        <f t="shared" si="276"/>
        <v>7</v>
      </c>
      <c r="AM733" s="52" t="str">
        <f t="shared" si="277"/>
        <v>差比价与挂网价取低者</v>
      </c>
      <c r="AN733" s="53">
        <f t="shared" si="278"/>
        <v>14.95</v>
      </c>
      <c r="AO733" s="53">
        <f t="shared" si="279"/>
        <v>14.95</v>
      </c>
      <c r="AP733" s="53">
        <f t="shared" si="280"/>
        <v>14.95</v>
      </c>
    </row>
    <row r="734" spans="1:42">
      <c r="A734" s="28">
        <v>52</v>
      </c>
      <c r="B734" s="28" t="s">
        <v>3280</v>
      </c>
      <c r="C734" s="28" t="s">
        <v>3281</v>
      </c>
      <c r="D734" s="28" t="s">
        <v>3282</v>
      </c>
      <c r="E734" s="28" t="str">
        <f>LOOKUP(2,1/([1]中选结果表!$C$2:$C$85=D734),[1]中选结果表!$M$2:$M$85)</f>
        <v>注射剂</v>
      </c>
      <c r="F734" s="28" t="s">
        <v>3283</v>
      </c>
      <c r="G734" s="28" t="str">
        <f>LOOKUP(2,1/([1]中选结果表!$D$2:$D$85=$F734),[1]中选结果表!$E$2:$E$85)</f>
        <v>1mg</v>
      </c>
      <c r="H734" s="28" t="str">
        <f>LOOKUP(2,1/([1]中选结果表!$D$2:$D$85=$F734),[1]中选结果表!$F$2:$F$85)</f>
        <v>30支</v>
      </c>
      <c r="I734" s="28" t="s">
        <v>89</v>
      </c>
      <c r="J734" s="28" t="s">
        <v>1418</v>
      </c>
      <c r="K734" s="28">
        <v>83.7</v>
      </c>
      <c r="L734" s="31">
        <v>2.79</v>
      </c>
      <c r="M734" s="28">
        <v>4</v>
      </c>
      <c r="N734" s="32">
        <v>0.7</v>
      </c>
      <c r="O734" s="60" t="s">
        <v>3348</v>
      </c>
      <c r="P734" s="7" t="s">
        <v>3349</v>
      </c>
      <c r="Q734" s="7" t="s">
        <v>2650</v>
      </c>
      <c r="R734" s="7" t="s">
        <v>3350</v>
      </c>
      <c r="S734" s="4" t="str">
        <f>LOOKUP(2,1/('[1] 集采未中选药品规格'!$A$2:$A$596=$R734),'[1] 集采未中选药品规格'!C$2:C$596)</f>
        <v>20mg</v>
      </c>
      <c r="T734" s="4" t="str">
        <f>LOOKUP(2,1/('[1] 集采未中选药品规格'!$A$2:$A$596=$R734),'[1] 集采未中选药品规格'!D$2:D$596)</f>
        <v>1瓶</v>
      </c>
      <c r="U734" s="7" t="s">
        <v>89</v>
      </c>
      <c r="V734" s="61" t="s">
        <v>940</v>
      </c>
      <c r="W734" s="7" t="s">
        <v>941</v>
      </c>
      <c r="X734" s="61" t="s">
        <v>940</v>
      </c>
      <c r="Y734" s="7" t="s">
        <v>941</v>
      </c>
      <c r="Z734" s="7">
        <v>130.5</v>
      </c>
      <c r="AA734" s="7">
        <v>130.5</v>
      </c>
      <c r="AB734" s="54" t="s">
        <v>57</v>
      </c>
      <c r="AC734" s="42"/>
      <c r="AD734" s="42"/>
      <c r="AE734" s="42" t="s">
        <v>3351</v>
      </c>
      <c r="AF734" s="42" t="s">
        <v>3348</v>
      </c>
      <c r="AG734" s="42" t="s">
        <v>3352</v>
      </c>
      <c r="AH734" s="54"/>
      <c r="AI734" s="50" t="str">
        <f t="shared" si="273"/>
        <v>规格×</v>
      </c>
      <c r="AJ734" s="50" t="str">
        <f t="shared" si="274"/>
        <v>含量差比价</v>
      </c>
      <c r="AK734" s="51">
        <f t="shared" si="275"/>
        <v>27.64</v>
      </c>
      <c r="AL734" s="50">
        <f t="shared" si="276"/>
        <v>4.7</v>
      </c>
      <c r="AM734" s="52" t="str">
        <f t="shared" si="277"/>
        <v>差比价与挂网价取低者</v>
      </c>
      <c r="AN734" s="53">
        <f t="shared" si="278"/>
        <v>27.64</v>
      </c>
      <c r="AO734" s="53">
        <f t="shared" si="279"/>
        <v>27.64</v>
      </c>
      <c r="AP734" s="53">
        <f t="shared" si="280"/>
        <v>27.64</v>
      </c>
    </row>
    <row r="735" spans="1:42">
      <c r="A735" s="28">
        <v>52</v>
      </c>
      <c r="B735" s="28" t="s">
        <v>3280</v>
      </c>
      <c r="C735" s="28" t="s">
        <v>3281</v>
      </c>
      <c r="D735" s="28" t="s">
        <v>3282</v>
      </c>
      <c r="E735" s="28" t="str">
        <f>LOOKUP(2,1/([1]中选结果表!$C$2:$C$85=D735),[1]中选结果表!$M$2:$M$85)</f>
        <v>注射剂</v>
      </c>
      <c r="F735" s="28" t="s">
        <v>3283</v>
      </c>
      <c r="G735" s="28" t="str">
        <f>LOOKUP(2,1/([1]中选结果表!$D$2:$D$85=$F735),[1]中选结果表!$E$2:$E$85)</f>
        <v>1mg</v>
      </c>
      <c r="H735" s="28" t="str">
        <f>LOOKUP(2,1/([1]中选结果表!$D$2:$D$85=$F735),[1]中选结果表!$F$2:$F$85)</f>
        <v>30支</v>
      </c>
      <c r="I735" s="28" t="s">
        <v>89</v>
      </c>
      <c r="J735" s="28" t="s">
        <v>1418</v>
      </c>
      <c r="K735" s="28">
        <v>83.7</v>
      </c>
      <c r="L735" s="31">
        <v>2.79</v>
      </c>
      <c r="M735" s="28">
        <v>4</v>
      </c>
      <c r="N735" s="32">
        <v>0.7</v>
      </c>
      <c r="O735" s="60" t="s">
        <v>3353</v>
      </c>
      <c r="P735" s="7" t="s">
        <v>3354</v>
      </c>
      <c r="Q735" s="7" t="s">
        <v>2650</v>
      </c>
      <c r="R735" s="7" t="s">
        <v>3355</v>
      </c>
      <c r="S735" s="4" t="str">
        <f>LOOKUP(2,1/('[1] 集采未中选药品规格'!$A$2:$A$596=$R735),'[1] 集采未中选药品规格'!C$2:C$596)</f>
        <v>40mg</v>
      </c>
      <c r="T735" s="4" t="str">
        <f>LOOKUP(2,1/('[1] 集采未中选药品规格'!$A$2:$A$596=$R735),'[1] 集采未中选药品规格'!D$2:D$596)</f>
        <v>1瓶</v>
      </c>
      <c r="U735" s="7" t="s">
        <v>89</v>
      </c>
      <c r="V735" s="61" t="s">
        <v>3356</v>
      </c>
      <c r="W735" s="7" t="s">
        <v>3357</v>
      </c>
      <c r="X735" s="61" t="s">
        <v>3356</v>
      </c>
      <c r="Y735" s="7" t="s">
        <v>3357</v>
      </c>
      <c r="Z735" s="7">
        <v>251</v>
      </c>
      <c r="AA735" s="7">
        <v>251</v>
      </c>
      <c r="AB735" s="54" t="s">
        <v>57</v>
      </c>
      <c r="AC735" s="42"/>
      <c r="AD735" s="42"/>
      <c r="AE735" s="42" t="s">
        <v>3358</v>
      </c>
      <c r="AF735" s="42" t="s">
        <v>3353</v>
      </c>
      <c r="AG735" s="42" t="s">
        <v>3359</v>
      </c>
      <c r="AH735" s="54"/>
      <c r="AI735" s="50" t="str">
        <f t="shared" si="273"/>
        <v>规格×</v>
      </c>
      <c r="AJ735" s="50" t="str">
        <f t="shared" si="274"/>
        <v>含量差比价</v>
      </c>
      <c r="AK735" s="51">
        <f t="shared" si="275"/>
        <v>46.99</v>
      </c>
      <c r="AL735" s="50">
        <f t="shared" si="276"/>
        <v>5.3</v>
      </c>
      <c r="AM735" s="52" t="str">
        <f t="shared" si="277"/>
        <v>差比价与挂网价取低者</v>
      </c>
      <c r="AN735" s="53">
        <f t="shared" si="278"/>
        <v>46.99</v>
      </c>
      <c r="AO735" s="53">
        <f t="shared" si="279"/>
        <v>46.99</v>
      </c>
      <c r="AP735" s="53">
        <f t="shared" si="280"/>
        <v>46.99</v>
      </c>
    </row>
    <row r="736" spans="1:42">
      <c r="A736" s="28">
        <v>52</v>
      </c>
      <c r="B736" s="28" t="s">
        <v>3280</v>
      </c>
      <c r="C736" s="28" t="s">
        <v>3281</v>
      </c>
      <c r="D736" s="28" t="s">
        <v>3282</v>
      </c>
      <c r="E736" s="28" t="str">
        <f>LOOKUP(2,1/([1]中选结果表!$C$2:$C$85=D736),[1]中选结果表!$M$2:$M$85)</f>
        <v>注射剂</v>
      </c>
      <c r="F736" s="28" t="s">
        <v>3283</v>
      </c>
      <c r="G736" s="28" t="str">
        <f>LOOKUP(2,1/([1]中选结果表!$D$2:$D$85=$F736),[1]中选结果表!$E$2:$E$85)</f>
        <v>1mg</v>
      </c>
      <c r="H736" s="28" t="str">
        <f>LOOKUP(2,1/([1]中选结果表!$D$2:$D$85=$F736),[1]中选结果表!$F$2:$F$85)</f>
        <v>30支</v>
      </c>
      <c r="I736" s="28" t="s">
        <v>89</v>
      </c>
      <c r="J736" s="28" t="s">
        <v>1418</v>
      </c>
      <c r="K736" s="28">
        <v>83.7</v>
      </c>
      <c r="L736" s="31">
        <v>2.79</v>
      </c>
      <c r="M736" s="28">
        <v>4</v>
      </c>
      <c r="N736" s="32">
        <v>0.7</v>
      </c>
      <c r="O736" s="60" t="s">
        <v>3360</v>
      </c>
      <c r="P736" s="7" t="s">
        <v>3280</v>
      </c>
      <c r="Q736" s="7" t="s">
        <v>3327</v>
      </c>
      <c r="R736" s="7" t="s">
        <v>2643</v>
      </c>
      <c r="S736" s="4" t="str">
        <f>LOOKUP(2,1/('[1] 集采未中选药品规格'!$A$2:$A$596=$R736),'[1] 集采未中选药品规格'!C$2:C$596)</f>
        <v>0.5mg</v>
      </c>
      <c r="T736" s="4" t="str">
        <f>LOOKUP(2,1/('[1] 集采未中选药品规格'!$A$2:$A$596=$R736),'[1] 集采未中选药品规格'!D$2:D$596)</f>
        <v>10支</v>
      </c>
      <c r="U736" s="7" t="s">
        <v>89</v>
      </c>
      <c r="V736" s="61" t="s">
        <v>1401</v>
      </c>
      <c r="W736" s="7" t="s">
        <v>1402</v>
      </c>
      <c r="X736" s="61" t="s">
        <v>1401</v>
      </c>
      <c r="Y736" s="7" t="s">
        <v>1403</v>
      </c>
      <c r="Z736" s="7">
        <v>81</v>
      </c>
      <c r="AA736" s="7">
        <v>8.1</v>
      </c>
      <c r="AB736" s="54" t="s">
        <v>66</v>
      </c>
      <c r="AC736" s="42"/>
      <c r="AD736" s="42"/>
      <c r="AE736" s="42" t="s">
        <v>3361</v>
      </c>
      <c r="AF736" s="42" t="s">
        <v>3360</v>
      </c>
      <c r="AG736" s="42" t="s">
        <v>3362</v>
      </c>
      <c r="AH736" s="54"/>
      <c r="AI736" s="50" t="str">
        <f t="shared" si="273"/>
        <v>规格×</v>
      </c>
      <c r="AJ736" s="50" t="str">
        <f t="shared" si="274"/>
        <v>含量差比价</v>
      </c>
      <c r="AK736" s="51">
        <f t="shared" si="275"/>
        <v>1.64</v>
      </c>
      <c r="AL736" s="50">
        <f t="shared" si="276"/>
        <v>4.9000000000000004</v>
      </c>
      <c r="AM736" s="52" t="str">
        <f t="shared" si="277"/>
        <v>过评药，行梯度降价</v>
      </c>
      <c r="AN736" s="53">
        <f t="shared" si="278"/>
        <v>4.8600000000000003</v>
      </c>
      <c r="AO736" s="53">
        <f t="shared" si="279"/>
        <v>2.92</v>
      </c>
      <c r="AP736" s="53">
        <f t="shared" si="280"/>
        <v>2.34</v>
      </c>
    </row>
    <row r="737" spans="1:42">
      <c r="A737" s="28">
        <v>52</v>
      </c>
      <c r="B737" s="28" t="s">
        <v>3280</v>
      </c>
      <c r="C737" s="28" t="s">
        <v>3281</v>
      </c>
      <c r="D737" s="28" t="s">
        <v>3282</v>
      </c>
      <c r="E737" s="28" t="str">
        <f>LOOKUP(2,1/([1]中选结果表!$C$2:$C$85=D737),[1]中选结果表!$M$2:$M$85)</f>
        <v>注射剂</v>
      </c>
      <c r="F737" s="28" t="s">
        <v>3283</v>
      </c>
      <c r="G737" s="28" t="str">
        <f>LOOKUP(2,1/([1]中选结果表!$D$2:$D$85=$F737),[1]中选结果表!$E$2:$E$85)</f>
        <v>1mg</v>
      </c>
      <c r="H737" s="28" t="str">
        <f>LOOKUP(2,1/([1]中选结果表!$D$2:$D$85=$F737),[1]中选结果表!$F$2:$F$85)</f>
        <v>30支</v>
      </c>
      <c r="I737" s="28" t="s">
        <v>89</v>
      </c>
      <c r="J737" s="28" t="s">
        <v>1418</v>
      </c>
      <c r="K737" s="28">
        <v>83.7</v>
      </c>
      <c r="L737" s="31">
        <v>2.79</v>
      </c>
      <c r="M737" s="28">
        <v>4</v>
      </c>
      <c r="N737" s="32">
        <v>0.7</v>
      </c>
      <c r="O737" s="60" t="s">
        <v>3363</v>
      </c>
      <c r="P737" s="7" t="s">
        <v>3280</v>
      </c>
      <c r="Q737" s="7" t="s">
        <v>3282</v>
      </c>
      <c r="R737" s="7" t="s">
        <v>3323</v>
      </c>
      <c r="S737" s="4" t="str">
        <f>LOOKUP(2,1/('[1] 集采未中选药品规格'!$A$2:$A$596=$R737),'[1] 集采未中选药品规格'!C$2:C$596)</f>
        <v>1mg</v>
      </c>
      <c r="T737" s="4" t="str">
        <f>LOOKUP(2,1/('[1] 集采未中选药品规格'!$A$2:$A$596=$R737),'[1] 集采未中选药品规格'!D$2:D$596)</f>
        <v>30支</v>
      </c>
      <c r="U737" s="7" t="s">
        <v>89</v>
      </c>
      <c r="V737" s="61" t="s">
        <v>3364</v>
      </c>
      <c r="W737" s="7" t="s">
        <v>3365</v>
      </c>
      <c r="X737" s="61" t="s">
        <v>3364</v>
      </c>
      <c r="Y737" s="7" t="s">
        <v>3365</v>
      </c>
      <c r="Z737" s="7">
        <v>386.4</v>
      </c>
      <c r="AA737" s="7">
        <v>12.88</v>
      </c>
      <c r="AB737" s="54" t="s">
        <v>66</v>
      </c>
      <c r="AC737" s="42"/>
      <c r="AD737" s="42"/>
      <c r="AE737" s="42" t="s">
        <v>3366</v>
      </c>
      <c r="AF737" s="42" t="s">
        <v>3363</v>
      </c>
      <c r="AG737" s="42" t="s">
        <v>3367</v>
      </c>
      <c r="AH737" s="54"/>
      <c r="AI737" s="50" t="str">
        <f t="shared" si="273"/>
        <v>规格√</v>
      </c>
      <c r="AJ737" s="50" t="str">
        <f t="shared" si="274"/>
        <v>按中选价</v>
      </c>
      <c r="AK737" s="51">
        <f t="shared" si="275"/>
        <v>2.79</v>
      </c>
      <c r="AL737" s="50">
        <f t="shared" si="276"/>
        <v>4.5999999999999996</v>
      </c>
      <c r="AM737" s="52" t="str">
        <f t="shared" si="277"/>
        <v>过评药，行梯度降价</v>
      </c>
      <c r="AN737" s="53">
        <f t="shared" si="278"/>
        <v>7.7299999999999995</v>
      </c>
      <c r="AO737" s="53">
        <f t="shared" si="279"/>
        <v>4.6399999999999997</v>
      </c>
      <c r="AP737" s="53">
        <f t="shared" si="280"/>
        <v>3.71</v>
      </c>
    </row>
    <row r="738" spans="1:42">
      <c r="A738" s="28">
        <v>52</v>
      </c>
      <c r="B738" s="28" t="s">
        <v>3280</v>
      </c>
      <c r="C738" s="28" t="s">
        <v>3281</v>
      </c>
      <c r="D738" s="28" t="s">
        <v>3282</v>
      </c>
      <c r="E738" s="28" t="str">
        <f>LOOKUP(2,1/([1]中选结果表!$C$2:$C$85=D738),[1]中选结果表!$M$2:$M$85)</f>
        <v>注射剂</v>
      </c>
      <c r="F738" s="28" t="s">
        <v>3283</v>
      </c>
      <c r="G738" s="28" t="str">
        <f>LOOKUP(2,1/([1]中选结果表!$D$2:$D$85=$F738),[1]中选结果表!$E$2:$E$85)</f>
        <v>1mg</v>
      </c>
      <c r="H738" s="28" t="str">
        <f>LOOKUP(2,1/([1]中选结果表!$D$2:$D$85=$F738),[1]中选结果表!$F$2:$F$85)</f>
        <v>30支</v>
      </c>
      <c r="I738" s="28" t="s">
        <v>89</v>
      </c>
      <c r="J738" s="28" t="s">
        <v>1418</v>
      </c>
      <c r="K738" s="28">
        <v>83.7</v>
      </c>
      <c r="L738" s="31">
        <v>2.79</v>
      </c>
      <c r="M738" s="28">
        <v>4</v>
      </c>
      <c r="N738" s="32">
        <v>0.7</v>
      </c>
      <c r="O738" s="60" t="s">
        <v>3368</v>
      </c>
      <c r="P738" s="7" t="s">
        <v>3280</v>
      </c>
      <c r="Q738" s="7" t="s">
        <v>3282</v>
      </c>
      <c r="R738" s="7" t="s">
        <v>3369</v>
      </c>
      <c r="S738" s="4" t="str">
        <f>LOOKUP(2,1/('[1] 集采未中选药品规格'!$A$2:$A$596=$R738),'[1] 集采未中选药品规格'!C$2:C$596)</f>
        <v>1mg</v>
      </c>
      <c r="T738" s="4" t="str">
        <f>LOOKUP(2,1/('[1] 集采未中选药品规格'!$A$2:$A$596=$R738),'[1] 集采未中选药品规格'!D$2:D$596)</f>
        <v>10支</v>
      </c>
      <c r="U738" s="7" t="s">
        <v>89</v>
      </c>
      <c r="V738" s="61" t="s">
        <v>3364</v>
      </c>
      <c r="W738" s="7" t="s">
        <v>3365</v>
      </c>
      <c r="X738" s="61" t="s">
        <v>3364</v>
      </c>
      <c r="Y738" s="7" t="s">
        <v>3365</v>
      </c>
      <c r="Z738" s="7">
        <v>128.80000000000001</v>
      </c>
      <c r="AA738" s="7">
        <v>12.88</v>
      </c>
      <c r="AB738" s="54" t="s">
        <v>66</v>
      </c>
      <c r="AC738" s="42"/>
      <c r="AD738" s="42"/>
      <c r="AE738" s="42" t="s">
        <v>3366</v>
      </c>
      <c r="AF738" s="42" t="s">
        <v>3368</v>
      </c>
      <c r="AG738" s="42" t="s">
        <v>3367</v>
      </c>
      <c r="AH738" s="54"/>
      <c r="AI738" s="50" t="str">
        <f t="shared" si="273"/>
        <v>规格√</v>
      </c>
      <c r="AJ738" s="50" t="str">
        <f t="shared" si="274"/>
        <v>按中选价</v>
      </c>
      <c r="AK738" s="51">
        <f t="shared" si="275"/>
        <v>2.79</v>
      </c>
      <c r="AL738" s="50">
        <f t="shared" si="276"/>
        <v>4.5999999999999996</v>
      </c>
      <c r="AM738" s="52" t="str">
        <f t="shared" si="277"/>
        <v>过评药，行梯度降价</v>
      </c>
      <c r="AN738" s="53">
        <f t="shared" si="278"/>
        <v>7.7299999999999995</v>
      </c>
      <c r="AO738" s="53">
        <f t="shared" si="279"/>
        <v>4.6399999999999997</v>
      </c>
      <c r="AP738" s="53">
        <f t="shared" si="280"/>
        <v>3.71</v>
      </c>
    </row>
    <row r="739" spans="1:42">
      <c r="A739" s="28">
        <v>52</v>
      </c>
      <c r="B739" s="28" t="s">
        <v>3280</v>
      </c>
      <c r="C739" s="28" t="s">
        <v>3281</v>
      </c>
      <c r="D739" s="28" t="s">
        <v>3282</v>
      </c>
      <c r="E739" s="28" t="str">
        <f>LOOKUP(2,1/([1]中选结果表!$C$2:$C$85=D739),[1]中选结果表!$M$2:$M$85)</f>
        <v>注射剂</v>
      </c>
      <c r="F739" s="28" t="s">
        <v>3283</v>
      </c>
      <c r="G739" s="28" t="str">
        <f>LOOKUP(2,1/([1]中选结果表!$D$2:$D$85=$F739),[1]中选结果表!$E$2:$E$85)</f>
        <v>1mg</v>
      </c>
      <c r="H739" s="28" t="str">
        <f>LOOKUP(2,1/([1]中选结果表!$D$2:$D$85=$F739),[1]中选结果表!$F$2:$F$85)</f>
        <v>30支</v>
      </c>
      <c r="I739" s="28" t="s">
        <v>89</v>
      </c>
      <c r="J739" s="28" t="s">
        <v>1418</v>
      </c>
      <c r="K739" s="28">
        <v>83.7</v>
      </c>
      <c r="L739" s="31">
        <v>2.79</v>
      </c>
      <c r="M739" s="28">
        <v>4</v>
      </c>
      <c r="N739" s="32">
        <v>0.7</v>
      </c>
      <c r="O739" s="60" t="s">
        <v>3370</v>
      </c>
      <c r="P739" s="7" t="s">
        <v>3280</v>
      </c>
      <c r="Q739" s="7" t="s">
        <v>3371</v>
      </c>
      <c r="R739" s="7" t="s">
        <v>3328</v>
      </c>
      <c r="S739" s="4" t="str">
        <f>LOOKUP(2,1/('[1] 集采未中选药品规格'!$A$2:$A$596=$R739),'[1] 集采未中选药品规格'!C$2:C$596)</f>
        <v>1mg</v>
      </c>
      <c r="T739" s="4" t="str">
        <f>LOOKUP(2,1/('[1] 集采未中选药品规格'!$A$2:$A$596=$R739),'[1] 集采未中选药品规格'!D$2:D$596)</f>
        <v>10支</v>
      </c>
      <c r="U739" s="7" t="s">
        <v>89</v>
      </c>
      <c r="V739" s="61" t="s">
        <v>1417</v>
      </c>
      <c r="W739" s="7" t="s">
        <v>1418</v>
      </c>
      <c r="X739" s="61" t="s">
        <v>1417</v>
      </c>
      <c r="Y739" s="7" t="s">
        <v>1418</v>
      </c>
      <c r="Z739" s="7">
        <v>150</v>
      </c>
      <c r="AA739" s="7">
        <v>15</v>
      </c>
      <c r="AB739" s="54" t="s">
        <v>66</v>
      </c>
      <c r="AC739" s="42"/>
      <c r="AD739" s="42"/>
      <c r="AE739" s="42" t="s">
        <v>3372</v>
      </c>
      <c r="AF739" s="42" t="s">
        <v>3370</v>
      </c>
      <c r="AG739" s="42" t="s">
        <v>3373</v>
      </c>
      <c r="AH739" s="54" t="s">
        <v>60</v>
      </c>
      <c r="AI739" s="50" t="str">
        <f t="shared" si="273"/>
        <v>规格√</v>
      </c>
      <c r="AJ739" s="50" t="str">
        <f t="shared" si="274"/>
        <v>按中选价</v>
      </c>
      <c r="AK739" s="51">
        <f t="shared" si="275"/>
        <v>2.79</v>
      </c>
      <c r="AL739" s="50">
        <f t="shared" si="276"/>
        <v>5.4</v>
      </c>
      <c r="AM739" s="52" t="str">
        <f t="shared" si="277"/>
        <v>过评药，行梯度降价</v>
      </c>
      <c r="AN739" s="53">
        <f t="shared" si="278"/>
        <v>9</v>
      </c>
      <c r="AO739" s="53">
        <f t="shared" si="279"/>
        <v>5.4</v>
      </c>
      <c r="AP739" s="53">
        <f t="shared" si="280"/>
        <v>4.32</v>
      </c>
    </row>
    <row r="740" spans="1:42">
      <c r="A740" s="28">
        <v>52</v>
      </c>
      <c r="B740" s="28" t="s">
        <v>3280</v>
      </c>
      <c r="C740" s="28" t="s">
        <v>3281</v>
      </c>
      <c r="D740" s="28" t="s">
        <v>3282</v>
      </c>
      <c r="E740" s="28" t="str">
        <f>LOOKUP(2,1/([1]中选结果表!$C$2:$C$85=D740),[1]中选结果表!$M$2:$M$85)</f>
        <v>注射剂</v>
      </c>
      <c r="F740" s="28" t="s">
        <v>3283</v>
      </c>
      <c r="G740" s="28" t="str">
        <f>LOOKUP(2,1/([1]中选结果表!$D$2:$D$85=$F740),[1]中选结果表!$E$2:$E$85)</f>
        <v>1mg</v>
      </c>
      <c r="H740" s="28" t="str">
        <f>LOOKUP(2,1/([1]中选结果表!$D$2:$D$85=$F740),[1]中选结果表!$F$2:$F$85)</f>
        <v>30支</v>
      </c>
      <c r="I740" s="28" t="s">
        <v>89</v>
      </c>
      <c r="J740" s="28" t="s">
        <v>1418</v>
      </c>
      <c r="K740" s="28">
        <v>83.7</v>
      </c>
      <c r="L740" s="31">
        <v>2.79</v>
      </c>
      <c r="M740" s="28">
        <v>4</v>
      </c>
      <c r="N740" s="32">
        <v>0.7</v>
      </c>
      <c r="O740" s="60" t="s">
        <v>3374</v>
      </c>
      <c r="P740" s="7" t="s">
        <v>3280</v>
      </c>
      <c r="Q740" s="7" t="s">
        <v>3371</v>
      </c>
      <c r="R740" s="7" t="s">
        <v>3283</v>
      </c>
      <c r="S740" s="4" t="str">
        <f>LOOKUP(2,1/('[1] 集采未中选药品规格'!$A$2:$A$596=$R740),'[1] 集采未中选药品规格'!C$2:C$596)</f>
        <v>1mg</v>
      </c>
      <c r="T740" s="4" t="str">
        <f>LOOKUP(2,1/('[1] 集采未中选药品规格'!$A$2:$A$596=$R740),'[1] 集采未中选药品规格'!D$2:D$596)</f>
        <v>30支</v>
      </c>
      <c r="U740" s="7" t="s">
        <v>89</v>
      </c>
      <c r="V740" s="61" t="s">
        <v>1417</v>
      </c>
      <c r="W740" s="7" t="s">
        <v>1418</v>
      </c>
      <c r="X740" s="61" t="s">
        <v>1417</v>
      </c>
      <c r="Y740" s="7" t="s">
        <v>1418</v>
      </c>
      <c r="Z740" s="7">
        <v>450</v>
      </c>
      <c r="AA740" s="7">
        <v>15</v>
      </c>
      <c r="AB740" s="54" t="s">
        <v>66</v>
      </c>
      <c r="AC740" s="42"/>
      <c r="AD740" s="42"/>
      <c r="AE740" s="42" t="s">
        <v>3372</v>
      </c>
      <c r="AF740" s="42" t="s">
        <v>3374</v>
      </c>
      <c r="AG740" s="42" t="s">
        <v>3373</v>
      </c>
      <c r="AH740" s="54" t="s">
        <v>60</v>
      </c>
      <c r="AI740" s="50" t="str">
        <f t="shared" si="273"/>
        <v>规格√</v>
      </c>
      <c r="AJ740" s="50" t="str">
        <f t="shared" si="274"/>
        <v>按中选价</v>
      </c>
      <c r="AK740" s="51">
        <f t="shared" si="275"/>
        <v>2.79</v>
      </c>
      <c r="AL740" s="50">
        <f t="shared" si="276"/>
        <v>5.4</v>
      </c>
      <c r="AM740" s="52" t="str">
        <f t="shared" si="277"/>
        <v>过评药，行梯度降价</v>
      </c>
      <c r="AN740" s="53">
        <f t="shared" si="278"/>
        <v>9</v>
      </c>
      <c r="AO740" s="53">
        <f t="shared" si="279"/>
        <v>5.4</v>
      </c>
      <c r="AP740" s="53">
        <f t="shared" si="280"/>
        <v>4.32</v>
      </c>
    </row>
    <row r="741" spans="1:42">
      <c r="A741" s="28">
        <v>52</v>
      </c>
      <c r="B741" s="28" t="s">
        <v>3280</v>
      </c>
      <c r="C741" s="28" t="s">
        <v>3281</v>
      </c>
      <c r="D741" s="28" t="s">
        <v>3282</v>
      </c>
      <c r="E741" s="28" t="str">
        <f>LOOKUP(2,1/([1]中选结果表!$C$2:$C$85=D741),[1]中选结果表!$M$2:$M$85)</f>
        <v>注射剂</v>
      </c>
      <c r="F741" s="28" t="s">
        <v>3283</v>
      </c>
      <c r="G741" s="28" t="str">
        <f>LOOKUP(2,1/([1]中选结果表!$D$2:$D$85=$F741),[1]中选结果表!$E$2:$E$85)</f>
        <v>1mg</v>
      </c>
      <c r="H741" s="28" t="str">
        <f>LOOKUP(2,1/([1]中选结果表!$D$2:$D$85=$F741),[1]中选结果表!$F$2:$F$85)</f>
        <v>30支</v>
      </c>
      <c r="I741" s="28" t="s">
        <v>89</v>
      </c>
      <c r="J741" s="28" t="s">
        <v>1418</v>
      </c>
      <c r="K741" s="28">
        <v>83.7</v>
      </c>
      <c r="L741" s="31">
        <v>2.79</v>
      </c>
      <c r="M741" s="28">
        <v>4</v>
      </c>
      <c r="N741" s="32">
        <v>0.7</v>
      </c>
      <c r="O741" s="60" t="s">
        <v>3375</v>
      </c>
      <c r="P741" s="7" t="s">
        <v>3280</v>
      </c>
      <c r="Q741" s="7" t="s">
        <v>3282</v>
      </c>
      <c r="R741" s="7" t="s">
        <v>3376</v>
      </c>
      <c r="S741" s="4" t="str">
        <f>LOOKUP(2,1/('[1] 集采未中选药品规格'!$A$2:$A$596=$R741),'[1] 集采未中选药品规格'!C$2:C$596)</f>
        <v>1mg</v>
      </c>
      <c r="T741" s="4" t="str">
        <f>LOOKUP(2,1/('[1] 集采未中选药品规格'!$A$2:$A$596=$R741),'[1] 集采未中选药品规格'!D$2:D$596)</f>
        <v>5支</v>
      </c>
      <c r="U741" s="7" t="s">
        <v>89</v>
      </c>
      <c r="V741" s="61" t="s">
        <v>3364</v>
      </c>
      <c r="W741" s="7" t="s">
        <v>3365</v>
      </c>
      <c r="X741" s="61" t="s">
        <v>3364</v>
      </c>
      <c r="Y741" s="7" t="s">
        <v>3365</v>
      </c>
      <c r="Z741" s="7">
        <v>64.400000000000006</v>
      </c>
      <c r="AA741" s="7">
        <v>12.88</v>
      </c>
      <c r="AB741" s="54" t="s">
        <v>57</v>
      </c>
      <c r="AC741" s="42"/>
      <c r="AD741" s="42"/>
      <c r="AE741" s="42"/>
      <c r="AF741" s="42" t="s">
        <v>3375</v>
      </c>
      <c r="AG741" s="42"/>
      <c r="AH741" s="54"/>
      <c r="AI741" s="50" t="str">
        <f t="shared" si="273"/>
        <v>规格√</v>
      </c>
      <c r="AJ741" s="50" t="str">
        <f t="shared" si="274"/>
        <v>按中选价</v>
      </c>
      <c r="AK741" s="51">
        <f t="shared" si="275"/>
        <v>2.79</v>
      </c>
      <c r="AL741" s="50">
        <f t="shared" si="276"/>
        <v>4.5999999999999996</v>
      </c>
      <c r="AM741" s="52" t="str">
        <f t="shared" si="277"/>
        <v>差比价与挂网价取低者</v>
      </c>
      <c r="AN741" s="53">
        <f t="shared" si="278"/>
        <v>2.79</v>
      </c>
      <c r="AO741" s="53">
        <f t="shared" si="279"/>
        <v>2.79</v>
      </c>
      <c r="AP741" s="53">
        <f t="shared" si="280"/>
        <v>2.79</v>
      </c>
    </row>
    <row r="742" spans="1:42">
      <c r="A742" s="28">
        <v>53</v>
      </c>
      <c r="B742" s="28" t="s">
        <v>3377</v>
      </c>
      <c r="C742" s="28" t="s">
        <v>3378</v>
      </c>
      <c r="D742" s="28" t="s">
        <v>45</v>
      </c>
      <c r="E742" s="28" t="str">
        <f>LOOKUP(2,1/([1]中选结果表!$C$2:$C$85=D742),[1]中选结果表!$M$2:$M$85)</f>
        <v>注射剂</v>
      </c>
      <c r="F742" s="28" t="s">
        <v>3379</v>
      </c>
      <c r="G742" s="28" t="str">
        <f>LOOKUP(2,1/([1]中选结果表!$D$2:$D$85=$F742),[1]中选结果表!$E$2:$E$85)</f>
        <v>200mg</v>
      </c>
      <c r="H742" s="28" t="str">
        <f>LOOKUP(2,1/([1]中选结果表!$D$2:$D$85=$F742),[1]中选结果表!$F$2:$F$85)</f>
        <v>1袋</v>
      </c>
      <c r="I742" s="28" t="s">
        <v>1400</v>
      </c>
      <c r="J742" s="28" t="s">
        <v>71</v>
      </c>
      <c r="K742" s="28">
        <v>45.15</v>
      </c>
      <c r="L742" s="31">
        <v>45.15</v>
      </c>
      <c r="M742" s="28">
        <v>3</v>
      </c>
      <c r="N742" s="32">
        <v>0.6</v>
      </c>
      <c r="O742" s="60" t="s">
        <v>3380</v>
      </c>
      <c r="P742" s="7" t="s">
        <v>3377</v>
      </c>
      <c r="Q742" s="7" t="s">
        <v>45</v>
      </c>
      <c r="R742" s="7" t="s">
        <v>3381</v>
      </c>
      <c r="S742" s="4" t="str">
        <f>LOOKUP(2,1/('[1] 集采未中选药品规格'!$A$2:$A$596=$R742),'[1] 集采未中选药品规格'!C$2:C$596)</f>
        <v>200mg</v>
      </c>
      <c r="T742" s="4" t="str">
        <f>LOOKUP(2,1/('[1] 集采未中选药品规格'!$A$2:$A$596=$R742),'[1] 集采未中选药品规格'!D$2:D$596)</f>
        <v>1瓶</v>
      </c>
      <c r="U742" s="7" t="s">
        <v>47</v>
      </c>
      <c r="V742" s="61" t="s">
        <v>70</v>
      </c>
      <c r="W742" s="7" t="s">
        <v>71</v>
      </c>
      <c r="X742" s="61" t="s">
        <v>70</v>
      </c>
      <c r="Y742" s="7" t="s">
        <v>71</v>
      </c>
      <c r="Z742" s="7">
        <v>4.29</v>
      </c>
      <c r="AA742" s="7">
        <v>4.29</v>
      </c>
      <c r="AB742" s="54" t="s">
        <v>57</v>
      </c>
      <c r="AC742" s="42"/>
      <c r="AD742" s="42"/>
      <c r="AE742" s="42" t="s">
        <v>3382</v>
      </c>
      <c r="AF742" s="42" t="s">
        <v>3380</v>
      </c>
      <c r="AG742" s="42" t="s">
        <v>3383</v>
      </c>
      <c r="AH742" s="54" t="s">
        <v>60</v>
      </c>
      <c r="AI742" s="50" t="str">
        <f t="shared" ref="AI742:AI772" si="281">IF(G742=S742,"规格√","规格×")</f>
        <v>规格√</v>
      </c>
      <c r="AJ742" s="50" t="str">
        <f t="shared" ref="AJ742:AJ772" si="282">CHOOSE(IF($AI742="规格√",1,2),"按中选价",IF($E742="注射剂","含量差比价","装量差比价"))</f>
        <v>按中选价</v>
      </c>
      <c r="AK742" s="51">
        <f t="shared" ref="AK742:AK772" si="283">ROUND(CHOOSE(IF($AI742="规格√",1,2),$L742,IF($E742="注射剂",$L742*POWER(1.7,LOG(LEFT($S742,LEN($S742)-2)/LEFT($G742,LEN($G742)-2),2)),$L742*POWER(1.9,LOG(LEFT($S742,LEN($S742)-2)/LEFT($G742,LEN($G742)-2),2)))),2)</f>
        <v>45.15</v>
      </c>
      <c r="AL742" s="50">
        <f t="shared" ref="AL742:AL772" si="284">ROUND($AA742/$AK742,1)</f>
        <v>0.1</v>
      </c>
      <c r="AM742" s="52" t="str">
        <f t="shared" ref="AM742:AM772" si="285">IF(OR($AC742="是",$AB742="是",$AD742="是"),CONCATENATE(IF($AC742="是","原研药",""),IF(COUNTA(AC742:AC742)&gt;=2,"、",""),IF($AB742="是","过评药",""),IF(AND(COUNTA(AC742:AD742)&gt;=2,AD742&lt;&gt;""),"、",""),IF($AD742="是","参比制剂",""),"，")&amp;IF($AL742&gt;=2,"行梯度降价","差比价与挂网价取低者"),"差比价与挂网价取低者")</f>
        <v>差比价与挂网价取低者</v>
      </c>
      <c r="AN742" s="53">
        <f t="shared" ref="AN742:AN772" si="286">IF(Z742=0,"海南无挂网价（差比价为"&amp;AK742&amp;"）",ROUNDUP(IF(OR($AC742="是",$AB742="是",$AD742="是"),IF($AL742&gt;2,MAX($AA742*0.6,$AK742),MIN($AA742,$AK742)),MIN($AA742,$AK742)),2))</f>
        <v>4.29</v>
      </c>
      <c r="AO742" s="53">
        <f t="shared" ref="AO742:AO772" si="287">IF(Z742=0,"海南无挂网价（差比价为"&amp;AK742&amp;"）",ROUNDUP(IF(OR($AC742="是",$AB742="是",$AD742="是"),IF($AL742&gt;2,MAX($AA742*0.6*0.6,$AK742),MIN($AA742,$AK742)),MIN($AA742,$AK742)),2))</f>
        <v>4.29</v>
      </c>
      <c r="AP742" s="53">
        <f t="shared" ref="AP742:AP772" si="288">IF(Z742=0,"海南无挂网价（差比价为"&amp;AK742&amp;"）",ROUNDUP(IF(OR($AC742="是",$AB742="是",$AD742="是"),IF($AL742&gt;2,MAX($AA742*0.6*0.6*0.8,$AK742),MIN($AA742,$AK742)),MIN($AA742,$AK742)),2))</f>
        <v>4.29</v>
      </c>
    </row>
    <row r="743" spans="1:42">
      <c r="A743" s="28">
        <v>53</v>
      </c>
      <c r="B743" s="28" t="s">
        <v>3377</v>
      </c>
      <c r="C743" s="28" t="s">
        <v>3378</v>
      </c>
      <c r="D743" s="28" t="s">
        <v>45</v>
      </c>
      <c r="E743" s="28" t="str">
        <f>LOOKUP(2,1/([1]中选结果表!$C$2:$C$85=D743),[1]中选结果表!$M$2:$M$85)</f>
        <v>注射剂</v>
      </c>
      <c r="F743" s="28" t="s">
        <v>3379</v>
      </c>
      <c r="G743" s="28" t="str">
        <f>LOOKUP(2,1/([1]中选结果表!$D$2:$D$85=$F743),[1]中选结果表!$E$2:$E$85)</f>
        <v>200mg</v>
      </c>
      <c r="H743" s="28" t="str">
        <f>LOOKUP(2,1/([1]中选结果表!$D$2:$D$85=$F743),[1]中选结果表!$F$2:$F$85)</f>
        <v>1袋</v>
      </c>
      <c r="I743" s="28" t="s">
        <v>1400</v>
      </c>
      <c r="J743" s="28" t="s">
        <v>71</v>
      </c>
      <c r="K743" s="28">
        <v>45.15</v>
      </c>
      <c r="L743" s="31">
        <v>45.15</v>
      </c>
      <c r="M743" s="28">
        <v>3</v>
      </c>
      <c r="N743" s="32">
        <v>0.6</v>
      </c>
      <c r="O743" s="60" t="s">
        <v>3384</v>
      </c>
      <c r="P743" s="7" t="s">
        <v>3377</v>
      </c>
      <c r="Q743" s="7" t="s">
        <v>45</v>
      </c>
      <c r="R743" s="7" t="s">
        <v>3385</v>
      </c>
      <c r="S743" s="4" t="str">
        <f>LOOKUP(2,1/('[1] 集采未中选药品规格'!$A$2:$A$596=$R743),'[1] 集采未中选药品规格'!C$2:C$596)</f>
        <v>200mg</v>
      </c>
      <c r="T743" s="4" t="str">
        <f>LOOKUP(2,1/('[1] 集采未中选药品规格'!$A$2:$A$596=$R743),'[1] 集采未中选药品规格'!D$2:D$596)</f>
        <v>1袋</v>
      </c>
      <c r="U743" s="7" t="s">
        <v>1400</v>
      </c>
      <c r="V743" s="61" t="s">
        <v>3386</v>
      </c>
      <c r="W743" s="7" t="s">
        <v>3387</v>
      </c>
      <c r="X743" s="61" t="s">
        <v>3386</v>
      </c>
      <c r="Y743" s="7" t="s">
        <v>3387</v>
      </c>
      <c r="Z743" s="7">
        <v>5.6</v>
      </c>
      <c r="AA743" s="7">
        <v>5.6</v>
      </c>
      <c r="AB743" s="54" t="s">
        <v>57</v>
      </c>
      <c r="AC743" s="42"/>
      <c r="AD743" s="42"/>
      <c r="AE743" s="42" t="s">
        <v>3388</v>
      </c>
      <c r="AF743" s="42" t="s">
        <v>3384</v>
      </c>
      <c r="AG743" s="42" t="s">
        <v>3389</v>
      </c>
      <c r="AH743" s="54"/>
      <c r="AI743" s="50" t="str">
        <f t="shared" si="281"/>
        <v>规格√</v>
      </c>
      <c r="AJ743" s="50" t="str">
        <f t="shared" si="282"/>
        <v>按中选价</v>
      </c>
      <c r="AK743" s="51">
        <f t="shared" si="283"/>
        <v>45.15</v>
      </c>
      <c r="AL743" s="50">
        <f t="shared" si="284"/>
        <v>0.1</v>
      </c>
      <c r="AM743" s="52" t="str">
        <f t="shared" si="285"/>
        <v>差比价与挂网价取低者</v>
      </c>
      <c r="AN743" s="53">
        <f t="shared" si="286"/>
        <v>5.6</v>
      </c>
      <c r="AO743" s="53">
        <f t="shared" si="287"/>
        <v>5.6</v>
      </c>
      <c r="AP743" s="53">
        <f t="shared" si="288"/>
        <v>5.6</v>
      </c>
    </row>
    <row r="744" spans="1:42">
      <c r="A744" s="28">
        <v>53</v>
      </c>
      <c r="B744" s="28" t="s">
        <v>3377</v>
      </c>
      <c r="C744" s="28" t="s">
        <v>3378</v>
      </c>
      <c r="D744" s="28" t="s">
        <v>45</v>
      </c>
      <c r="E744" s="28" t="str">
        <f>LOOKUP(2,1/([1]中选结果表!$C$2:$C$85=D744),[1]中选结果表!$M$2:$M$85)</f>
        <v>注射剂</v>
      </c>
      <c r="F744" s="28" t="s">
        <v>3379</v>
      </c>
      <c r="G744" s="28" t="str">
        <f>LOOKUP(2,1/([1]中选结果表!$D$2:$D$85=$F744),[1]中选结果表!$E$2:$E$85)</f>
        <v>200mg</v>
      </c>
      <c r="H744" s="28" t="str">
        <f>LOOKUP(2,1/([1]中选结果表!$D$2:$D$85=$F744),[1]中选结果表!$F$2:$F$85)</f>
        <v>1袋</v>
      </c>
      <c r="I744" s="28" t="s">
        <v>1400</v>
      </c>
      <c r="J744" s="28" t="s">
        <v>71</v>
      </c>
      <c r="K744" s="28">
        <v>45.15</v>
      </c>
      <c r="L744" s="31">
        <v>45.15</v>
      </c>
      <c r="M744" s="28">
        <v>3</v>
      </c>
      <c r="N744" s="32">
        <v>0.6</v>
      </c>
      <c r="O744" s="60" t="s">
        <v>3390</v>
      </c>
      <c r="P744" s="7" t="s">
        <v>3377</v>
      </c>
      <c r="Q744" s="7" t="s">
        <v>51</v>
      </c>
      <c r="R744" s="7" t="s">
        <v>3391</v>
      </c>
      <c r="S744" s="4" t="str">
        <f>LOOKUP(2,1/('[1] 集采未中选药品规格'!$A$2:$A$596=$R744),'[1] 集采未中选药品规格'!C$2:C$596)</f>
        <v>200mg</v>
      </c>
      <c r="T744" s="4" t="str">
        <f>LOOKUP(2,1/('[1] 集采未中选药品规格'!$A$2:$A$596=$R744),'[1] 集采未中选药品规格'!D$2:D$596)</f>
        <v>1瓶</v>
      </c>
      <c r="U744" s="7" t="s">
        <v>89</v>
      </c>
      <c r="V744" s="61" t="s">
        <v>2456</v>
      </c>
      <c r="W744" s="7" t="s">
        <v>3392</v>
      </c>
      <c r="X744" s="61" t="s">
        <v>2456</v>
      </c>
      <c r="Y744" s="7" t="s">
        <v>2458</v>
      </c>
      <c r="Z744" s="7">
        <v>212.1</v>
      </c>
      <c r="AA744" s="7">
        <v>212.1</v>
      </c>
      <c r="AB744" s="54" t="s">
        <v>57</v>
      </c>
      <c r="AC744" s="42"/>
      <c r="AD744" s="42"/>
      <c r="AE744" s="42" t="s">
        <v>3393</v>
      </c>
      <c r="AF744" s="42" t="s">
        <v>3390</v>
      </c>
      <c r="AG744" s="42" t="s">
        <v>3394</v>
      </c>
      <c r="AH744" s="54"/>
      <c r="AI744" s="50" t="str">
        <f t="shared" si="281"/>
        <v>规格√</v>
      </c>
      <c r="AJ744" s="50" t="str">
        <f t="shared" si="282"/>
        <v>按中选价</v>
      </c>
      <c r="AK744" s="51">
        <f t="shared" si="283"/>
        <v>45.15</v>
      </c>
      <c r="AL744" s="50">
        <f t="shared" si="284"/>
        <v>4.7</v>
      </c>
      <c r="AM744" s="52" t="str">
        <f t="shared" si="285"/>
        <v>差比价与挂网价取低者</v>
      </c>
      <c r="AN744" s="53">
        <f t="shared" si="286"/>
        <v>45.15</v>
      </c>
      <c r="AO744" s="53">
        <f t="shared" si="287"/>
        <v>45.15</v>
      </c>
      <c r="AP744" s="53">
        <f t="shared" si="288"/>
        <v>45.15</v>
      </c>
    </row>
    <row r="745" spans="1:42">
      <c r="A745" s="28">
        <v>53</v>
      </c>
      <c r="B745" s="28" t="s">
        <v>3377</v>
      </c>
      <c r="C745" s="28" t="s">
        <v>3378</v>
      </c>
      <c r="D745" s="28" t="s">
        <v>45</v>
      </c>
      <c r="E745" s="28" t="str">
        <f>LOOKUP(2,1/([1]中选结果表!$C$2:$C$85=D745),[1]中选结果表!$M$2:$M$85)</f>
        <v>注射剂</v>
      </c>
      <c r="F745" s="28" t="s">
        <v>3379</v>
      </c>
      <c r="G745" s="28" t="str">
        <f>LOOKUP(2,1/([1]中选结果表!$D$2:$D$85=$F745),[1]中选结果表!$E$2:$E$85)</f>
        <v>200mg</v>
      </c>
      <c r="H745" s="28" t="str">
        <f>LOOKUP(2,1/([1]中选结果表!$D$2:$D$85=$F745),[1]中选结果表!$F$2:$F$85)</f>
        <v>1袋</v>
      </c>
      <c r="I745" s="28" t="s">
        <v>1400</v>
      </c>
      <c r="J745" s="28" t="s">
        <v>71</v>
      </c>
      <c r="K745" s="28">
        <v>45.15</v>
      </c>
      <c r="L745" s="31">
        <v>45.15</v>
      </c>
      <c r="M745" s="28">
        <v>3</v>
      </c>
      <c r="N745" s="32">
        <v>0.6</v>
      </c>
      <c r="O745" s="60" t="s">
        <v>3395</v>
      </c>
      <c r="P745" s="7" t="s">
        <v>3377</v>
      </c>
      <c r="Q745" s="7" t="s">
        <v>51</v>
      </c>
      <c r="R745" s="7" t="s">
        <v>3396</v>
      </c>
      <c r="S745" s="4" t="str">
        <f>LOOKUP(2,1/('[1] 集采未中选药品规格'!$A$2:$A$596=$R745),'[1] 集采未中选药品规格'!C$2:C$596)</f>
        <v>100mg</v>
      </c>
      <c r="T745" s="4" t="str">
        <f>LOOKUP(2,1/('[1] 集采未中选药品规格'!$A$2:$A$596=$R745),'[1] 集采未中选药品规格'!D$2:D$596)</f>
        <v>1瓶</v>
      </c>
      <c r="U745" s="7" t="s">
        <v>89</v>
      </c>
      <c r="V745" s="61" t="s">
        <v>2456</v>
      </c>
      <c r="W745" s="7" t="s">
        <v>3392</v>
      </c>
      <c r="X745" s="61" t="s">
        <v>2456</v>
      </c>
      <c r="Y745" s="7" t="s">
        <v>2458</v>
      </c>
      <c r="Z745" s="7">
        <v>124.63</v>
      </c>
      <c r="AA745" s="7">
        <v>124.63</v>
      </c>
      <c r="AB745" s="54" t="s">
        <v>57</v>
      </c>
      <c r="AC745" s="42"/>
      <c r="AD745" s="42"/>
      <c r="AE745" s="42" t="s">
        <v>3397</v>
      </c>
      <c r="AF745" s="42" t="s">
        <v>3395</v>
      </c>
      <c r="AG745" s="42" t="s">
        <v>3398</v>
      </c>
      <c r="AH745" s="54"/>
      <c r="AI745" s="50" t="str">
        <f t="shared" si="281"/>
        <v>规格×</v>
      </c>
      <c r="AJ745" s="50" t="str">
        <f t="shared" si="282"/>
        <v>含量差比价</v>
      </c>
      <c r="AK745" s="51">
        <f t="shared" si="283"/>
        <v>26.56</v>
      </c>
      <c r="AL745" s="50">
        <f t="shared" si="284"/>
        <v>4.7</v>
      </c>
      <c r="AM745" s="52" t="str">
        <f t="shared" si="285"/>
        <v>差比价与挂网价取低者</v>
      </c>
      <c r="AN745" s="53">
        <f t="shared" si="286"/>
        <v>26.56</v>
      </c>
      <c r="AO745" s="53">
        <f t="shared" si="287"/>
        <v>26.56</v>
      </c>
      <c r="AP745" s="53">
        <f t="shared" si="288"/>
        <v>26.56</v>
      </c>
    </row>
    <row r="746" spans="1:42">
      <c r="A746" s="28">
        <v>53</v>
      </c>
      <c r="B746" s="28" t="s">
        <v>3377</v>
      </c>
      <c r="C746" s="28" t="s">
        <v>3378</v>
      </c>
      <c r="D746" s="28" t="s">
        <v>45</v>
      </c>
      <c r="E746" s="28" t="str">
        <f>LOOKUP(2,1/([1]中选结果表!$C$2:$C$85=D746),[1]中选结果表!$M$2:$M$85)</f>
        <v>注射剂</v>
      </c>
      <c r="F746" s="28" t="s">
        <v>3379</v>
      </c>
      <c r="G746" s="28" t="str">
        <f>LOOKUP(2,1/([1]中选结果表!$D$2:$D$85=$F746),[1]中选结果表!$E$2:$E$85)</f>
        <v>200mg</v>
      </c>
      <c r="H746" s="28" t="str">
        <f>LOOKUP(2,1/([1]中选结果表!$D$2:$D$85=$F746),[1]中选结果表!$F$2:$F$85)</f>
        <v>1袋</v>
      </c>
      <c r="I746" s="28" t="s">
        <v>1400</v>
      </c>
      <c r="J746" s="28" t="s">
        <v>71</v>
      </c>
      <c r="K746" s="28">
        <v>45.15</v>
      </c>
      <c r="L746" s="31">
        <v>45.15</v>
      </c>
      <c r="M746" s="28">
        <v>3</v>
      </c>
      <c r="N746" s="32">
        <v>0.6</v>
      </c>
      <c r="O746" s="60" t="s">
        <v>3399</v>
      </c>
      <c r="P746" s="7" t="s">
        <v>3377</v>
      </c>
      <c r="Q746" s="7" t="s">
        <v>45</v>
      </c>
      <c r="R746" s="7" t="s">
        <v>3400</v>
      </c>
      <c r="S746" s="4" t="str">
        <f>LOOKUP(2,1/('[1] 集采未中选药品规格'!$A$2:$A$596=$R746),'[1] 集采未中选药品规格'!C$2:C$596)</f>
        <v>400mg</v>
      </c>
      <c r="T746" s="4" t="str">
        <f>LOOKUP(2,1/('[1] 集采未中选药品规格'!$A$2:$A$596=$R746),'[1] 集采未中选药品规格'!D$2:D$596)</f>
        <v>1瓶</v>
      </c>
      <c r="U746" s="7" t="s">
        <v>47</v>
      </c>
      <c r="V746" s="61" t="s">
        <v>319</v>
      </c>
      <c r="W746" s="7" t="s">
        <v>320</v>
      </c>
      <c r="X746" s="61" t="s">
        <v>319</v>
      </c>
      <c r="Y746" s="7" t="s">
        <v>320</v>
      </c>
      <c r="Z746" s="7">
        <v>19</v>
      </c>
      <c r="AA746" s="7">
        <v>19</v>
      </c>
      <c r="AB746" s="54" t="s">
        <v>57</v>
      </c>
      <c r="AC746" s="42"/>
      <c r="AD746" s="42"/>
      <c r="AE746" s="42" t="s">
        <v>3401</v>
      </c>
      <c r="AF746" s="42" t="s">
        <v>3399</v>
      </c>
      <c r="AG746" s="42" t="s">
        <v>3402</v>
      </c>
      <c r="AH746" s="54"/>
      <c r="AI746" s="50" t="str">
        <f t="shared" si="281"/>
        <v>规格×</v>
      </c>
      <c r="AJ746" s="50" t="str">
        <f t="shared" si="282"/>
        <v>含量差比价</v>
      </c>
      <c r="AK746" s="51">
        <f t="shared" si="283"/>
        <v>76.760000000000005</v>
      </c>
      <c r="AL746" s="50">
        <f t="shared" si="284"/>
        <v>0.2</v>
      </c>
      <c r="AM746" s="52" t="str">
        <f t="shared" si="285"/>
        <v>差比价与挂网价取低者</v>
      </c>
      <c r="AN746" s="53">
        <f t="shared" si="286"/>
        <v>19</v>
      </c>
      <c r="AO746" s="53">
        <f t="shared" si="287"/>
        <v>19</v>
      </c>
      <c r="AP746" s="53">
        <f t="shared" si="288"/>
        <v>19</v>
      </c>
    </row>
    <row r="747" spans="1:42">
      <c r="A747" s="28">
        <v>53</v>
      </c>
      <c r="B747" s="28" t="s">
        <v>3377</v>
      </c>
      <c r="C747" s="28" t="s">
        <v>3378</v>
      </c>
      <c r="D747" s="28" t="s">
        <v>45</v>
      </c>
      <c r="E747" s="28" t="str">
        <f>LOOKUP(2,1/([1]中选结果表!$C$2:$C$85=D747),[1]中选结果表!$M$2:$M$85)</f>
        <v>注射剂</v>
      </c>
      <c r="F747" s="28" t="s">
        <v>3379</v>
      </c>
      <c r="G747" s="28" t="str">
        <f>LOOKUP(2,1/([1]中选结果表!$D$2:$D$85=$F747),[1]中选结果表!$E$2:$E$85)</f>
        <v>200mg</v>
      </c>
      <c r="H747" s="28" t="str">
        <f>LOOKUP(2,1/([1]中选结果表!$D$2:$D$85=$F747),[1]中选结果表!$F$2:$F$85)</f>
        <v>1袋</v>
      </c>
      <c r="I747" s="28" t="s">
        <v>1400</v>
      </c>
      <c r="J747" s="28" t="s">
        <v>71</v>
      </c>
      <c r="K747" s="28">
        <v>45.15</v>
      </c>
      <c r="L747" s="31">
        <v>45.15</v>
      </c>
      <c r="M747" s="28">
        <v>3</v>
      </c>
      <c r="N747" s="32">
        <v>0.6</v>
      </c>
      <c r="O747" s="60" t="s">
        <v>3403</v>
      </c>
      <c r="P747" s="7" t="s">
        <v>3377</v>
      </c>
      <c r="Q747" s="7" t="s">
        <v>45</v>
      </c>
      <c r="R747" s="7" t="s">
        <v>3404</v>
      </c>
      <c r="S747" s="4" t="str">
        <f>LOOKUP(2,1/('[1] 集采未中选药品规格'!$A$2:$A$596=$R747),'[1] 集采未中选药品规格'!C$2:C$596)</f>
        <v>200mg</v>
      </c>
      <c r="T747" s="4" t="str">
        <f>LOOKUP(2,1/('[1] 集采未中选药品规格'!$A$2:$A$596=$R747),'[1] 集采未中选药品规格'!D$2:D$596)</f>
        <v>1瓶</v>
      </c>
      <c r="U747" s="7" t="s">
        <v>47</v>
      </c>
      <c r="V747" s="61" t="s">
        <v>3405</v>
      </c>
      <c r="W747" s="7" t="s">
        <v>3406</v>
      </c>
      <c r="X747" s="61" t="s">
        <v>3405</v>
      </c>
      <c r="Y747" s="7" t="s">
        <v>3406</v>
      </c>
      <c r="Z747" s="7">
        <v>4.25</v>
      </c>
      <c r="AA747" s="7">
        <v>4.25</v>
      </c>
      <c r="AB747" s="54" t="s">
        <v>57</v>
      </c>
      <c r="AC747" s="42"/>
      <c r="AD747" s="42"/>
      <c r="AE747" s="42" t="s">
        <v>3407</v>
      </c>
      <c r="AF747" s="42" t="s">
        <v>3403</v>
      </c>
      <c r="AG747" s="42" t="s">
        <v>3408</v>
      </c>
      <c r="AH747" s="54"/>
      <c r="AI747" s="50" t="str">
        <f t="shared" si="281"/>
        <v>规格√</v>
      </c>
      <c r="AJ747" s="50" t="str">
        <f t="shared" si="282"/>
        <v>按中选价</v>
      </c>
      <c r="AK747" s="51">
        <f t="shared" si="283"/>
        <v>45.15</v>
      </c>
      <c r="AL747" s="50">
        <f t="shared" si="284"/>
        <v>0.1</v>
      </c>
      <c r="AM747" s="52" t="str">
        <f t="shared" si="285"/>
        <v>差比价与挂网价取低者</v>
      </c>
      <c r="AN747" s="53">
        <f t="shared" si="286"/>
        <v>4.25</v>
      </c>
      <c r="AO747" s="53">
        <f t="shared" si="287"/>
        <v>4.25</v>
      </c>
      <c r="AP747" s="53">
        <f t="shared" si="288"/>
        <v>4.25</v>
      </c>
    </row>
    <row r="748" spans="1:42">
      <c r="A748" s="28">
        <v>53</v>
      </c>
      <c r="B748" s="28" t="s">
        <v>3377</v>
      </c>
      <c r="C748" s="28" t="s">
        <v>3378</v>
      </c>
      <c r="D748" s="28" t="s">
        <v>45</v>
      </c>
      <c r="E748" s="28" t="str">
        <f>LOOKUP(2,1/([1]中选结果表!$C$2:$C$85=D748),[1]中选结果表!$M$2:$M$85)</f>
        <v>注射剂</v>
      </c>
      <c r="F748" s="28" t="s">
        <v>3379</v>
      </c>
      <c r="G748" s="28" t="str">
        <f>LOOKUP(2,1/([1]中选结果表!$D$2:$D$85=$F748),[1]中选结果表!$E$2:$E$85)</f>
        <v>200mg</v>
      </c>
      <c r="H748" s="28" t="str">
        <f>LOOKUP(2,1/([1]中选结果表!$D$2:$D$85=$F748),[1]中选结果表!$F$2:$F$85)</f>
        <v>1袋</v>
      </c>
      <c r="I748" s="28" t="s">
        <v>1400</v>
      </c>
      <c r="J748" s="28" t="s">
        <v>71</v>
      </c>
      <c r="K748" s="28">
        <v>45.15</v>
      </c>
      <c r="L748" s="31">
        <v>45.15</v>
      </c>
      <c r="M748" s="28">
        <v>3</v>
      </c>
      <c r="N748" s="32">
        <v>0.6</v>
      </c>
      <c r="O748" s="60" t="s">
        <v>3409</v>
      </c>
      <c r="P748" s="7" t="s">
        <v>3377</v>
      </c>
      <c r="Q748" s="7" t="s">
        <v>51</v>
      </c>
      <c r="R748" s="7" t="s">
        <v>3410</v>
      </c>
      <c r="S748" s="4" t="str">
        <f>LOOKUP(2,1/('[1] 集采未中选药品规格'!$A$2:$A$596=$R748),'[1] 集采未中选药品规格'!C$2:C$596)</f>
        <v>200mg</v>
      </c>
      <c r="T748" s="4" t="str">
        <f>LOOKUP(2,1/('[1] 集采未中选药品规格'!$A$2:$A$596=$R748),'[1] 集采未中选药品规格'!D$2:D$596)</f>
        <v>1袋</v>
      </c>
      <c r="U748" s="7" t="s">
        <v>1400</v>
      </c>
      <c r="V748" s="61" t="s">
        <v>2247</v>
      </c>
      <c r="W748" s="7" t="s">
        <v>2133</v>
      </c>
      <c r="X748" s="61" t="s">
        <v>2247</v>
      </c>
      <c r="Y748" s="7" t="s">
        <v>2133</v>
      </c>
      <c r="Z748" s="7">
        <v>52</v>
      </c>
      <c r="AA748" s="7">
        <v>52</v>
      </c>
      <c r="AB748" s="54" t="s">
        <v>66</v>
      </c>
      <c r="AC748" s="42"/>
      <c r="AD748" s="42"/>
      <c r="AE748" s="42" t="s">
        <v>3411</v>
      </c>
      <c r="AF748" s="42" t="s">
        <v>3409</v>
      </c>
      <c r="AG748" s="42" t="s">
        <v>3412</v>
      </c>
      <c r="AH748" s="54"/>
      <c r="AI748" s="50" t="str">
        <f t="shared" si="281"/>
        <v>规格√</v>
      </c>
      <c r="AJ748" s="50" t="str">
        <f t="shared" si="282"/>
        <v>按中选价</v>
      </c>
      <c r="AK748" s="51">
        <f t="shared" si="283"/>
        <v>45.15</v>
      </c>
      <c r="AL748" s="50">
        <f t="shared" si="284"/>
        <v>1.2</v>
      </c>
      <c r="AM748" s="52" t="str">
        <f t="shared" si="285"/>
        <v>过评药，差比价与挂网价取低者</v>
      </c>
      <c r="AN748" s="53">
        <f t="shared" si="286"/>
        <v>45.15</v>
      </c>
      <c r="AO748" s="53">
        <f t="shared" si="287"/>
        <v>45.15</v>
      </c>
      <c r="AP748" s="53">
        <f t="shared" si="288"/>
        <v>45.15</v>
      </c>
    </row>
    <row r="749" spans="1:42">
      <c r="A749" s="28">
        <v>53</v>
      </c>
      <c r="B749" s="28" t="s">
        <v>3377</v>
      </c>
      <c r="C749" s="28" t="s">
        <v>3378</v>
      </c>
      <c r="D749" s="28" t="s">
        <v>45</v>
      </c>
      <c r="E749" s="28" t="str">
        <f>LOOKUP(2,1/([1]中选结果表!$C$2:$C$85=D749),[1]中选结果表!$M$2:$M$85)</f>
        <v>注射剂</v>
      </c>
      <c r="F749" s="28" t="s">
        <v>3379</v>
      </c>
      <c r="G749" s="28" t="str">
        <f>LOOKUP(2,1/([1]中选结果表!$D$2:$D$85=$F749),[1]中选结果表!$E$2:$E$85)</f>
        <v>200mg</v>
      </c>
      <c r="H749" s="28" t="str">
        <f>LOOKUP(2,1/([1]中选结果表!$D$2:$D$85=$F749),[1]中选结果表!$F$2:$F$85)</f>
        <v>1袋</v>
      </c>
      <c r="I749" s="28" t="s">
        <v>1400</v>
      </c>
      <c r="J749" s="28" t="s">
        <v>71</v>
      </c>
      <c r="K749" s="28">
        <v>45.15</v>
      </c>
      <c r="L749" s="31">
        <v>45.15</v>
      </c>
      <c r="M749" s="28">
        <v>3</v>
      </c>
      <c r="N749" s="32">
        <v>0.6</v>
      </c>
      <c r="O749" s="60" t="s">
        <v>3413</v>
      </c>
      <c r="P749" s="7" t="s">
        <v>3377</v>
      </c>
      <c r="Q749" s="7" t="s">
        <v>45</v>
      </c>
      <c r="R749" s="7" t="s">
        <v>3400</v>
      </c>
      <c r="S749" s="4" t="str">
        <f>LOOKUP(2,1/('[1] 集采未中选药品规格'!$A$2:$A$596=$R749),'[1] 集采未中选药品规格'!C$2:C$596)</f>
        <v>400mg</v>
      </c>
      <c r="T749" s="4" t="str">
        <f>LOOKUP(2,1/('[1] 集采未中选药品规格'!$A$2:$A$596=$R749),'[1] 集采未中选药品规格'!D$2:D$596)</f>
        <v>1瓶</v>
      </c>
      <c r="U749" s="7" t="s">
        <v>47</v>
      </c>
      <c r="V749" s="61" t="s">
        <v>3414</v>
      </c>
      <c r="W749" s="7" t="s">
        <v>3415</v>
      </c>
      <c r="X749" s="61" t="s">
        <v>3414</v>
      </c>
      <c r="Y749" s="7" t="s">
        <v>3415</v>
      </c>
      <c r="Z749" s="7">
        <v>17.8</v>
      </c>
      <c r="AA749" s="7">
        <v>17.8</v>
      </c>
      <c r="AB749" s="54" t="s">
        <v>57</v>
      </c>
      <c r="AC749" s="42"/>
      <c r="AD749" s="42"/>
      <c r="AE749" s="42" t="s">
        <v>3416</v>
      </c>
      <c r="AF749" s="42" t="s">
        <v>3413</v>
      </c>
      <c r="AG749" s="42" t="s">
        <v>3417</v>
      </c>
      <c r="AH749" s="54"/>
      <c r="AI749" s="50" t="str">
        <f t="shared" si="281"/>
        <v>规格×</v>
      </c>
      <c r="AJ749" s="50" t="str">
        <f t="shared" si="282"/>
        <v>含量差比价</v>
      </c>
      <c r="AK749" s="51">
        <f t="shared" si="283"/>
        <v>76.760000000000005</v>
      </c>
      <c r="AL749" s="50">
        <f t="shared" si="284"/>
        <v>0.2</v>
      </c>
      <c r="AM749" s="52" t="str">
        <f t="shared" si="285"/>
        <v>差比价与挂网价取低者</v>
      </c>
      <c r="AN749" s="53">
        <f t="shared" si="286"/>
        <v>17.8</v>
      </c>
      <c r="AO749" s="53">
        <f t="shared" si="287"/>
        <v>17.8</v>
      </c>
      <c r="AP749" s="53">
        <f t="shared" si="288"/>
        <v>17.8</v>
      </c>
    </row>
    <row r="750" spans="1:42">
      <c r="A750" s="28">
        <v>54</v>
      </c>
      <c r="B750" s="28" t="s">
        <v>3418</v>
      </c>
      <c r="C750" s="28" t="s">
        <v>3419</v>
      </c>
      <c r="D750" s="28" t="s">
        <v>45</v>
      </c>
      <c r="E750" s="28" t="str">
        <f>LOOKUP(2,1/([1]中选结果表!$C$2:$C$85=D750),[1]中选结果表!$M$2:$M$85)</f>
        <v>注射剂</v>
      </c>
      <c r="F750" s="28" t="s">
        <v>3420</v>
      </c>
      <c r="G750" s="28" t="str">
        <f>LOOKUP(2,1/([1]中选结果表!$D$2:$D$85=$F750),[1]中选结果表!$E$2:$E$85)</f>
        <v>200mg</v>
      </c>
      <c r="H750" s="28" t="str">
        <f>LOOKUP(2,1/([1]中选结果表!$D$2:$D$85=$F750),[1]中选结果表!$F$2:$F$85)</f>
        <v>30袋</v>
      </c>
      <c r="I750" s="28" t="s">
        <v>2683</v>
      </c>
      <c r="J750" s="28" t="s">
        <v>858</v>
      </c>
      <c r="K750" s="28">
        <v>383.99</v>
      </c>
      <c r="L750" s="31">
        <v>12.798999999999999</v>
      </c>
      <c r="M750" s="28">
        <v>3</v>
      </c>
      <c r="N750" s="32">
        <v>0.6</v>
      </c>
      <c r="O750" s="60" t="s">
        <v>3421</v>
      </c>
      <c r="P750" s="7" t="s">
        <v>3418</v>
      </c>
      <c r="Q750" s="7" t="s">
        <v>51</v>
      </c>
      <c r="R750" s="7" t="s">
        <v>3422</v>
      </c>
      <c r="S750" s="4" t="str">
        <f>LOOKUP(2,1/('[1] 集采未中选药品规格'!$A$2:$A$596=$R750),'[1] 集采未中选药品规格'!C$2:C$596)</f>
        <v>200mg</v>
      </c>
      <c r="T750" s="4" t="str">
        <f>LOOKUP(2,1/('[1] 集采未中选药品规格'!$A$2:$A$596=$R750),'[1] 集采未中选药品规格'!D$2:D$596)</f>
        <v>1瓶</v>
      </c>
      <c r="U750" s="7" t="s">
        <v>47</v>
      </c>
      <c r="V750" s="61" t="s">
        <v>857</v>
      </c>
      <c r="W750" s="7" t="s">
        <v>858</v>
      </c>
      <c r="X750" s="61" t="s">
        <v>857</v>
      </c>
      <c r="Y750" s="7" t="s">
        <v>858</v>
      </c>
      <c r="Z750" s="7">
        <v>90.6</v>
      </c>
      <c r="AA750" s="7">
        <v>90.6</v>
      </c>
      <c r="AB750" s="54" t="s">
        <v>57</v>
      </c>
      <c r="AC750" s="42"/>
      <c r="AD750" s="42"/>
      <c r="AE750" s="42" t="s">
        <v>3423</v>
      </c>
      <c r="AF750" s="42" t="s">
        <v>3421</v>
      </c>
      <c r="AG750" s="42" t="s">
        <v>3424</v>
      </c>
      <c r="AH750" s="54" t="s">
        <v>60</v>
      </c>
      <c r="AI750" s="50" t="str">
        <f t="shared" si="281"/>
        <v>规格√</v>
      </c>
      <c r="AJ750" s="50" t="str">
        <f t="shared" si="282"/>
        <v>按中选价</v>
      </c>
      <c r="AK750" s="51">
        <f t="shared" si="283"/>
        <v>12.8</v>
      </c>
      <c r="AL750" s="50">
        <f t="shared" si="284"/>
        <v>7.1</v>
      </c>
      <c r="AM750" s="52" t="str">
        <f t="shared" si="285"/>
        <v>差比价与挂网价取低者</v>
      </c>
      <c r="AN750" s="53">
        <f t="shared" si="286"/>
        <v>12.8</v>
      </c>
      <c r="AO750" s="53">
        <f t="shared" si="287"/>
        <v>12.8</v>
      </c>
      <c r="AP750" s="53">
        <f t="shared" si="288"/>
        <v>12.8</v>
      </c>
    </row>
    <row r="751" spans="1:42">
      <c r="A751" s="28">
        <v>54</v>
      </c>
      <c r="B751" s="28" t="s">
        <v>3418</v>
      </c>
      <c r="C751" s="28" t="s">
        <v>3419</v>
      </c>
      <c r="D751" s="28" t="s">
        <v>45</v>
      </c>
      <c r="E751" s="28" t="str">
        <f>LOOKUP(2,1/([1]中选结果表!$C$2:$C$85=D751),[1]中选结果表!$M$2:$M$85)</f>
        <v>注射剂</v>
      </c>
      <c r="F751" s="28" t="s">
        <v>3420</v>
      </c>
      <c r="G751" s="28" t="str">
        <f>LOOKUP(2,1/([1]中选结果表!$D$2:$D$85=$F751),[1]中选结果表!$E$2:$E$85)</f>
        <v>200mg</v>
      </c>
      <c r="H751" s="28" t="str">
        <f>LOOKUP(2,1/([1]中选结果表!$D$2:$D$85=$F751),[1]中选结果表!$F$2:$F$85)</f>
        <v>30袋</v>
      </c>
      <c r="I751" s="28" t="s">
        <v>2683</v>
      </c>
      <c r="J751" s="28" t="s">
        <v>858</v>
      </c>
      <c r="K751" s="28">
        <v>383.99</v>
      </c>
      <c r="L751" s="31">
        <v>12.798999999999999</v>
      </c>
      <c r="M751" s="28">
        <v>3</v>
      </c>
      <c r="N751" s="32">
        <v>0.6</v>
      </c>
      <c r="O751" s="60" t="s">
        <v>3425</v>
      </c>
      <c r="P751" s="7" t="s">
        <v>3418</v>
      </c>
      <c r="Q751" s="7" t="s">
        <v>51</v>
      </c>
      <c r="R751" s="7" t="s">
        <v>3426</v>
      </c>
      <c r="S751" s="4" t="str">
        <f>LOOKUP(2,1/('[1] 集采未中选药品规格'!$A$2:$A$596=$R751),'[1] 集采未中选药品规格'!C$2:C$596)</f>
        <v>200mg</v>
      </c>
      <c r="T751" s="4" t="str">
        <f>LOOKUP(2,1/('[1] 集采未中选药品规格'!$A$2:$A$596=$R751),'[1] 集采未中选药品规格'!D$2:D$596)</f>
        <v>1瓶</v>
      </c>
      <c r="U751" s="7" t="s">
        <v>89</v>
      </c>
      <c r="V751" s="61" t="s">
        <v>399</v>
      </c>
      <c r="W751" s="7" t="s">
        <v>400</v>
      </c>
      <c r="X751" s="61" t="s">
        <v>399</v>
      </c>
      <c r="Y751" s="7" t="s">
        <v>400</v>
      </c>
      <c r="Z751" s="7">
        <v>91</v>
      </c>
      <c r="AA751" s="7">
        <v>91</v>
      </c>
      <c r="AB751" s="54" t="s">
        <v>57</v>
      </c>
      <c r="AC751" s="42"/>
      <c r="AD751" s="42"/>
      <c r="AE751" s="42" t="s">
        <v>3427</v>
      </c>
      <c r="AF751" s="42" t="s">
        <v>3425</v>
      </c>
      <c r="AG751" s="42" t="s">
        <v>3428</v>
      </c>
      <c r="AH751" s="54"/>
      <c r="AI751" s="50" t="str">
        <f t="shared" si="281"/>
        <v>规格√</v>
      </c>
      <c r="AJ751" s="50" t="str">
        <f t="shared" si="282"/>
        <v>按中选价</v>
      </c>
      <c r="AK751" s="51">
        <f t="shared" si="283"/>
        <v>12.8</v>
      </c>
      <c r="AL751" s="50">
        <f t="shared" si="284"/>
        <v>7.1</v>
      </c>
      <c r="AM751" s="52" t="str">
        <f t="shared" si="285"/>
        <v>差比价与挂网价取低者</v>
      </c>
      <c r="AN751" s="53">
        <f t="shared" si="286"/>
        <v>12.8</v>
      </c>
      <c r="AO751" s="53">
        <f t="shared" si="287"/>
        <v>12.8</v>
      </c>
      <c r="AP751" s="53">
        <f t="shared" si="288"/>
        <v>12.8</v>
      </c>
    </row>
    <row r="752" spans="1:42">
      <c r="A752" s="28">
        <v>54</v>
      </c>
      <c r="B752" s="28" t="s">
        <v>3418</v>
      </c>
      <c r="C752" s="28" t="s">
        <v>3419</v>
      </c>
      <c r="D752" s="28" t="s">
        <v>45</v>
      </c>
      <c r="E752" s="28" t="str">
        <f>LOOKUP(2,1/([1]中选结果表!$C$2:$C$85=D752),[1]中选结果表!$M$2:$M$85)</f>
        <v>注射剂</v>
      </c>
      <c r="F752" s="28" t="s">
        <v>3420</v>
      </c>
      <c r="G752" s="28" t="str">
        <f>LOOKUP(2,1/([1]中选结果表!$D$2:$D$85=$F752),[1]中选结果表!$E$2:$E$85)</f>
        <v>200mg</v>
      </c>
      <c r="H752" s="28" t="str">
        <f>LOOKUP(2,1/([1]中选结果表!$D$2:$D$85=$F752),[1]中选结果表!$F$2:$F$85)</f>
        <v>30袋</v>
      </c>
      <c r="I752" s="28" t="s">
        <v>2683</v>
      </c>
      <c r="J752" s="28" t="s">
        <v>858</v>
      </c>
      <c r="K752" s="28">
        <v>383.99</v>
      </c>
      <c r="L752" s="31">
        <v>12.798999999999999</v>
      </c>
      <c r="M752" s="28">
        <v>3</v>
      </c>
      <c r="N752" s="32">
        <v>0.6</v>
      </c>
      <c r="O752" s="60" t="s">
        <v>3429</v>
      </c>
      <c r="P752" s="7" t="s">
        <v>3418</v>
      </c>
      <c r="Q752" s="7" t="s">
        <v>51</v>
      </c>
      <c r="R752" s="7" t="s">
        <v>3430</v>
      </c>
      <c r="S752" s="4" t="str">
        <f>LOOKUP(2,1/('[1] 集采未中选药品规格'!$A$2:$A$596=$R752),'[1] 集采未中选药品规格'!C$2:C$596)</f>
        <v>200mg</v>
      </c>
      <c r="T752" s="4" t="str">
        <f>LOOKUP(2,1/('[1] 集采未中选药品规格'!$A$2:$A$596=$R752),'[1] 集采未中选药品规格'!D$2:D$596)</f>
        <v>1袋</v>
      </c>
      <c r="U752" s="7" t="s">
        <v>1400</v>
      </c>
      <c r="V752" s="61" t="s">
        <v>527</v>
      </c>
      <c r="W752" s="7" t="s">
        <v>528</v>
      </c>
      <c r="X752" s="61" t="s">
        <v>527</v>
      </c>
      <c r="Y752" s="7" t="s">
        <v>528</v>
      </c>
      <c r="Z752" s="7">
        <v>86.6</v>
      </c>
      <c r="AA752" s="7">
        <v>86.6</v>
      </c>
      <c r="AB752" s="54" t="s">
        <v>66</v>
      </c>
      <c r="AC752" s="42"/>
      <c r="AD752" s="42"/>
      <c r="AE752" s="42" t="s">
        <v>3431</v>
      </c>
      <c r="AF752" s="42" t="s">
        <v>3429</v>
      </c>
      <c r="AG752" s="42" t="s">
        <v>3432</v>
      </c>
      <c r="AH752" s="54"/>
      <c r="AI752" s="50" t="str">
        <f t="shared" si="281"/>
        <v>规格√</v>
      </c>
      <c r="AJ752" s="50" t="str">
        <f t="shared" si="282"/>
        <v>按中选价</v>
      </c>
      <c r="AK752" s="51">
        <f t="shared" si="283"/>
        <v>12.8</v>
      </c>
      <c r="AL752" s="50">
        <f t="shared" si="284"/>
        <v>6.8</v>
      </c>
      <c r="AM752" s="52" t="str">
        <f t="shared" si="285"/>
        <v>过评药，行梯度降价</v>
      </c>
      <c r="AN752" s="53">
        <f t="shared" si="286"/>
        <v>51.96</v>
      </c>
      <c r="AO752" s="53">
        <f t="shared" si="287"/>
        <v>31.180000000000003</v>
      </c>
      <c r="AP752" s="53">
        <f t="shared" si="288"/>
        <v>24.950000000000003</v>
      </c>
    </row>
    <row r="753" spans="1:42">
      <c r="A753" s="28">
        <v>54</v>
      </c>
      <c r="B753" s="28" t="s">
        <v>3418</v>
      </c>
      <c r="C753" s="28" t="s">
        <v>3419</v>
      </c>
      <c r="D753" s="28" t="s">
        <v>45</v>
      </c>
      <c r="E753" s="28" t="str">
        <f>LOOKUP(2,1/([1]中选结果表!$C$2:$C$85=D753),[1]中选结果表!$M$2:$M$85)</f>
        <v>注射剂</v>
      </c>
      <c r="F753" s="28" t="s">
        <v>3433</v>
      </c>
      <c r="G753" s="28" t="str">
        <f>LOOKUP(2,1/([1]中选结果表!$D$2:$D$85=$F753),[1]中选结果表!$E$2:$E$85)</f>
        <v>600mg</v>
      </c>
      <c r="H753" s="28" t="str">
        <f>LOOKUP(2,1/([1]中选结果表!$D$2:$D$85=$F753),[1]中选结果表!$F$2:$F$85)</f>
        <v>20袋</v>
      </c>
      <c r="I753" s="28" t="s">
        <v>2683</v>
      </c>
      <c r="J753" s="28" t="s">
        <v>858</v>
      </c>
      <c r="K753" s="28">
        <v>593.58000000000004</v>
      </c>
      <c r="L753" s="31">
        <v>29.678999999999998</v>
      </c>
      <c r="M753" s="28">
        <v>3</v>
      </c>
      <c r="N753" s="32">
        <v>0.5</v>
      </c>
      <c r="O753" s="60" t="s">
        <v>3434</v>
      </c>
      <c r="P753" s="7" t="s">
        <v>3418</v>
      </c>
      <c r="Q753" s="7" t="s">
        <v>51</v>
      </c>
      <c r="R753" s="7" t="s">
        <v>3435</v>
      </c>
      <c r="S753" s="4" t="str">
        <f>LOOKUP(2,1/('[1] 集采未中选药品规格'!$A$2:$A$596=$R753),'[1] 集采未中选药品规格'!C$2:C$596)</f>
        <v>600mg</v>
      </c>
      <c r="T753" s="4" t="str">
        <f>LOOKUP(2,1/('[1] 集采未中选药品规格'!$A$2:$A$596=$R753),'[1] 集采未中选药品规格'!D$2:D$596)</f>
        <v>1袋</v>
      </c>
      <c r="U753" s="7" t="s">
        <v>1400</v>
      </c>
      <c r="V753" s="61" t="s">
        <v>3436</v>
      </c>
      <c r="W753" s="7" t="s">
        <v>3437</v>
      </c>
      <c r="X753" s="61" t="s">
        <v>3436</v>
      </c>
      <c r="Y753" s="7" t="s">
        <v>3438</v>
      </c>
      <c r="Z753" s="7">
        <v>373.73</v>
      </c>
      <c r="AA753" s="7">
        <v>373.73</v>
      </c>
      <c r="AB753" s="54" t="s">
        <v>57</v>
      </c>
      <c r="AC753" s="42"/>
      <c r="AD753" s="42"/>
      <c r="AE753" s="42" t="s">
        <v>3439</v>
      </c>
      <c r="AF753" s="42" t="s">
        <v>3434</v>
      </c>
      <c r="AG753" s="42" t="s">
        <v>3440</v>
      </c>
      <c r="AH753" s="54"/>
      <c r="AI753" s="50" t="str">
        <f t="shared" si="281"/>
        <v>规格√</v>
      </c>
      <c r="AJ753" s="50" t="str">
        <f t="shared" si="282"/>
        <v>按中选价</v>
      </c>
      <c r="AK753" s="51">
        <f t="shared" si="283"/>
        <v>29.68</v>
      </c>
      <c r="AL753" s="50">
        <f t="shared" si="284"/>
        <v>12.6</v>
      </c>
      <c r="AM753" s="52" t="str">
        <f t="shared" si="285"/>
        <v>差比价与挂网价取低者</v>
      </c>
      <c r="AN753" s="53">
        <f t="shared" si="286"/>
        <v>29.68</v>
      </c>
      <c r="AO753" s="53">
        <f t="shared" si="287"/>
        <v>29.68</v>
      </c>
      <c r="AP753" s="53">
        <f t="shared" si="288"/>
        <v>29.68</v>
      </c>
    </row>
    <row r="754" spans="1:42">
      <c r="A754" s="28">
        <v>54</v>
      </c>
      <c r="B754" s="28" t="s">
        <v>3418</v>
      </c>
      <c r="C754" s="28" t="s">
        <v>3419</v>
      </c>
      <c r="D754" s="28" t="s">
        <v>45</v>
      </c>
      <c r="E754" s="28" t="str">
        <f>LOOKUP(2,1/([1]中选结果表!$C$2:$C$85=D754),[1]中选结果表!$M$2:$M$85)</f>
        <v>注射剂</v>
      </c>
      <c r="F754" s="28" t="s">
        <v>3433</v>
      </c>
      <c r="G754" s="28" t="str">
        <f>LOOKUP(2,1/([1]中选结果表!$D$2:$D$85=$F754),[1]中选结果表!$E$2:$E$85)</f>
        <v>600mg</v>
      </c>
      <c r="H754" s="28" t="str">
        <f>LOOKUP(2,1/([1]中选结果表!$D$2:$D$85=$F754),[1]中选结果表!$F$2:$F$85)</f>
        <v>20袋</v>
      </c>
      <c r="I754" s="28" t="s">
        <v>2683</v>
      </c>
      <c r="J754" s="28" t="s">
        <v>858</v>
      </c>
      <c r="K754" s="28">
        <v>593.58000000000004</v>
      </c>
      <c r="L754" s="31">
        <v>29.678999999999998</v>
      </c>
      <c r="M754" s="28">
        <v>3</v>
      </c>
      <c r="N754" s="32">
        <v>0.5</v>
      </c>
      <c r="O754" s="60" t="s">
        <v>3441</v>
      </c>
      <c r="P754" s="7" t="s">
        <v>3418</v>
      </c>
      <c r="Q754" s="7" t="s">
        <v>51</v>
      </c>
      <c r="R754" s="7" t="s">
        <v>3442</v>
      </c>
      <c r="S754" s="4" t="str">
        <f>LOOKUP(2,1/('[1] 集采未中选药品规格'!$A$2:$A$596=$R754),'[1] 集采未中选药品规格'!C$2:C$596)</f>
        <v>600mg</v>
      </c>
      <c r="T754" s="4" t="str">
        <f>LOOKUP(2,1/('[1] 集采未中选药品规格'!$A$2:$A$596=$R754),'[1] 集采未中选药品规格'!D$2:D$596)</f>
        <v>1袋</v>
      </c>
      <c r="U754" s="7" t="s">
        <v>1400</v>
      </c>
      <c r="V754" s="61" t="s">
        <v>527</v>
      </c>
      <c r="W754" s="7" t="s">
        <v>528</v>
      </c>
      <c r="X754" s="61" t="s">
        <v>527</v>
      </c>
      <c r="Y754" s="7" t="s">
        <v>528</v>
      </c>
      <c r="Z754" s="7">
        <v>200.8</v>
      </c>
      <c r="AA754" s="7">
        <v>200.8</v>
      </c>
      <c r="AB754" s="54" t="s">
        <v>66</v>
      </c>
      <c r="AC754" s="42"/>
      <c r="AD754" s="42"/>
      <c r="AE754" s="42" t="s">
        <v>3443</v>
      </c>
      <c r="AF754" s="42" t="s">
        <v>3441</v>
      </c>
      <c r="AG754" s="42" t="s">
        <v>3444</v>
      </c>
      <c r="AH754" s="54"/>
      <c r="AI754" s="50" t="str">
        <f t="shared" si="281"/>
        <v>规格√</v>
      </c>
      <c r="AJ754" s="50" t="str">
        <f t="shared" si="282"/>
        <v>按中选价</v>
      </c>
      <c r="AK754" s="51">
        <f t="shared" si="283"/>
        <v>29.68</v>
      </c>
      <c r="AL754" s="50">
        <f t="shared" si="284"/>
        <v>6.8</v>
      </c>
      <c r="AM754" s="52" t="str">
        <f t="shared" si="285"/>
        <v>过评药，行梯度降价</v>
      </c>
      <c r="AN754" s="53">
        <f t="shared" si="286"/>
        <v>120.48</v>
      </c>
      <c r="AO754" s="53">
        <f t="shared" si="287"/>
        <v>72.290000000000006</v>
      </c>
      <c r="AP754" s="53">
        <f t="shared" si="288"/>
        <v>57.839999999999996</v>
      </c>
    </row>
    <row r="755" spans="1:42">
      <c r="A755" s="28">
        <v>55</v>
      </c>
      <c r="B755" s="28" t="s">
        <v>3445</v>
      </c>
      <c r="C755" s="28" t="s">
        <v>3446</v>
      </c>
      <c r="D755" s="28" t="s">
        <v>3447</v>
      </c>
      <c r="E755" s="28" t="str">
        <f>LOOKUP(2,1/([1]中选结果表!$C$2:$C$85=D755),[1]中选结果表!$M$2:$M$85)</f>
        <v>滴眼剂</v>
      </c>
      <c r="F755" s="28" t="s">
        <v>3448</v>
      </c>
      <c r="G755" s="28" t="str">
        <f>LOOKUP(2,1/([1]中选结果表!$D$2:$D$85=$F755),[1]中选结果表!$E$2:$E$85)</f>
        <v>15mg</v>
      </c>
      <c r="H755" s="28" t="str">
        <f>LOOKUP(2,1/([1]中选结果表!$D$2:$D$85=$F755),[1]中选结果表!$F$2:$F$85)</f>
        <v>1支</v>
      </c>
      <c r="I755" s="28" t="s">
        <v>89</v>
      </c>
      <c r="J755" s="28" t="s">
        <v>3449</v>
      </c>
      <c r="K755" s="28">
        <v>10.28</v>
      </c>
      <c r="L755" s="31">
        <v>10.28</v>
      </c>
      <c r="M755" s="28">
        <v>2</v>
      </c>
      <c r="N755" s="32">
        <v>0.5</v>
      </c>
      <c r="O755" s="60" t="s">
        <v>3450</v>
      </c>
      <c r="P755" s="7" t="s">
        <v>3445</v>
      </c>
      <c r="Q755" s="7" t="s">
        <v>3451</v>
      </c>
      <c r="R755" s="7" t="s">
        <v>3452</v>
      </c>
      <c r="S755" s="4" t="str">
        <f>LOOKUP(2,1/('[1] 集采未中选药品规格'!$A$2:$A$596=$R755),'[1] 集采未中选药品规格'!C$2:C$596)</f>
        <v>25mg</v>
      </c>
      <c r="T755" s="4" t="str">
        <f>LOOKUP(2,1/('[1] 集采未中选药品规格'!$A$2:$A$596=$R755),'[1] 集采未中选药品规格'!D$2:D$596)</f>
        <v>1支</v>
      </c>
      <c r="U755" s="7" t="s">
        <v>89</v>
      </c>
      <c r="V755" s="61" t="s">
        <v>692</v>
      </c>
      <c r="W755" s="7" t="s">
        <v>693</v>
      </c>
      <c r="X755" s="61" t="s">
        <v>692</v>
      </c>
      <c r="Y755" s="7" t="s">
        <v>693</v>
      </c>
      <c r="Z755" s="7">
        <v>30.6</v>
      </c>
      <c r="AA755" s="7">
        <v>30.6</v>
      </c>
      <c r="AB755" s="54" t="s">
        <v>57</v>
      </c>
      <c r="AC755" s="42"/>
      <c r="AD755" s="42"/>
      <c r="AE755" s="42" t="s">
        <v>3453</v>
      </c>
      <c r="AF755" s="42" t="s">
        <v>3450</v>
      </c>
      <c r="AG755" s="42" t="s">
        <v>3454</v>
      </c>
      <c r="AH755" s="54"/>
      <c r="AI755" s="50" t="str">
        <f t="shared" si="281"/>
        <v>规格×</v>
      </c>
      <c r="AJ755" s="50" t="str">
        <f t="shared" si="282"/>
        <v>装量差比价</v>
      </c>
      <c r="AK755" s="51">
        <f t="shared" si="283"/>
        <v>16.5</v>
      </c>
      <c r="AL755" s="50">
        <f t="shared" si="284"/>
        <v>1.9</v>
      </c>
      <c r="AM755" s="52" t="str">
        <f t="shared" si="285"/>
        <v>差比价与挂网价取低者</v>
      </c>
      <c r="AN755" s="53">
        <f t="shared" si="286"/>
        <v>16.5</v>
      </c>
      <c r="AO755" s="53">
        <f t="shared" si="287"/>
        <v>16.5</v>
      </c>
      <c r="AP755" s="53">
        <f t="shared" si="288"/>
        <v>16.5</v>
      </c>
    </row>
    <row r="756" spans="1:42">
      <c r="A756" s="28">
        <v>56</v>
      </c>
      <c r="B756" s="28" t="s">
        <v>3455</v>
      </c>
      <c r="C756" s="28" t="s">
        <v>3456</v>
      </c>
      <c r="D756" s="28" t="s">
        <v>124</v>
      </c>
      <c r="E756" s="28" t="str">
        <f>LOOKUP(2,1/([1]中选结果表!$C$2:$C$85=D756),[1]中选结果表!$M$2:$M$85)</f>
        <v>片剂</v>
      </c>
      <c r="F756" s="28" t="s">
        <v>3457</v>
      </c>
      <c r="G756" s="28" t="str">
        <f>LOOKUP(2,1/([1]中选结果表!$D$2:$D$85=$F756),[1]中选结果表!$E$2:$E$85)</f>
        <v>500mg</v>
      </c>
      <c r="H756" s="28" t="str">
        <f>LOOKUP(2,1/([1]中选结果表!$D$2:$D$85=$F756),[1]中选结果表!$F$2:$F$85)</f>
        <v>20片</v>
      </c>
      <c r="I756" s="28" t="s">
        <v>89</v>
      </c>
      <c r="J756" s="28" t="s">
        <v>71</v>
      </c>
      <c r="K756" s="28">
        <v>25.6</v>
      </c>
      <c r="L756" s="31">
        <v>1.28</v>
      </c>
      <c r="M756" s="28">
        <v>2</v>
      </c>
      <c r="N756" s="32">
        <v>0.5</v>
      </c>
      <c r="O756" s="60" t="s">
        <v>3458</v>
      </c>
      <c r="P756" s="7" t="s">
        <v>3455</v>
      </c>
      <c r="Q756" s="7" t="s">
        <v>124</v>
      </c>
      <c r="R756" s="7" t="s">
        <v>3459</v>
      </c>
      <c r="S756" s="4" t="str">
        <f>LOOKUP(2,1/('[1] 集采未中选药品规格'!$A$2:$A$596=$R756),'[1] 集采未中选药品规格'!C$2:C$596)</f>
        <v>500mg</v>
      </c>
      <c r="T756" s="4" t="str">
        <f>LOOKUP(2,1/('[1] 集采未中选药品规格'!$A$2:$A$596=$R756),'[1] 集采未中选药品规格'!D$2:D$596)</f>
        <v>8片</v>
      </c>
      <c r="U756" s="7" t="s">
        <v>89</v>
      </c>
      <c r="V756" s="61" t="s">
        <v>3460</v>
      </c>
      <c r="W756" s="7" t="s">
        <v>3461</v>
      </c>
      <c r="X756" s="61" t="s">
        <v>3460</v>
      </c>
      <c r="Y756" s="7" t="s">
        <v>3461</v>
      </c>
      <c r="Z756" s="7">
        <v>8</v>
      </c>
      <c r="AA756" s="7">
        <v>1</v>
      </c>
      <c r="AB756" s="54" t="s">
        <v>57</v>
      </c>
      <c r="AC756" s="42"/>
      <c r="AD756" s="42"/>
      <c r="AE756" s="42" t="s">
        <v>3462</v>
      </c>
      <c r="AF756" s="42" t="s">
        <v>3458</v>
      </c>
      <c r="AG756" s="42" t="s">
        <v>3463</v>
      </c>
      <c r="AH756" s="54"/>
      <c r="AI756" s="50" t="str">
        <f t="shared" si="281"/>
        <v>规格√</v>
      </c>
      <c r="AJ756" s="50" t="str">
        <f t="shared" si="282"/>
        <v>按中选价</v>
      </c>
      <c r="AK756" s="51">
        <f t="shared" si="283"/>
        <v>1.28</v>
      </c>
      <c r="AL756" s="50">
        <f t="shared" si="284"/>
        <v>0.8</v>
      </c>
      <c r="AM756" s="52" t="str">
        <f t="shared" si="285"/>
        <v>差比价与挂网价取低者</v>
      </c>
      <c r="AN756" s="53">
        <f t="shared" si="286"/>
        <v>1</v>
      </c>
      <c r="AO756" s="53">
        <f t="shared" si="287"/>
        <v>1</v>
      </c>
      <c r="AP756" s="53">
        <f t="shared" si="288"/>
        <v>1</v>
      </c>
    </row>
    <row r="757" spans="1:42">
      <c r="A757" s="28">
        <v>56</v>
      </c>
      <c r="B757" s="28" t="s">
        <v>3455</v>
      </c>
      <c r="C757" s="28" t="s">
        <v>3456</v>
      </c>
      <c r="D757" s="28" t="s">
        <v>124</v>
      </c>
      <c r="E757" s="28" t="str">
        <f>LOOKUP(2,1/([1]中选结果表!$C$2:$C$85=D757),[1]中选结果表!$M$2:$M$85)</f>
        <v>片剂</v>
      </c>
      <c r="F757" s="28" t="s">
        <v>3457</v>
      </c>
      <c r="G757" s="28" t="str">
        <f>LOOKUP(2,1/([1]中选结果表!$D$2:$D$85=$F757),[1]中选结果表!$E$2:$E$85)</f>
        <v>500mg</v>
      </c>
      <c r="H757" s="28" t="str">
        <f>LOOKUP(2,1/([1]中选结果表!$D$2:$D$85=$F757),[1]中选结果表!$F$2:$F$85)</f>
        <v>20片</v>
      </c>
      <c r="I757" s="28" t="s">
        <v>89</v>
      </c>
      <c r="J757" s="28" t="s">
        <v>71</v>
      </c>
      <c r="K757" s="28">
        <v>25.6</v>
      </c>
      <c r="L757" s="31">
        <v>1.28</v>
      </c>
      <c r="M757" s="28">
        <v>2</v>
      </c>
      <c r="N757" s="32">
        <v>0.5</v>
      </c>
      <c r="O757" s="60" t="s">
        <v>3464</v>
      </c>
      <c r="P757" s="7" t="s">
        <v>3465</v>
      </c>
      <c r="Q757" s="7" t="s">
        <v>325</v>
      </c>
      <c r="R757" s="7" t="s">
        <v>3466</v>
      </c>
      <c r="S757" s="4" t="str">
        <f>LOOKUP(2,1/('[1] 集采未中选药品规格'!$A$2:$A$596=$R757),'[1] 集采未中选药品规格'!C$2:C$596)</f>
        <v>500mg</v>
      </c>
      <c r="T757" s="4" t="str">
        <f>LOOKUP(2,1/('[1] 集采未中选药品规格'!$A$2:$A$596=$R757),'[1] 集采未中选药品规格'!D$2:D$596)</f>
        <v>8粒</v>
      </c>
      <c r="U757" s="7" t="s">
        <v>89</v>
      </c>
      <c r="V757" s="61" t="s">
        <v>1603</v>
      </c>
      <c r="W757" s="7" t="s">
        <v>1604</v>
      </c>
      <c r="X757" s="61" t="s">
        <v>1603</v>
      </c>
      <c r="Y757" s="7" t="s">
        <v>1604</v>
      </c>
      <c r="Z757" s="7">
        <v>10.43</v>
      </c>
      <c r="AA757" s="7">
        <v>1.30375</v>
      </c>
      <c r="AB757" s="54" t="s">
        <v>57</v>
      </c>
      <c r="AC757" s="42"/>
      <c r="AD757" s="42"/>
      <c r="AE757" s="42" t="s">
        <v>3467</v>
      </c>
      <c r="AF757" s="42" t="s">
        <v>3464</v>
      </c>
      <c r="AG757" s="42" t="s">
        <v>3468</v>
      </c>
      <c r="AH757" s="54"/>
      <c r="AI757" s="50" t="str">
        <f t="shared" si="281"/>
        <v>规格√</v>
      </c>
      <c r="AJ757" s="50" t="str">
        <f t="shared" si="282"/>
        <v>按中选价</v>
      </c>
      <c r="AK757" s="51">
        <f t="shared" si="283"/>
        <v>1.28</v>
      </c>
      <c r="AL757" s="50">
        <f t="shared" si="284"/>
        <v>1</v>
      </c>
      <c r="AM757" s="52" t="str">
        <f t="shared" si="285"/>
        <v>差比价与挂网价取低者</v>
      </c>
      <c r="AN757" s="53">
        <f t="shared" si="286"/>
        <v>1.28</v>
      </c>
      <c r="AO757" s="53">
        <f t="shared" si="287"/>
        <v>1.28</v>
      </c>
      <c r="AP757" s="53">
        <f t="shared" si="288"/>
        <v>1.28</v>
      </c>
    </row>
    <row r="758" spans="1:42">
      <c r="A758" s="28">
        <v>56</v>
      </c>
      <c r="B758" s="28" t="s">
        <v>3455</v>
      </c>
      <c r="C758" s="28" t="s">
        <v>3456</v>
      </c>
      <c r="D758" s="28" t="s">
        <v>124</v>
      </c>
      <c r="E758" s="28" t="str">
        <f>LOOKUP(2,1/([1]中选结果表!$C$2:$C$85=D758),[1]中选结果表!$M$2:$M$85)</f>
        <v>片剂</v>
      </c>
      <c r="F758" s="28" t="s">
        <v>3457</v>
      </c>
      <c r="G758" s="28" t="str">
        <f>LOOKUP(2,1/([1]中选结果表!$D$2:$D$85=$F758),[1]中选结果表!$E$2:$E$85)</f>
        <v>500mg</v>
      </c>
      <c r="H758" s="28" t="str">
        <f>LOOKUP(2,1/([1]中选结果表!$D$2:$D$85=$F758),[1]中选结果表!$F$2:$F$85)</f>
        <v>20片</v>
      </c>
      <c r="I758" s="28" t="s">
        <v>89</v>
      </c>
      <c r="J758" s="28" t="s">
        <v>71</v>
      </c>
      <c r="K758" s="28">
        <v>25.6</v>
      </c>
      <c r="L758" s="31">
        <v>1.28</v>
      </c>
      <c r="M758" s="28">
        <v>2</v>
      </c>
      <c r="N758" s="32">
        <v>0.5</v>
      </c>
      <c r="O758" s="60" t="s">
        <v>3469</v>
      </c>
      <c r="P758" s="7" t="s">
        <v>3455</v>
      </c>
      <c r="Q758" s="7" t="s">
        <v>124</v>
      </c>
      <c r="R758" s="7" t="s">
        <v>3470</v>
      </c>
      <c r="S758" s="4" t="str">
        <f>LOOKUP(2,1/('[1] 集采未中选药品规格'!$A$2:$A$596=$R758),'[1] 集采未中选药品规格'!C$2:C$596)</f>
        <v>500mg</v>
      </c>
      <c r="T758" s="4" t="str">
        <f>LOOKUP(2,1/('[1] 集采未中选药品规格'!$A$2:$A$596=$R758),'[1] 集采未中选药品规格'!D$2:D$596)</f>
        <v>8片*8片</v>
      </c>
      <c r="U758" s="7" t="s">
        <v>89</v>
      </c>
      <c r="V758" s="61" t="s">
        <v>1482</v>
      </c>
      <c r="W758" s="7" t="s">
        <v>1483</v>
      </c>
      <c r="X758" s="61" t="s">
        <v>1482</v>
      </c>
      <c r="Y758" s="7" t="s">
        <v>1483</v>
      </c>
      <c r="Z758" s="7">
        <v>12</v>
      </c>
      <c r="AA758" s="7">
        <v>1.5</v>
      </c>
      <c r="AB758" s="54" t="s">
        <v>57</v>
      </c>
      <c r="AC758" s="42"/>
      <c r="AD758" s="42"/>
      <c r="AE758" s="42" t="s">
        <v>3471</v>
      </c>
      <c r="AF758" s="42" t="s">
        <v>3469</v>
      </c>
      <c r="AG758" s="42" t="s">
        <v>3472</v>
      </c>
      <c r="AH758" s="54"/>
      <c r="AI758" s="50" t="str">
        <f t="shared" si="281"/>
        <v>规格√</v>
      </c>
      <c r="AJ758" s="50" t="str">
        <f t="shared" si="282"/>
        <v>按中选价</v>
      </c>
      <c r="AK758" s="51">
        <f t="shared" si="283"/>
        <v>1.28</v>
      </c>
      <c r="AL758" s="50">
        <f t="shared" si="284"/>
        <v>1.2</v>
      </c>
      <c r="AM758" s="52" t="str">
        <f t="shared" si="285"/>
        <v>差比价与挂网价取低者</v>
      </c>
      <c r="AN758" s="53">
        <f t="shared" si="286"/>
        <v>1.28</v>
      </c>
      <c r="AO758" s="53">
        <f t="shared" si="287"/>
        <v>1.28</v>
      </c>
      <c r="AP758" s="53">
        <f t="shared" si="288"/>
        <v>1.28</v>
      </c>
    </row>
    <row r="759" spans="1:42">
      <c r="A759" s="28">
        <v>56</v>
      </c>
      <c r="B759" s="28" t="s">
        <v>3455</v>
      </c>
      <c r="C759" s="28" t="s">
        <v>3456</v>
      </c>
      <c r="D759" s="28" t="s">
        <v>124</v>
      </c>
      <c r="E759" s="28" t="str">
        <f>LOOKUP(2,1/([1]中选结果表!$C$2:$C$85=D759),[1]中选结果表!$M$2:$M$85)</f>
        <v>片剂</v>
      </c>
      <c r="F759" s="28" t="s">
        <v>3457</v>
      </c>
      <c r="G759" s="28" t="str">
        <f>LOOKUP(2,1/([1]中选结果表!$D$2:$D$85=$F759),[1]中选结果表!$E$2:$E$85)</f>
        <v>500mg</v>
      </c>
      <c r="H759" s="28" t="str">
        <f>LOOKUP(2,1/([1]中选结果表!$D$2:$D$85=$F759),[1]中选结果表!$F$2:$F$85)</f>
        <v>20片</v>
      </c>
      <c r="I759" s="28" t="s">
        <v>89</v>
      </c>
      <c r="J759" s="28" t="s">
        <v>71</v>
      </c>
      <c r="K759" s="28">
        <v>25.6</v>
      </c>
      <c r="L759" s="31">
        <v>1.28</v>
      </c>
      <c r="M759" s="28">
        <v>2</v>
      </c>
      <c r="N759" s="32">
        <v>0.5</v>
      </c>
      <c r="O759" s="60" t="s">
        <v>3473</v>
      </c>
      <c r="P759" s="7" t="s">
        <v>3455</v>
      </c>
      <c r="Q759" s="7" t="s">
        <v>124</v>
      </c>
      <c r="R759" s="7" t="s">
        <v>3459</v>
      </c>
      <c r="S759" s="4" t="str">
        <f>LOOKUP(2,1/('[1] 集采未中选药品规格'!$A$2:$A$596=$R759),'[1] 集采未中选药品规格'!C$2:C$596)</f>
        <v>500mg</v>
      </c>
      <c r="T759" s="4" t="str">
        <f>LOOKUP(2,1/('[1] 集采未中选药品规格'!$A$2:$A$596=$R759),'[1] 集采未中选药品规格'!D$2:D$596)</f>
        <v>8片</v>
      </c>
      <c r="U759" s="7" t="s">
        <v>89</v>
      </c>
      <c r="V759" s="61" t="s">
        <v>263</v>
      </c>
      <c r="W759" s="7" t="s">
        <v>264</v>
      </c>
      <c r="X759" s="61" t="s">
        <v>263</v>
      </c>
      <c r="Y759" s="7" t="s">
        <v>264</v>
      </c>
      <c r="Z759" s="7">
        <v>8</v>
      </c>
      <c r="AA759" s="7">
        <v>1</v>
      </c>
      <c r="AB759" s="54" t="s">
        <v>57</v>
      </c>
      <c r="AC759" s="42"/>
      <c r="AD759" s="42"/>
      <c r="AE759" s="42" t="s">
        <v>3474</v>
      </c>
      <c r="AF759" s="42" t="s">
        <v>3473</v>
      </c>
      <c r="AG759" s="42" t="s">
        <v>3475</v>
      </c>
      <c r="AH759" s="54"/>
      <c r="AI759" s="50" t="str">
        <f t="shared" si="281"/>
        <v>规格√</v>
      </c>
      <c r="AJ759" s="50" t="str">
        <f t="shared" si="282"/>
        <v>按中选价</v>
      </c>
      <c r="AK759" s="51">
        <f t="shared" si="283"/>
        <v>1.28</v>
      </c>
      <c r="AL759" s="50">
        <f t="shared" si="284"/>
        <v>0.8</v>
      </c>
      <c r="AM759" s="52" t="str">
        <f t="shared" si="285"/>
        <v>差比价与挂网价取低者</v>
      </c>
      <c r="AN759" s="53">
        <f t="shared" si="286"/>
        <v>1</v>
      </c>
      <c r="AO759" s="53">
        <f t="shared" si="287"/>
        <v>1</v>
      </c>
      <c r="AP759" s="53">
        <f t="shared" si="288"/>
        <v>1</v>
      </c>
    </row>
    <row r="760" spans="1:42">
      <c r="A760" s="28">
        <v>56</v>
      </c>
      <c r="B760" s="28" t="s">
        <v>3455</v>
      </c>
      <c r="C760" s="28" t="s">
        <v>3456</v>
      </c>
      <c r="D760" s="28" t="s">
        <v>124</v>
      </c>
      <c r="E760" s="28" t="str">
        <f>LOOKUP(2,1/([1]中选结果表!$C$2:$C$85=D760),[1]中选结果表!$M$2:$M$85)</f>
        <v>片剂</v>
      </c>
      <c r="F760" s="28" t="s">
        <v>3457</v>
      </c>
      <c r="G760" s="28" t="str">
        <f>LOOKUP(2,1/([1]中选结果表!$D$2:$D$85=$F760),[1]中选结果表!$E$2:$E$85)</f>
        <v>500mg</v>
      </c>
      <c r="H760" s="28" t="str">
        <f>LOOKUP(2,1/([1]中选结果表!$D$2:$D$85=$F760),[1]中选结果表!$F$2:$F$85)</f>
        <v>20片</v>
      </c>
      <c r="I760" s="28" t="s">
        <v>89</v>
      </c>
      <c r="J760" s="28" t="s">
        <v>71</v>
      </c>
      <c r="K760" s="28">
        <v>25.6</v>
      </c>
      <c r="L760" s="31">
        <v>1.28</v>
      </c>
      <c r="M760" s="28">
        <v>2</v>
      </c>
      <c r="N760" s="32">
        <v>0.5</v>
      </c>
      <c r="O760" s="60" t="s">
        <v>3476</v>
      </c>
      <c r="P760" s="7" t="s">
        <v>3455</v>
      </c>
      <c r="Q760" s="7" t="s">
        <v>124</v>
      </c>
      <c r="R760" s="7" t="s">
        <v>3459</v>
      </c>
      <c r="S760" s="4" t="str">
        <f>LOOKUP(2,1/('[1] 集采未中选药品规格'!$A$2:$A$596=$R760),'[1] 集采未中选药品规格'!C$2:C$596)</f>
        <v>500mg</v>
      </c>
      <c r="T760" s="4" t="str">
        <f>LOOKUP(2,1/('[1] 集采未中选药品规格'!$A$2:$A$596=$R760),'[1] 集采未中选药品规格'!D$2:D$596)</f>
        <v>8片</v>
      </c>
      <c r="U760" s="7" t="s">
        <v>89</v>
      </c>
      <c r="V760" s="61" t="s">
        <v>3477</v>
      </c>
      <c r="W760" s="7" t="s">
        <v>3478</v>
      </c>
      <c r="X760" s="61" t="s">
        <v>3477</v>
      </c>
      <c r="Y760" s="7" t="s">
        <v>3478</v>
      </c>
      <c r="Z760" s="7">
        <v>8</v>
      </c>
      <c r="AA760" s="7">
        <v>1</v>
      </c>
      <c r="AB760" s="54" t="s">
        <v>57</v>
      </c>
      <c r="AC760" s="42"/>
      <c r="AD760" s="42"/>
      <c r="AE760" s="42" t="s">
        <v>3479</v>
      </c>
      <c r="AF760" s="42" t="s">
        <v>3476</v>
      </c>
      <c r="AG760" s="42" t="s">
        <v>3480</v>
      </c>
      <c r="AH760" s="54"/>
      <c r="AI760" s="50" t="str">
        <f t="shared" si="281"/>
        <v>规格√</v>
      </c>
      <c r="AJ760" s="50" t="str">
        <f t="shared" si="282"/>
        <v>按中选价</v>
      </c>
      <c r="AK760" s="51">
        <f t="shared" si="283"/>
        <v>1.28</v>
      </c>
      <c r="AL760" s="50">
        <f t="shared" si="284"/>
        <v>0.8</v>
      </c>
      <c r="AM760" s="52" t="str">
        <f t="shared" si="285"/>
        <v>差比价与挂网价取低者</v>
      </c>
      <c r="AN760" s="53">
        <f t="shared" si="286"/>
        <v>1</v>
      </c>
      <c r="AO760" s="53">
        <f t="shared" si="287"/>
        <v>1</v>
      </c>
      <c r="AP760" s="53">
        <f t="shared" si="288"/>
        <v>1</v>
      </c>
    </row>
    <row r="761" spans="1:42">
      <c r="A761" s="28">
        <v>56</v>
      </c>
      <c r="B761" s="28" t="s">
        <v>3455</v>
      </c>
      <c r="C761" s="28" t="s">
        <v>3456</v>
      </c>
      <c r="D761" s="28" t="s">
        <v>124</v>
      </c>
      <c r="E761" s="28" t="str">
        <f>LOOKUP(2,1/([1]中选结果表!$C$2:$C$85=D761),[1]中选结果表!$M$2:$M$85)</f>
        <v>片剂</v>
      </c>
      <c r="F761" s="28" t="s">
        <v>3457</v>
      </c>
      <c r="G761" s="28" t="str">
        <f>LOOKUP(2,1/([1]中选结果表!$D$2:$D$85=$F761),[1]中选结果表!$E$2:$E$85)</f>
        <v>500mg</v>
      </c>
      <c r="H761" s="28" t="str">
        <f>LOOKUP(2,1/([1]中选结果表!$D$2:$D$85=$F761),[1]中选结果表!$F$2:$F$85)</f>
        <v>20片</v>
      </c>
      <c r="I761" s="28" t="s">
        <v>89</v>
      </c>
      <c r="J761" s="28" t="s">
        <v>71</v>
      </c>
      <c r="K761" s="28">
        <v>25.6</v>
      </c>
      <c r="L761" s="31">
        <v>1.28</v>
      </c>
      <c r="M761" s="28">
        <v>2</v>
      </c>
      <c r="N761" s="32">
        <v>0.5</v>
      </c>
      <c r="O761" s="60" t="s">
        <v>3481</v>
      </c>
      <c r="P761" s="7" t="s">
        <v>3465</v>
      </c>
      <c r="Q761" s="7" t="s">
        <v>116</v>
      </c>
      <c r="R761" s="7" t="s">
        <v>358</v>
      </c>
      <c r="S761" s="4" t="str">
        <f>LOOKUP(2,1/('[1] 集采未中选药品规格'!$A$2:$A$596=$R761),'[1] 集采未中选药品规格'!C$2:C$596)</f>
        <v>200mg</v>
      </c>
      <c r="T761" s="4" t="str">
        <f>LOOKUP(2,1/('[1] 集采未中选药品规格'!$A$2:$A$596=$R761),'[1] 集采未中选药品规格'!D$2:D$596)</f>
        <v>10粒</v>
      </c>
      <c r="U761" s="7" t="s">
        <v>89</v>
      </c>
      <c r="V761" s="61" t="s">
        <v>3482</v>
      </c>
      <c r="W761" s="7" t="s">
        <v>3483</v>
      </c>
      <c r="X761" s="61" t="s">
        <v>3482</v>
      </c>
      <c r="Y761" s="7" t="s">
        <v>3483</v>
      </c>
      <c r="Z761" s="7">
        <v>3</v>
      </c>
      <c r="AA761" s="7">
        <v>0.3</v>
      </c>
      <c r="AB761" s="54" t="s">
        <v>57</v>
      </c>
      <c r="AC761" s="42"/>
      <c r="AD761" s="42"/>
      <c r="AE761" s="42" t="s">
        <v>3484</v>
      </c>
      <c r="AF761" s="42" t="s">
        <v>3481</v>
      </c>
      <c r="AG761" s="42" t="s">
        <v>3485</v>
      </c>
      <c r="AH761" s="54"/>
      <c r="AI761" s="50" t="str">
        <f t="shared" si="281"/>
        <v>规格×</v>
      </c>
      <c r="AJ761" s="50" t="str">
        <f t="shared" si="282"/>
        <v>装量差比价</v>
      </c>
      <c r="AK761" s="51">
        <f t="shared" si="283"/>
        <v>0.55000000000000004</v>
      </c>
      <c r="AL761" s="50">
        <f t="shared" si="284"/>
        <v>0.5</v>
      </c>
      <c r="AM761" s="52" t="str">
        <f t="shared" si="285"/>
        <v>差比价与挂网价取低者</v>
      </c>
      <c r="AN761" s="53">
        <f t="shared" si="286"/>
        <v>0.3</v>
      </c>
      <c r="AO761" s="53">
        <f t="shared" si="287"/>
        <v>0.3</v>
      </c>
      <c r="AP761" s="53">
        <f t="shared" si="288"/>
        <v>0.3</v>
      </c>
    </row>
    <row r="762" spans="1:42">
      <c r="A762" s="28">
        <v>56</v>
      </c>
      <c r="B762" s="28" t="s">
        <v>3455</v>
      </c>
      <c r="C762" s="28" t="s">
        <v>3456</v>
      </c>
      <c r="D762" s="28" t="s">
        <v>124</v>
      </c>
      <c r="E762" s="28" t="str">
        <f>LOOKUP(2,1/([1]中选结果表!$C$2:$C$85=D762),[1]中选结果表!$M$2:$M$85)</f>
        <v>片剂</v>
      </c>
      <c r="F762" s="28" t="s">
        <v>3457</v>
      </c>
      <c r="G762" s="28" t="str">
        <f>LOOKUP(2,1/([1]中选结果表!$D$2:$D$85=$F762),[1]中选结果表!$E$2:$E$85)</f>
        <v>500mg</v>
      </c>
      <c r="H762" s="28" t="str">
        <f>LOOKUP(2,1/([1]中选结果表!$D$2:$D$85=$F762),[1]中选结果表!$F$2:$F$85)</f>
        <v>20片</v>
      </c>
      <c r="I762" s="28" t="s">
        <v>89</v>
      </c>
      <c r="J762" s="28" t="s">
        <v>71</v>
      </c>
      <c r="K762" s="28">
        <v>25.6</v>
      </c>
      <c r="L762" s="31">
        <v>1.28</v>
      </c>
      <c r="M762" s="28">
        <v>2</v>
      </c>
      <c r="N762" s="32">
        <v>0.5</v>
      </c>
      <c r="O762" s="60" t="s">
        <v>3486</v>
      </c>
      <c r="P762" s="7" t="s">
        <v>3455</v>
      </c>
      <c r="Q762" s="7" t="s">
        <v>3487</v>
      </c>
      <c r="R762" s="7" t="s">
        <v>3459</v>
      </c>
      <c r="S762" s="4" t="str">
        <f>LOOKUP(2,1/('[1] 集采未中选药品规格'!$A$2:$A$596=$R762),'[1] 集采未中选药品规格'!C$2:C$596)</f>
        <v>500mg</v>
      </c>
      <c r="T762" s="4" t="str">
        <f>LOOKUP(2,1/('[1] 集采未中选药品规格'!$A$2:$A$596=$R762),'[1] 集采未中选药品规格'!D$2:D$596)</f>
        <v>8片</v>
      </c>
      <c r="U762" s="7" t="s">
        <v>89</v>
      </c>
      <c r="V762" s="61" t="s">
        <v>294</v>
      </c>
      <c r="W762" s="7" t="s">
        <v>295</v>
      </c>
      <c r="X762" s="61" t="s">
        <v>294</v>
      </c>
      <c r="Y762" s="7" t="s">
        <v>295</v>
      </c>
      <c r="Z762" s="7">
        <v>6</v>
      </c>
      <c r="AA762" s="7">
        <v>0.75</v>
      </c>
      <c r="AB762" s="54" t="s">
        <v>57</v>
      </c>
      <c r="AC762" s="42"/>
      <c r="AD762" s="42"/>
      <c r="AE762" s="42" t="s">
        <v>3488</v>
      </c>
      <c r="AF762" s="42" t="s">
        <v>3486</v>
      </c>
      <c r="AG762" s="42" t="s">
        <v>3489</v>
      </c>
      <c r="AH762" s="54"/>
      <c r="AI762" s="50" t="str">
        <f t="shared" si="281"/>
        <v>规格√</v>
      </c>
      <c r="AJ762" s="50" t="str">
        <f t="shared" si="282"/>
        <v>按中选价</v>
      </c>
      <c r="AK762" s="51">
        <f t="shared" si="283"/>
        <v>1.28</v>
      </c>
      <c r="AL762" s="50">
        <f t="shared" si="284"/>
        <v>0.6</v>
      </c>
      <c r="AM762" s="52" t="str">
        <f t="shared" si="285"/>
        <v>差比价与挂网价取低者</v>
      </c>
      <c r="AN762" s="53">
        <f t="shared" si="286"/>
        <v>0.75</v>
      </c>
      <c r="AO762" s="53">
        <f t="shared" si="287"/>
        <v>0.75</v>
      </c>
      <c r="AP762" s="53">
        <f t="shared" si="288"/>
        <v>0.75</v>
      </c>
    </row>
    <row r="763" spans="1:42">
      <c r="A763" s="28">
        <v>56</v>
      </c>
      <c r="B763" s="28" t="s">
        <v>3455</v>
      </c>
      <c r="C763" s="28" t="s">
        <v>3456</v>
      </c>
      <c r="D763" s="28" t="s">
        <v>124</v>
      </c>
      <c r="E763" s="28" t="str">
        <f>LOOKUP(2,1/([1]中选结果表!$C$2:$C$85=D763),[1]中选结果表!$M$2:$M$85)</f>
        <v>片剂</v>
      </c>
      <c r="F763" s="28" t="s">
        <v>3457</v>
      </c>
      <c r="G763" s="28" t="str">
        <f>LOOKUP(2,1/([1]中选结果表!$D$2:$D$85=$F763),[1]中选结果表!$E$2:$E$85)</f>
        <v>500mg</v>
      </c>
      <c r="H763" s="28" t="str">
        <f>LOOKUP(2,1/([1]中选结果表!$D$2:$D$85=$F763),[1]中选结果表!$F$2:$F$85)</f>
        <v>20片</v>
      </c>
      <c r="I763" s="28" t="s">
        <v>89</v>
      </c>
      <c r="J763" s="28" t="s">
        <v>71</v>
      </c>
      <c r="K763" s="28">
        <v>25.6</v>
      </c>
      <c r="L763" s="31">
        <v>1.28</v>
      </c>
      <c r="M763" s="28">
        <v>2</v>
      </c>
      <c r="N763" s="32">
        <v>0.5</v>
      </c>
      <c r="O763" s="60" t="s">
        <v>3490</v>
      </c>
      <c r="P763" s="7" t="s">
        <v>3455</v>
      </c>
      <c r="Q763" s="7" t="s">
        <v>124</v>
      </c>
      <c r="R763" s="7" t="s">
        <v>3491</v>
      </c>
      <c r="S763" s="4" t="str">
        <f>LOOKUP(2,1/('[1] 集采未中选药品规格'!$A$2:$A$596=$R763),'[1] 集采未中选药品规格'!C$2:C$596)</f>
        <v>500mg</v>
      </c>
      <c r="T763" s="4" t="str">
        <f>LOOKUP(2,1/('[1] 集采未中选药品规格'!$A$2:$A$596=$R763),'[1] 集采未中选药品规格'!D$2:D$596)</f>
        <v>14片</v>
      </c>
      <c r="U763" s="7" t="s">
        <v>89</v>
      </c>
      <c r="V763" s="61" t="s">
        <v>3492</v>
      </c>
      <c r="W763" s="7" t="s">
        <v>3493</v>
      </c>
      <c r="X763" s="61" t="s">
        <v>3492</v>
      </c>
      <c r="Y763" s="7" t="s">
        <v>3493</v>
      </c>
      <c r="Z763" s="7">
        <v>10.5</v>
      </c>
      <c r="AA763" s="7">
        <v>0.75</v>
      </c>
      <c r="AB763" s="54" t="s">
        <v>57</v>
      </c>
      <c r="AC763" s="42"/>
      <c r="AD763" s="42"/>
      <c r="AE763" s="42" t="s">
        <v>3494</v>
      </c>
      <c r="AF763" s="42" t="s">
        <v>3490</v>
      </c>
      <c r="AG763" s="42" t="s">
        <v>3495</v>
      </c>
      <c r="AH763" s="54"/>
      <c r="AI763" s="50" t="str">
        <f t="shared" si="281"/>
        <v>规格√</v>
      </c>
      <c r="AJ763" s="50" t="str">
        <f t="shared" si="282"/>
        <v>按中选价</v>
      </c>
      <c r="AK763" s="51">
        <f t="shared" si="283"/>
        <v>1.28</v>
      </c>
      <c r="AL763" s="50">
        <f t="shared" si="284"/>
        <v>0.6</v>
      </c>
      <c r="AM763" s="52" t="str">
        <f t="shared" si="285"/>
        <v>差比价与挂网价取低者</v>
      </c>
      <c r="AN763" s="53">
        <f t="shared" si="286"/>
        <v>0.75</v>
      </c>
      <c r="AO763" s="53">
        <f t="shared" si="287"/>
        <v>0.75</v>
      </c>
      <c r="AP763" s="53">
        <f t="shared" si="288"/>
        <v>0.75</v>
      </c>
    </row>
    <row r="764" spans="1:42">
      <c r="A764" s="28">
        <v>56</v>
      </c>
      <c r="B764" s="28" t="s">
        <v>3455</v>
      </c>
      <c r="C764" s="28" t="s">
        <v>3456</v>
      </c>
      <c r="D764" s="28" t="s">
        <v>124</v>
      </c>
      <c r="E764" s="28" t="str">
        <f>LOOKUP(2,1/([1]中选结果表!$C$2:$C$85=D764),[1]中选结果表!$M$2:$M$85)</f>
        <v>片剂</v>
      </c>
      <c r="F764" s="28" t="s">
        <v>3457</v>
      </c>
      <c r="G764" s="28" t="str">
        <f>LOOKUP(2,1/([1]中选结果表!$D$2:$D$85=$F764),[1]中选结果表!$E$2:$E$85)</f>
        <v>500mg</v>
      </c>
      <c r="H764" s="28" t="str">
        <f>LOOKUP(2,1/([1]中选结果表!$D$2:$D$85=$F764),[1]中选结果表!$F$2:$F$85)</f>
        <v>20片</v>
      </c>
      <c r="I764" s="28" t="s">
        <v>89</v>
      </c>
      <c r="J764" s="28" t="s">
        <v>71</v>
      </c>
      <c r="K764" s="28">
        <v>25.6</v>
      </c>
      <c r="L764" s="31">
        <v>1.28</v>
      </c>
      <c r="M764" s="28">
        <v>2</v>
      </c>
      <c r="N764" s="32">
        <v>0.5</v>
      </c>
      <c r="O764" s="60" t="s">
        <v>3496</v>
      </c>
      <c r="P764" s="7" t="s">
        <v>3465</v>
      </c>
      <c r="Q764" s="7" t="s">
        <v>325</v>
      </c>
      <c r="R764" s="7" t="s">
        <v>3497</v>
      </c>
      <c r="S764" s="4" t="str">
        <f>LOOKUP(2,1/('[1] 集采未中选药品规格'!$A$2:$A$596=$R764),'[1] 集采未中选药品规格'!C$2:C$596)</f>
        <v>250mg</v>
      </c>
      <c r="T764" s="4" t="str">
        <f>LOOKUP(2,1/('[1] 集采未中选药品规格'!$A$2:$A$596=$R764),'[1] 集采未中选药品规格'!D$2:D$596)</f>
        <v>20粒</v>
      </c>
      <c r="U764" s="7" t="s">
        <v>89</v>
      </c>
      <c r="V764" s="61" t="s">
        <v>3498</v>
      </c>
      <c r="W764" s="7" t="s">
        <v>3499</v>
      </c>
      <c r="X764" s="61" t="s">
        <v>3498</v>
      </c>
      <c r="Y764" s="7" t="s">
        <v>3499</v>
      </c>
      <c r="Z764" s="7">
        <v>7.5</v>
      </c>
      <c r="AA764" s="7">
        <v>0.375</v>
      </c>
      <c r="AB764" s="54" t="s">
        <v>57</v>
      </c>
      <c r="AC764" s="42"/>
      <c r="AD764" s="42"/>
      <c r="AE764" s="42" t="s">
        <v>3500</v>
      </c>
      <c r="AF764" s="42" t="s">
        <v>3496</v>
      </c>
      <c r="AG764" s="42" t="s">
        <v>3501</v>
      </c>
      <c r="AH764" s="54"/>
      <c r="AI764" s="50" t="str">
        <f t="shared" si="281"/>
        <v>规格×</v>
      </c>
      <c r="AJ764" s="50" t="str">
        <f t="shared" si="282"/>
        <v>装量差比价</v>
      </c>
      <c r="AK764" s="51">
        <f t="shared" si="283"/>
        <v>0.67</v>
      </c>
      <c r="AL764" s="50">
        <f t="shared" si="284"/>
        <v>0.6</v>
      </c>
      <c r="AM764" s="52" t="str">
        <f t="shared" si="285"/>
        <v>差比价与挂网价取低者</v>
      </c>
      <c r="AN764" s="53">
        <f t="shared" si="286"/>
        <v>0.38</v>
      </c>
      <c r="AO764" s="53">
        <f t="shared" si="287"/>
        <v>0.38</v>
      </c>
      <c r="AP764" s="53">
        <f t="shared" si="288"/>
        <v>0.38</v>
      </c>
    </row>
    <row r="765" spans="1:42">
      <c r="A765" s="28">
        <v>56</v>
      </c>
      <c r="B765" s="28" t="s">
        <v>3455</v>
      </c>
      <c r="C765" s="28" t="s">
        <v>3456</v>
      </c>
      <c r="D765" s="28" t="s">
        <v>124</v>
      </c>
      <c r="E765" s="28" t="str">
        <f>LOOKUP(2,1/([1]中选结果表!$C$2:$C$85=D765),[1]中选结果表!$M$2:$M$85)</f>
        <v>片剂</v>
      </c>
      <c r="F765" s="28" t="s">
        <v>3457</v>
      </c>
      <c r="G765" s="28" t="str">
        <f>LOOKUP(2,1/([1]中选结果表!$D$2:$D$85=$F765),[1]中选结果表!$E$2:$E$85)</f>
        <v>500mg</v>
      </c>
      <c r="H765" s="28" t="str">
        <f>LOOKUP(2,1/([1]中选结果表!$D$2:$D$85=$F765),[1]中选结果表!$F$2:$F$85)</f>
        <v>20片</v>
      </c>
      <c r="I765" s="28" t="s">
        <v>89</v>
      </c>
      <c r="J765" s="28" t="s">
        <v>71</v>
      </c>
      <c r="K765" s="28">
        <v>25.6</v>
      </c>
      <c r="L765" s="31">
        <v>1.28</v>
      </c>
      <c r="M765" s="28">
        <v>2</v>
      </c>
      <c r="N765" s="32">
        <v>0.5</v>
      </c>
      <c r="O765" s="60" t="s">
        <v>3502</v>
      </c>
      <c r="P765" s="7" t="s">
        <v>3455</v>
      </c>
      <c r="Q765" s="7" t="s">
        <v>124</v>
      </c>
      <c r="R765" s="7" t="s">
        <v>3503</v>
      </c>
      <c r="S765" s="4" t="str">
        <f>LOOKUP(2,1/('[1] 集采未中选药品规格'!$A$2:$A$596=$R765),'[1] 集采未中选药品规格'!C$2:C$596)</f>
        <v>500mg</v>
      </c>
      <c r="T765" s="4" t="str">
        <f>LOOKUP(2,1/('[1] 集采未中选药品规格'!$A$2:$A$596=$R765),'[1] 集采未中选药品规格'!D$2:D$596)</f>
        <v>16片</v>
      </c>
      <c r="U765" s="7" t="s">
        <v>89</v>
      </c>
      <c r="V765" s="61" t="s">
        <v>342</v>
      </c>
      <c r="W765" s="7" t="s">
        <v>220</v>
      </c>
      <c r="X765" s="61" t="s">
        <v>342</v>
      </c>
      <c r="Y765" s="7" t="s">
        <v>220</v>
      </c>
      <c r="Z765" s="7">
        <v>12.8</v>
      </c>
      <c r="AA765" s="7">
        <v>0.8</v>
      </c>
      <c r="AB765" s="54" t="s">
        <v>57</v>
      </c>
      <c r="AC765" s="42"/>
      <c r="AD765" s="42"/>
      <c r="AE765" s="42" t="s">
        <v>3504</v>
      </c>
      <c r="AF765" s="42" t="s">
        <v>3502</v>
      </c>
      <c r="AG765" s="42" t="s">
        <v>3505</v>
      </c>
      <c r="AH765" s="54"/>
      <c r="AI765" s="50" t="str">
        <f t="shared" si="281"/>
        <v>规格√</v>
      </c>
      <c r="AJ765" s="50" t="str">
        <f t="shared" si="282"/>
        <v>按中选价</v>
      </c>
      <c r="AK765" s="51">
        <f t="shared" si="283"/>
        <v>1.28</v>
      </c>
      <c r="AL765" s="50">
        <f t="shared" si="284"/>
        <v>0.6</v>
      </c>
      <c r="AM765" s="52" t="str">
        <f t="shared" si="285"/>
        <v>差比价与挂网价取低者</v>
      </c>
      <c r="AN765" s="53">
        <f t="shared" si="286"/>
        <v>0.8</v>
      </c>
      <c r="AO765" s="53">
        <f t="shared" si="287"/>
        <v>0.8</v>
      </c>
      <c r="AP765" s="53">
        <f t="shared" si="288"/>
        <v>0.8</v>
      </c>
    </row>
    <row r="766" spans="1:42">
      <c r="A766" s="28">
        <v>56</v>
      </c>
      <c r="B766" s="28" t="s">
        <v>3455</v>
      </c>
      <c r="C766" s="28" t="s">
        <v>3456</v>
      </c>
      <c r="D766" s="28" t="s">
        <v>124</v>
      </c>
      <c r="E766" s="28" t="str">
        <f>LOOKUP(2,1/([1]中选结果表!$C$2:$C$85=D766),[1]中选结果表!$M$2:$M$85)</f>
        <v>片剂</v>
      </c>
      <c r="F766" s="28" t="s">
        <v>3457</v>
      </c>
      <c r="G766" s="28" t="str">
        <f>LOOKUP(2,1/([1]中选结果表!$D$2:$D$85=$F766),[1]中选结果表!$E$2:$E$85)</f>
        <v>500mg</v>
      </c>
      <c r="H766" s="28" t="str">
        <f>LOOKUP(2,1/([1]中选结果表!$D$2:$D$85=$F766),[1]中选结果表!$F$2:$F$85)</f>
        <v>20片</v>
      </c>
      <c r="I766" s="28" t="s">
        <v>89</v>
      </c>
      <c r="J766" s="28" t="s">
        <v>71</v>
      </c>
      <c r="K766" s="28">
        <v>25.6</v>
      </c>
      <c r="L766" s="31">
        <v>1.28</v>
      </c>
      <c r="M766" s="28">
        <v>2</v>
      </c>
      <c r="N766" s="32">
        <v>0.5</v>
      </c>
      <c r="O766" s="60" t="s">
        <v>3506</v>
      </c>
      <c r="P766" s="7" t="s">
        <v>3465</v>
      </c>
      <c r="Q766" s="7" t="s">
        <v>325</v>
      </c>
      <c r="R766" s="7" t="s">
        <v>3507</v>
      </c>
      <c r="S766" s="4" t="str">
        <f>LOOKUP(2,1/('[1] 集采未中选药品规格'!$A$2:$A$596=$R766),'[1] 集采未中选药品规格'!C$2:C$596)</f>
        <v>250mg</v>
      </c>
      <c r="T766" s="4" t="str">
        <f>LOOKUP(2,1/('[1] 集采未中选药品规格'!$A$2:$A$596=$R766),'[1] 集采未中选药品规格'!D$2:D$596)</f>
        <v>16粒</v>
      </c>
      <c r="U766" s="7" t="s">
        <v>89</v>
      </c>
      <c r="V766" s="61" t="s">
        <v>3508</v>
      </c>
      <c r="W766" s="7" t="s">
        <v>3509</v>
      </c>
      <c r="X766" s="61" t="s">
        <v>3508</v>
      </c>
      <c r="Y766" s="7" t="s">
        <v>3509</v>
      </c>
      <c r="Z766" s="7">
        <v>6</v>
      </c>
      <c r="AA766" s="7">
        <v>0.375</v>
      </c>
      <c r="AB766" s="54" t="s">
        <v>57</v>
      </c>
      <c r="AC766" s="42"/>
      <c r="AD766" s="42"/>
      <c r="AE766" s="42" t="s">
        <v>3510</v>
      </c>
      <c r="AF766" s="42" t="s">
        <v>3506</v>
      </c>
      <c r="AG766" s="42" t="s">
        <v>3511</v>
      </c>
      <c r="AH766" s="54"/>
      <c r="AI766" s="50" t="str">
        <f t="shared" si="281"/>
        <v>规格×</v>
      </c>
      <c r="AJ766" s="50" t="str">
        <f t="shared" si="282"/>
        <v>装量差比价</v>
      </c>
      <c r="AK766" s="51">
        <f t="shared" si="283"/>
        <v>0.67</v>
      </c>
      <c r="AL766" s="50">
        <f t="shared" si="284"/>
        <v>0.6</v>
      </c>
      <c r="AM766" s="52" t="str">
        <f t="shared" si="285"/>
        <v>差比价与挂网价取低者</v>
      </c>
      <c r="AN766" s="53">
        <f t="shared" si="286"/>
        <v>0.38</v>
      </c>
      <c r="AO766" s="53">
        <f t="shared" si="287"/>
        <v>0.38</v>
      </c>
      <c r="AP766" s="53">
        <f t="shared" si="288"/>
        <v>0.38</v>
      </c>
    </row>
    <row r="767" spans="1:42">
      <c r="A767" s="28">
        <v>56</v>
      </c>
      <c r="B767" s="28" t="s">
        <v>3455</v>
      </c>
      <c r="C767" s="28" t="s">
        <v>3456</v>
      </c>
      <c r="D767" s="28" t="s">
        <v>124</v>
      </c>
      <c r="E767" s="28" t="str">
        <f>LOOKUP(2,1/([1]中选结果表!$C$2:$C$85=D767),[1]中选结果表!$M$2:$M$85)</f>
        <v>片剂</v>
      </c>
      <c r="F767" s="28" t="s">
        <v>3457</v>
      </c>
      <c r="G767" s="28" t="str">
        <f>LOOKUP(2,1/([1]中选结果表!$D$2:$D$85=$F767),[1]中选结果表!$E$2:$E$85)</f>
        <v>500mg</v>
      </c>
      <c r="H767" s="28" t="str">
        <f>LOOKUP(2,1/([1]中选结果表!$D$2:$D$85=$F767),[1]中选结果表!$F$2:$F$85)</f>
        <v>20片</v>
      </c>
      <c r="I767" s="28" t="s">
        <v>89</v>
      </c>
      <c r="J767" s="28" t="s">
        <v>71</v>
      </c>
      <c r="K767" s="28">
        <v>25.6</v>
      </c>
      <c r="L767" s="31">
        <v>1.28</v>
      </c>
      <c r="M767" s="28">
        <v>2</v>
      </c>
      <c r="N767" s="32">
        <v>0.5</v>
      </c>
      <c r="O767" s="60" t="s">
        <v>3512</v>
      </c>
      <c r="P767" s="7" t="s">
        <v>3455</v>
      </c>
      <c r="Q767" s="7" t="s">
        <v>124</v>
      </c>
      <c r="R767" s="7" t="s">
        <v>3513</v>
      </c>
      <c r="S767" s="4" t="str">
        <f>LOOKUP(2,1/('[1] 集采未中选药品规格'!$A$2:$A$596=$R767),'[1] 集采未中选药品规格'!C$2:C$596)</f>
        <v>500mg</v>
      </c>
      <c r="T767" s="4" t="str">
        <f>LOOKUP(2,1/('[1] 集采未中选药品规格'!$A$2:$A$596=$R767),'[1] 集采未中选药品规格'!D$2:D$596)</f>
        <v>100片</v>
      </c>
      <c r="U767" s="7" t="s">
        <v>47</v>
      </c>
      <c r="V767" s="61" t="s">
        <v>3514</v>
      </c>
      <c r="W767" s="7" t="s">
        <v>3515</v>
      </c>
      <c r="X767" s="61" t="s">
        <v>3514</v>
      </c>
      <c r="Y767" s="7" t="s">
        <v>3515</v>
      </c>
      <c r="Z767" s="7">
        <v>23.3</v>
      </c>
      <c r="AA767" s="7">
        <v>0.23300000000000001</v>
      </c>
      <c r="AB767" s="54" t="s">
        <v>57</v>
      </c>
      <c r="AC767" s="42"/>
      <c r="AD767" s="42"/>
      <c r="AE767" s="42" t="s">
        <v>3516</v>
      </c>
      <c r="AF767" s="42" t="s">
        <v>3512</v>
      </c>
      <c r="AG767" s="42" t="s">
        <v>3517</v>
      </c>
      <c r="AH767" s="54"/>
      <c r="AI767" s="50" t="str">
        <f t="shared" si="281"/>
        <v>规格√</v>
      </c>
      <c r="AJ767" s="50" t="str">
        <f t="shared" si="282"/>
        <v>按中选价</v>
      </c>
      <c r="AK767" s="51">
        <f t="shared" si="283"/>
        <v>1.28</v>
      </c>
      <c r="AL767" s="50">
        <f t="shared" si="284"/>
        <v>0.2</v>
      </c>
      <c r="AM767" s="52" t="str">
        <f t="shared" si="285"/>
        <v>差比价与挂网价取低者</v>
      </c>
      <c r="AN767" s="53">
        <f t="shared" si="286"/>
        <v>0.24000000000000002</v>
      </c>
      <c r="AO767" s="53">
        <f t="shared" si="287"/>
        <v>0.24000000000000002</v>
      </c>
      <c r="AP767" s="53">
        <f t="shared" si="288"/>
        <v>0.24000000000000002</v>
      </c>
    </row>
    <row r="768" spans="1:42">
      <c r="A768" s="28">
        <v>56</v>
      </c>
      <c r="B768" s="28" t="s">
        <v>3455</v>
      </c>
      <c r="C768" s="28" t="s">
        <v>3456</v>
      </c>
      <c r="D768" s="28" t="s">
        <v>124</v>
      </c>
      <c r="E768" s="28" t="str">
        <f>LOOKUP(2,1/([1]中选结果表!$C$2:$C$85=D768),[1]中选结果表!$M$2:$M$85)</f>
        <v>片剂</v>
      </c>
      <c r="F768" s="28" t="s">
        <v>3457</v>
      </c>
      <c r="G768" s="28" t="str">
        <f>LOOKUP(2,1/([1]中选结果表!$D$2:$D$85=$F768),[1]中选结果表!$E$2:$E$85)</f>
        <v>500mg</v>
      </c>
      <c r="H768" s="28" t="str">
        <f>LOOKUP(2,1/([1]中选结果表!$D$2:$D$85=$F768),[1]中选结果表!$F$2:$F$85)</f>
        <v>20片</v>
      </c>
      <c r="I768" s="28" t="s">
        <v>89</v>
      </c>
      <c r="J768" s="28" t="s">
        <v>71</v>
      </c>
      <c r="K768" s="28">
        <v>25.6</v>
      </c>
      <c r="L768" s="31">
        <v>1.28</v>
      </c>
      <c r="M768" s="28">
        <v>2</v>
      </c>
      <c r="N768" s="32">
        <v>0.5</v>
      </c>
      <c r="O768" s="60" t="s">
        <v>3518</v>
      </c>
      <c r="P768" s="7" t="s">
        <v>3465</v>
      </c>
      <c r="Q768" s="7" t="s">
        <v>116</v>
      </c>
      <c r="R768" s="7" t="s">
        <v>3519</v>
      </c>
      <c r="S768" s="4" t="str">
        <f>LOOKUP(2,1/('[1] 集采未中选药品规格'!$A$2:$A$596=$R768),'[1] 集采未中选药品规格'!C$2:C$596)</f>
        <v>250mg</v>
      </c>
      <c r="T768" s="4" t="str">
        <f>LOOKUP(2,1/('[1] 集采未中选药品规格'!$A$2:$A$596=$R768),'[1] 集采未中选药品规格'!D$2:D$596)</f>
        <v>10粒</v>
      </c>
      <c r="U768" s="7" t="s">
        <v>89</v>
      </c>
      <c r="V768" s="61" t="s">
        <v>273</v>
      </c>
      <c r="W768" s="7" t="s">
        <v>274</v>
      </c>
      <c r="X768" s="61" t="s">
        <v>273</v>
      </c>
      <c r="Y768" s="7" t="s">
        <v>274</v>
      </c>
      <c r="Z768" s="7">
        <v>3.75</v>
      </c>
      <c r="AA768" s="7">
        <v>0.375</v>
      </c>
      <c r="AB768" s="54" t="s">
        <v>57</v>
      </c>
      <c r="AC768" s="42"/>
      <c r="AD768" s="42"/>
      <c r="AE768" s="42" t="s">
        <v>3520</v>
      </c>
      <c r="AF768" s="42" t="s">
        <v>3518</v>
      </c>
      <c r="AG768" s="42" t="s">
        <v>3521</v>
      </c>
      <c r="AH768" s="54"/>
      <c r="AI768" s="50" t="str">
        <f t="shared" si="281"/>
        <v>规格×</v>
      </c>
      <c r="AJ768" s="50" t="str">
        <f t="shared" si="282"/>
        <v>装量差比价</v>
      </c>
      <c r="AK768" s="51">
        <f t="shared" si="283"/>
        <v>0.67</v>
      </c>
      <c r="AL768" s="50">
        <f t="shared" si="284"/>
        <v>0.6</v>
      </c>
      <c r="AM768" s="52" t="str">
        <f t="shared" si="285"/>
        <v>差比价与挂网价取低者</v>
      </c>
      <c r="AN768" s="53">
        <f t="shared" si="286"/>
        <v>0.38</v>
      </c>
      <c r="AO768" s="53">
        <f t="shared" si="287"/>
        <v>0.38</v>
      </c>
      <c r="AP768" s="53">
        <f t="shared" si="288"/>
        <v>0.38</v>
      </c>
    </row>
    <row r="769" spans="1:42">
      <c r="A769" s="28">
        <v>56</v>
      </c>
      <c r="B769" s="28" t="s">
        <v>3455</v>
      </c>
      <c r="C769" s="28" t="s">
        <v>3456</v>
      </c>
      <c r="D769" s="28" t="s">
        <v>124</v>
      </c>
      <c r="E769" s="28" t="str">
        <f>LOOKUP(2,1/([1]中选结果表!$C$2:$C$85=D769),[1]中选结果表!$M$2:$M$85)</f>
        <v>片剂</v>
      </c>
      <c r="F769" s="28" t="s">
        <v>3457</v>
      </c>
      <c r="G769" s="28" t="str">
        <f>LOOKUP(2,1/([1]中选结果表!$D$2:$D$85=$F769),[1]中选结果表!$E$2:$E$85)</f>
        <v>500mg</v>
      </c>
      <c r="H769" s="28" t="str">
        <f>LOOKUP(2,1/([1]中选结果表!$D$2:$D$85=$F769),[1]中选结果表!$F$2:$F$85)</f>
        <v>20片</v>
      </c>
      <c r="I769" s="28" t="s">
        <v>89</v>
      </c>
      <c r="J769" s="28" t="s">
        <v>71</v>
      </c>
      <c r="K769" s="28">
        <v>25.6</v>
      </c>
      <c r="L769" s="31">
        <v>1.28</v>
      </c>
      <c r="M769" s="28">
        <v>2</v>
      </c>
      <c r="N769" s="32">
        <v>0.5</v>
      </c>
      <c r="O769" s="60" t="s">
        <v>3522</v>
      </c>
      <c r="P769" s="7" t="s">
        <v>3465</v>
      </c>
      <c r="Q769" s="7" t="s">
        <v>325</v>
      </c>
      <c r="R769" s="7" t="s">
        <v>3523</v>
      </c>
      <c r="S769" s="4" t="str">
        <f>LOOKUP(2,1/('[1] 集采未中选药品规格'!$A$2:$A$596=$R769),'[1] 集采未中选药品规格'!C$2:C$596)</f>
        <v>500mg</v>
      </c>
      <c r="T769" s="4" t="str">
        <f>LOOKUP(2,1/('[1] 集采未中选药品规格'!$A$2:$A$596=$R769),'[1] 集采未中选药品规格'!D$2:D$596)</f>
        <v>12粒</v>
      </c>
      <c r="U769" s="7" t="s">
        <v>89</v>
      </c>
      <c r="V769" s="61" t="s">
        <v>353</v>
      </c>
      <c r="W769" s="7" t="s">
        <v>354</v>
      </c>
      <c r="X769" s="61" t="s">
        <v>353</v>
      </c>
      <c r="Y769" s="7" t="s">
        <v>354</v>
      </c>
      <c r="Z769" s="7">
        <v>15.2</v>
      </c>
      <c r="AA769" s="7">
        <v>1.266667</v>
      </c>
      <c r="AB769" s="54" t="s">
        <v>57</v>
      </c>
      <c r="AC769" s="42"/>
      <c r="AD769" s="42"/>
      <c r="AE769" s="42" t="s">
        <v>3524</v>
      </c>
      <c r="AF769" s="42" t="s">
        <v>3522</v>
      </c>
      <c r="AG769" s="42" t="s">
        <v>3525</v>
      </c>
      <c r="AH769" s="54"/>
      <c r="AI769" s="50" t="str">
        <f t="shared" si="281"/>
        <v>规格√</v>
      </c>
      <c r="AJ769" s="50" t="str">
        <f t="shared" si="282"/>
        <v>按中选价</v>
      </c>
      <c r="AK769" s="51">
        <f t="shared" si="283"/>
        <v>1.28</v>
      </c>
      <c r="AL769" s="50">
        <f t="shared" si="284"/>
        <v>1</v>
      </c>
      <c r="AM769" s="52" t="str">
        <f t="shared" si="285"/>
        <v>差比价与挂网价取低者</v>
      </c>
      <c r="AN769" s="53">
        <f t="shared" si="286"/>
        <v>1.27</v>
      </c>
      <c r="AO769" s="53">
        <f t="shared" si="287"/>
        <v>1.27</v>
      </c>
      <c r="AP769" s="53">
        <f t="shared" si="288"/>
        <v>1.27</v>
      </c>
    </row>
    <row r="770" spans="1:42" s="21" customFormat="1">
      <c r="A770" s="65">
        <v>56</v>
      </c>
      <c r="B770" s="65" t="s">
        <v>3455</v>
      </c>
      <c r="C770" s="65" t="s">
        <v>3456</v>
      </c>
      <c r="D770" s="65" t="s">
        <v>124</v>
      </c>
      <c r="E770" s="65" t="str">
        <f>LOOKUP(2,1/([1]中选结果表!$C$2:$C$85=D770),[1]中选结果表!$M$2:$M$85)</f>
        <v>片剂</v>
      </c>
      <c r="F770" s="65" t="s">
        <v>3457</v>
      </c>
      <c r="G770" s="65" t="str">
        <f>LOOKUP(2,1/([1]中选结果表!$D$2:$D$85=$F770),[1]中选结果表!$E$2:$E$85)</f>
        <v>500mg</v>
      </c>
      <c r="H770" s="65" t="str">
        <f>LOOKUP(2,1/([1]中选结果表!$D$2:$D$85=$F770),[1]中选结果表!$F$2:$F$85)</f>
        <v>20片</v>
      </c>
      <c r="I770" s="65" t="s">
        <v>89</v>
      </c>
      <c r="J770" s="65" t="s">
        <v>71</v>
      </c>
      <c r="K770" s="65">
        <v>25.6</v>
      </c>
      <c r="L770" s="66">
        <v>1.28</v>
      </c>
      <c r="M770" s="65">
        <v>2</v>
      </c>
      <c r="N770" s="67">
        <v>0.5</v>
      </c>
      <c r="O770" s="68" t="s">
        <v>3526</v>
      </c>
      <c r="P770" s="11" t="s">
        <v>3527</v>
      </c>
      <c r="Q770" s="11" t="s">
        <v>124</v>
      </c>
      <c r="R770" s="11" t="s">
        <v>3528</v>
      </c>
      <c r="S770" s="6" t="str">
        <f>LOOKUP(2,1/('[1] 集采未中选药品规格'!$A$2:$A$596=$R770),'[1] 集采未中选药品规格'!C$2:C$596)</f>
        <v>300mg+500mg+250mg</v>
      </c>
      <c r="T770" s="6" t="str">
        <f>LOOKUP(2,1/('[1] 集采未中选药品规格'!$A$2:$A$596=$R770),'[1] 集采未中选药品规格'!D$2:D$596)</f>
        <v>8片</v>
      </c>
      <c r="U770" s="11" t="s">
        <v>89</v>
      </c>
      <c r="V770" s="69" t="s">
        <v>263</v>
      </c>
      <c r="W770" s="11" t="s">
        <v>264</v>
      </c>
      <c r="X770" s="69" t="s">
        <v>263</v>
      </c>
      <c r="Y770" s="11" t="s">
        <v>264</v>
      </c>
      <c r="Z770" s="11">
        <v>23.06</v>
      </c>
      <c r="AA770" s="11">
        <v>2.8824999999999998</v>
      </c>
      <c r="AB770" s="70" t="s">
        <v>57</v>
      </c>
      <c r="AC770" s="71"/>
      <c r="AD770" s="71"/>
      <c r="AE770" s="71" t="s">
        <v>3529</v>
      </c>
      <c r="AF770" s="71" t="s">
        <v>3526</v>
      </c>
      <c r="AG770" s="71" t="s">
        <v>3530</v>
      </c>
      <c r="AH770" s="70"/>
      <c r="AI770" s="72" t="str">
        <f t="shared" si="281"/>
        <v>规格×</v>
      </c>
      <c r="AJ770" s="72" t="str">
        <f t="shared" si="282"/>
        <v>装量差比价</v>
      </c>
      <c r="AK770" s="17" t="e">
        <f t="shared" si="283"/>
        <v>#VALUE!</v>
      </c>
      <c r="AL770" s="72" t="e">
        <f t="shared" si="284"/>
        <v>#VALUE!</v>
      </c>
      <c r="AM770" s="73" t="str">
        <f t="shared" si="285"/>
        <v>差比价与挂网价取低者</v>
      </c>
      <c r="AN770" s="74" t="e">
        <f t="shared" si="286"/>
        <v>#VALUE!</v>
      </c>
      <c r="AO770" s="74" t="e">
        <f t="shared" si="287"/>
        <v>#VALUE!</v>
      </c>
      <c r="AP770" s="74" t="e">
        <f t="shared" si="288"/>
        <v>#VALUE!</v>
      </c>
    </row>
    <row r="771" spans="1:42">
      <c r="A771" s="28">
        <v>56</v>
      </c>
      <c r="B771" s="28" t="s">
        <v>3455</v>
      </c>
      <c r="C771" s="28" t="s">
        <v>3456</v>
      </c>
      <c r="D771" s="28" t="s">
        <v>124</v>
      </c>
      <c r="E771" s="28" t="str">
        <f>LOOKUP(2,1/([1]中选结果表!$C$2:$C$85=D771),[1]中选结果表!$M$2:$M$85)</f>
        <v>片剂</v>
      </c>
      <c r="F771" s="28" t="s">
        <v>3457</v>
      </c>
      <c r="G771" s="28" t="str">
        <f>LOOKUP(2,1/([1]中选结果表!$D$2:$D$85=$F771),[1]中选结果表!$E$2:$E$85)</f>
        <v>500mg</v>
      </c>
      <c r="H771" s="28" t="str">
        <f>LOOKUP(2,1/([1]中选结果表!$D$2:$D$85=$F771),[1]中选结果表!$F$2:$F$85)</f>
        <v>20片</v>
      </c>
      <c r="I771" s="28" t="s">
        <v>89</v>
      </c>
      <c r="J771" s="28" t="s">
        <v>71</v>
      </c>
      <c r="K771" s="28">
        <v>25.6</v>
      </c>
      <c r="L771" s="31">
        <v>1.28</v>
      </c>
      <c r="M771" s="28">
        <v>2</v>
      </c>
      <c r="N771" s="32">
        <v>0.5</v>
      </c>
      <c r="O771" s="60" t="s">
        <v>3531</v>
      </c>
      <c r="P771" s="7" t="s">
        <v>3465</v>
      </c>
      <c r="Q771" s="7" t="s">
        <v>325</v>
      </c>
      <c r="R771" s="7" t="s">
        <v>3532</v>
      </c>
      <c r="S771" s="4" t="e">
        <f>LOOKUP(2,1/('[1] 集采未中选药品规格'!$A$2:$A$596=$R771),'[1] 集采未中选药品规格'!C$2:C$596)</f>
        <v>#N/A</v>
      </c>
      <c r="T771" s="4" t="e">
        <f>LOOKUP(2,1/('[1] 集采未中选药品规格'!$A$2:$A$596=$R771),'[1] 集采未中选药品规格'!D$2:D$596)</f>
        <v>#N/A</v>
      </c>
      <c r="U771" s="7" t="s">
        <v>89</v>
      </c>
      <c r="V771" s="61" t="s">
        <v>3460</v>
      </c>
      <c r="W771" s="7" t="s">
        <v>3461</v>
      </c>
      <c r="X771" s="61" t="s">
        <v>3460</v>
      </c>
      <c r="Y771" s="7" t="s">
        <v>3461</v>
      </c>
      <c r="Z771" s="7">
        <v>8</v>
      </c>
      <c r="AA771" s="7">
        <v>1</v>
      </c>
      <c r="AB771" s="54" t="s">
        <v>57</v>
      </c>
      <c r="AC771" s="42"/>
      <c r="AD771" s="42"/>
      <c r="AE771" s="42" t="s">
        <v>3533</v>
      </c>
      <c r="AF771" s="42" t="s">
        <v>3531</v>
      </c>
      <c r="AG771" s="42" t="s">
        <v>3534</v>
      </c>
      <c r="AH771" s="54"/>
      <c r="AI771" s="50" t="e">
        <f t="shared" si="281"/>
        <v>#N/A</v>
      </c>
      <c r="AJ771" s="50" t="e">
        <f t="shared" si="282"/>
        <v>#N/A</v>
      </c>
      <c r="AK771" s="51" t="e">
        <f t="shared" si="283"/>
        <v>#N/A</v>
      </c>
      <c r="AL771" s="50" t="e">
        <f t="shared" si="284"/>
        <v>#N/A</v>
      </c>
      <c r="AM771" s="52" t="str">
        <f t="shared" si="285"/>
        <v>差比价与挂网价取低者</v>
      </c>
      <c r="AN771" s="53" t="e">
        <f t="shared" si="286"/>
        <v>#N/A</v>
      </c>
      <c r="AO771" s="53" t="e">
        <f t="shared" si="287"/>
        <v>#N/A</v>
      </c>
      <c r="AP771" s="53" t="e">
        <f t="shared" si="288"/>
        <v>#N/A</v>
      </c>
    </row>
    <row r="772" spans="1:42">
      <c r="A772" s="28">
        <v>56</v>
      </c>
      <c r="B772" s="28" t="s">
        <v>3455</v>
      </c>
      <c r="C772" s="28" t="s">
        <v>3456</v>
      </c>
      <c r="D772" s="28" t="s">
        <v>124</v>
      </c>
      <c r="E772" s="28" t="str">
        <f>LOOKUP(2,1/([1]中选结果表!$C$2:$C$85=D772),[1]中选结果表!$M$2:$M$85)</f>
        <v>片剂</v>
      </c>
      <c r="F772" s="28" t="s">
        <v>3457</v>
      </c>
      <c r="G772" s="28" t="str">
        <f>LOOKUP(2,1/([1]中选结果表!$D$2:$D$85=$F772),[1]中选结果表!$E$2:$E$85)</f>
        <v>500mg</v>
      </c>
      <c r="H772" s="28" t="str">
        <f>LOOKUP(2,1/([1]中选结果表!$D$2:$D$85=$F772),[1]中选结果表!$F$2:$F$85)</f>
        <v>20片</v>
      </c>
      <c r="I772" s="28" t="s">
        <v>89</v>
      </c>
      <c r="J772" s="28" t="s">
        <v>71</v>
      </c>
      <c r="K772" s="28">
        <v>25.6</v>
      </c>
      <c r="L772" s="31">
        <v>1.28</v>
      </c>
      <c r="M772" s="28">
        <v>2</v>
      </c>
      <c r="N772" s="32">
        <v>0.5</v>
      </c>
      <c r="O772" s="60" t="s">
        <v>3535</v>
      </c>
      <c r="P772" s="7" t="s">
        <v>3455</v>
      </c>
      <c r="Q772" s="7" t="s">
        <v>124</v>
      </c>
      <c r="R772" s="7" t="s">
        <v>3459</v>
      </c>
      <c r="S772" s="4" t="str">
        <f>LOOKUP(2,1/('[1] 集采未中选药品规格'!$A$2:$A$596=$R772),'[1] 集采未中选药品规格'!C$2:C$596)</f>
        <v>500mg</v>
      </c>
      <c r="T772" s="4" t="str">
        <f>LOOKUP(2,1/('[1] 集采未中选药品规格'!$A$2:$A$596=$R772),'[1] 集采未中选药品规格'!D$2:D$596)</f>
        <v>8片</v>
      </c>
      <c r="U772" s="7" t="s">
        <v>89</v>
      </c>
      <c r="V772" s="61" t="s">
        <v>907</v>
      </c>
      <c r="W772" s="7" t="s">
        <v>908</v>
      </c>
      <c r="X772" s="61" t="s">
        <v>907</v>
      </c>
      <c r="Y772" s="7" t="s">
        <v>908</v>
      </c>
      <c r="Z772" s="7">
        <v>8</v>
      </c>
      <c r="AA772" s="7">
        <v>1</v>
      </c>
      <c r="AB772" s="54" t="s">
        <v>57</v>
      </c>
      <c r="AC772" s="42"/>
      <c r="AD772" s="42"/>
      <c r="AE772" s="42" t="s">
        <v>3536</v>
      </c>
      <c r="AF772" s="42" t="s">
        <v>3535</v>
      </c>
      <c r="AG772" s="42" t="s">
        <v>3537</v>
      </c>
      <c r="AH772" s="54"/>
      <c r="AI772" s="50" t="str">
        <f t="shared" si="281"/>
        <v>规格√</v>
      </c>
      <c r="AJ772" s="50" t="str">
        <f t="shared" si="282"/>
        <v>按中选价</v>
      </c>
      <c r="AK772" s="51">
        <f t="shared" si="283"/>
        <v>1.28</v>
      </c>
      <c r="AL772" s="50">
        <f t="shared" si="284"/>
        <v>0.8</v>
      </c>
      <c r="AM772" s="52" t="str">
        <f t="shared" si="285"/>
        <v>差比价与挂网价取低者</v>
      </c>
      <c r="AN772" s="53">
        <f t="shared" si="286"/>
        <v>1</v>
      </c>
      <c r="AO772" s="53">
        <f t="shared" si="287"/>
        <v>1</v>
      </c>
      <c r="AP772" s="53">
        <f t="shared" si="288"/>
        <v>1</v>
      </c>
    </row>
    <row r="773" spans="1:42">
      <c r="A773" s="28">
        <v>56</v>
      </c>
      <c r="B773" s="28" t="s">
        <v>3455</v>
      </c>
      <c r="C773" s="28" t="s">
        <v>3456</v>
      </c>
      <c r="D773" s="28" t="s">
        <v>124</v>
      </c>
      <c r="E773" s="28" t="str">
        <f>LOOKUP(2,1/([1]中选结果表!$C$2:$C$85=D773),[1]中选结果表!$M$2:$M$85)</f>
        <v>片剂</v>
      </c>
      <c r="F773" s="28" t="s">
        <v>3457</v>
      </c>
      <c r="G773" s="28" t="str">
        <f>LOOKUP(2,1/([1]中选结果表!$D$2:$D$85=$F773),[1]中选结果表!$E$2:$E$85)</f>
        <v>500mg</v>
      </c>
      <c r="H773" s="28" t="str">
        <f>LOOKUP(2,1/([1]中选结果表!$D$2:$D$85=$F773),[1]中选结果表!$F$2:$F$85)</f>
        <v>20片</v>
      </c>
      <c r="I773" s="28" t="s">
        <v>89</v>
      </c>
      <c r="J773" s="28" t="s">
        <v>71</v>
      </c>
      <c r="K773" s="28">
        <v>25.6</v>
      </c>
      <c r="L773" s="31">
        <v>1.28</v>
      </c>
      <c r="M773" s="28">
        <v>2</v>
      </c>
      <c r="N773" s="32">
        <v>0.5</v>
      </c>
      <c r="O773" s="60" t="s">
        <v>3538</v>
      </c>
      <c r="P773" s="7" t="s">
        <v>3465</v>
      </c>
      <c r="Q773" s="7" t="s">
        <v>325</v>
      </c>
      <c r="R773" s="7" t="s">
        <v>3539</v>
      </c>
      <c r="S773" s="4" t="str">
        <f>LOOKUP(2,1/('[1] 集采未中选药品规格'!$A$2:$A$596=$R773),'[1] 集采未中选药品规格'!C$2:C$596)</f>
        <v>250mg</v>
      </c>
      <c r="T773" s="4" t="str">
        <f>LOOKUP(2,1/('[1] 集采未中选药品规格'!$A$2:$A$596=$R773),'[1] 集采未中选药品规格'!D$2:D$596)</f>
        <v>12粒</v>
      </c>
      <c r="U773" s="7" t="s">
        <v>89</v>
      </c>
      <c r="V773" s="61" t="s">
        <v>353</v>
      </c>
      <c r="W773" s="7" t="s">
        <v>354</v>
      </c>
      <c r="X773" s="61" t="s">
        <v>353</v>
      </c>
      <c r="Y773" s="7" t="s">
        <v>354</v>
      </c>
      <c r="Z773" s="7">
        <v>7.6</v>
      </c>
      <c r="AA773" s="7">
        <v>0.63333300000000003</v>
      </c>
      <c r="AB773" s="54" t="s">
        <v>57</v>
      </c>
      <c r="AC773" s="42"/>
      <c r="AD773" s="42"/>
      <c r="AE773" s="42" t="s">
        <v>3540</v>
      </c>
      <c r="AF773" s="42" t="s">
        <v>3538</v>
      </c>
      <c r="AG773" s="42" t="s">
        <v>3541</v>
      </c>
      <c r="AH773" s="54"/>
      <c r="AI773" s="50" t="str">
        <f t="shared" ref="AI773" si="289">IF(G773=S773,"规格√","规格×")</f>
        <v>规格×</v>
      </c>
      <c r="AJ773" s="50" t="str">
        <f t="shared" ref="AJ773" si="290">CHOOSE(IF($AI773="规格√",1,2),"按中选价",IF($E773="注射剂","含量差比价","装量差比价"))</f>
        <v>装量差比价</v>
      </c>
      <c r="AK773" s="51">
        <f t="shared" ref="AK773" si="291">ROUND(CHOOSE(IF($AI773="规格√",1,2),$L773,IF($E773="注射剂",$L773*POWER(1.7,LOG(LEFT($S773,LEN($S773)-2)/LEFT($G773,LEN($G773)-2),2)),$L773*POWER(1.9,LOG(LEFT($S773,LEN($S773)-2)/LEFT($G773,LEN($G773)-2),2)))),2)</f>
        <v>0.67</v>
      </c>
      <c r="AL773" s="50">
        <f t="shared" ref="AL773" si="292">ROUND($AA773/$AK773,1)</f>
        <v>0.9</v>
      </c>
      <c r="AM773" s="52" t="str">
        <f t="shared" ref="AM773" si="293">IF(OR($AC773="是",$AB773="是",$AD773="是"),CONCATENATE(IF($AC773="是","原研药",""),IF(COUNTA(AC773:AC773)&gt;=2,"、",""),IF($AB773="是","过评药",""),IF(AND(COUNTA(AC773:AD773)&gt;=2,AD773&lt;&gt;""),"、",""),IF($AD773="是","参比制剂",""),"，")&amp;IF($AL773&gt;=2,"行梯度降价","差比价与挂网价取低者"),"差比价与挂网价取低者")</f>
        <v>差比价与挂网价取低者</v>
      </c>
      <c r="AN773" s="53">
        <f t="shared" ref="AN773" si="294">IF(Z773=0,"海南无挂网价（差比价为"&amp;AK773&amp;"）",ROUNDUP(IF(OR($AC773="是",$AB773="是",$AD773="是"),IF($AL773&gt;2,MAX($AA773*0.6,$AK773),MIN($AA773,$AK773)),MIN($AA773,$AK773)),2))</f>
        <v>0.64</v>
      </c>
      <c r="AO773" s="53">
        <f t="shared" ref="AO773" si="295">IF(Z773=0,"海南无挂网价（差比价为"&amp;AK773&amp;"）",ROUNDUP(IF(OR($AC773="是",$AB773="是",$AD773="是"),IF($AL773&gt;2,MAX($AA773*0.6*0.6,$AK773),MIN($AA773,$AK773)),MIN($AA773,$AK773)),2))</f>
        <v>0.64</v>
      </c>
      <c r="AP773" s="53">
        <f t="shared" ref="AP773" si="296">IF(Z773=0,"海南无挂网价（差比价为"&amp;AK773&amp;"）",ROUNDUP(IF(OR($AC773="是",$AB773="是",$AD773="是"),IF($AL773&gt;2,MAX($AA773*0.6*0.6*0.8,$AK773),MIN($AA773,$AK773)),MIN($AA773,$AK773)),2))</f>
        <v>0.64</v>
      </c>
    </row>
    <row r="774" spans="1:42">
      <c r="A774" s="28">
        <v>56</v>
      </c>
      <c r="B774" s="28" t="s">
        <v>3455</v>
      </c>
      <c r="C774" s="28" t="s">
        <v>3456</v>
      </c>
      <c r="D774" s="28" t="s">
        <v>124</v>
      </c>
      <c r="E774" s="28" t="str">
        <f>LOOKUP(2,1/([1]中选结果表!$C$2:$C$85=D774),[1]中选结果表!$M$2:$M$85)</f>
        <v>片剂</v>
      </c>
      <c r="F774" s="28" t="s">
        <v>3457</v>
      </c>
      <c r="G774" s="28" t="str">
        <f>LOOKUP(2,1/([1]中选结果表!$D$2:$D$85=$F774),[1]中选结果表!$E$2:$E$85)</f>
        <v>500mg</v>
      </c>
      <c r="H774" s="28" t="str">
        <f>LOOKUP(2,1/([1]中选结果表!$D$2:$D$85=$F774),[1]中选结果表!$F$2:$F$85)</f>
        <v>20片</v>
      </c>
      <c r="I774" s="28" t="s">
        <v>89</v>
      </c>
      <c r="J774" s="28" t="s">
        <v>71</v>
      </c>
      <c r="K774" s="28">
        <v>25.6</v>
      </c>
      <c r="L774" s="31">
        <v>1.28</v>
      </c>
      <c r="M774" s="28">
        <v>2</v>
      </c>
      <c r="N774" s="32">
        <v>0.5</v>
      </c>
      <c r="O774" s="60" t="s">
        <v>3542</v>
      </c>
      <c r="P774" s="7" t="s">
        <v>3455</v>
      </c>
      <c r="Q774" s="7" t="s">
        <v>124</v>
      </c>
      <c r="R774" s="7" t="s">
        <v>3459</v>
      </c>
      <c r="S774" s="4" t="str">
        <f>LOOKUP(2,1/('[1] 集采未中选药品规格'!$A$2:$A$596=$R774),'[1] 集采未中选药品规格'!C$2:C$596)</f>
        <v>500mg</v>
      </c>
      <c r="T774" s="4" t="str">
        <f>LOOKUP(2,1/('[1] 集采未中选药品规格'!$A$2:$A$596=$R774),'[1] 集采未中选药品规格'!D$2:D$596)</f>
        <v>8片</v>
      </c>
      <c r="U774" s="7" t="s">
        <v>89</v>
      </c>
      <c r="V774" s="61" t="s">
        <v>1472</v>
      </c>
      <c r="W774" s="7" t="s">
        <v>1473</v>
      </c>
      <c r="X774" s="61" t="s">
        <v>1472</v>
      </c>
      <c r="Y774" s="7" t="s">
        <v>1473</v>
      </c>
      <c r="Z774" s="7">
        <v>3.6</v>
      </c>
      <c r="AA774" s="7">
        <v>0.45</v>
      </c>
      <c r="AB774" s="54" t="s">
        <v>57</v>
      </c>
      <c r="AC774" s="42"/>
      <c r="AD774" s="42"/>
      <c r="AE774" s="42" t="s">
        <v>3543</v>
      </c>
      <c r="AF774" s="42" t="s">
        <v>3542</v>
      </c>
      <c r="AG774" s="42" t="s">
        <v>3544</v>
      </c>
      <c r="AH774" s="54"/>
      <c r="AI774" s="50" t="str">
        <f t="shared" ref="AI774:AI805" si="297">IF(G774=S774,"规格√","规格×")</f>
        <v>规格√</v>
      </c>
      <c r="AJ774" s="50" t="str">
        <f t="shared" ref="AJ774:AJ805" si="298">CHOOSE(IF($AI774="规格√",1,2),"按中选价",IF($E774="注射剂","含量差比价","装量差比价"))</f>
        <v>按中选价</v>
      </c>
      <c r="AK774" s="51">
        <f t="shared" ref="AK774:AK805" si="299">ROUND(CHOOSE(IF($AI774="规格√",1,2),$L774,IF($E774="注射剂",$L774*POWER(1.7,LOG(LEFT($S774,LEN($S774)-2)/LEFT($G774,LEN($G774)-2),2)),$L774*POWER(1.9,LOG(LEFT($S774,LEN($S774)-2)/LEFT($G774,LEN($G774)-2),2)))),2)</f>
        <v>1.28</v>
      </c>
      <c r="AL774" s="50">
        <f t="shared" ref="AL774:AL805" si="300">ROUND($AA774/$AK774,1)</f>
        <v>0.4</v>
      </c>
      <c r="AM774" s="52" t="str">
        <f t="shared" ref="AM774:AM805" si="301">IF(OR($AC774="是",$AB774="是",$AD774="是"),CONCATENATE(IF($AC774="是","原研药",""),IF(COUNTA(AC774:AC774)&gt;=2,"、",""),IF($AB774="是","过评药",""),IF(AND(COUNTA(AC774:AD774)&gt;=2,AD774&lt;&gt;""),"、",""),IF($AD774="是","参比制剂",""),"，")&amp;IF($AL774&gt;=2,"行梯度降价","差比价与挂网价取低者"),"差比价与挂网价取低者")</f>
        <v>差比价与挂网价取低者</v>
      </c>
      <c r="AN774" s="53">
        <f t="shared" ref="AN774:AN805" si="302">IF(Z774=0,"海南无挂网价（差比价为"&amp;AK774&amp;"）",ROUNDUP(IF(OR($AC774="是",$AB774="是",$AD774="是"),IF($AL774&gt;2,MAX($AA774*0.6,$AK774),MIN($AA774,$AK774)),MIN($AA774,$AK774)),2))</f>
        <v>0.45</v>
      </c>
      <c r="AO774" s="53">
        <f t="shared" ref="AO774:AO805" si="303">IF(Z774=0,"海南无挂网价（差比价为"&amp;AK774&amp;"）",ROUNDUP(IF(OR($AC774="是",$AB774="是",$AD774="是"),IF($AL774&gt;2,MAX($AA774*0.6*0.6,$AK774),MIN($AA774,$AK774)),MIN($AA774,$AK774)),2))</f>
        <v>0.45</v>
      </c>
      <c r="AP774" s="53">
        <f t="shared" ref="AP774:AP805" si="304">IF(Z774=0,"海南无挂网价（差比价为"&amp;AK774&amp;"）",ROUNDUP(IF(OR($AC774="是",$AB774="是",$AD774="是"),IF($AL774&gt;2,MAX($AA774*0.6*0.6*0.8,$AK774),MIN($AA774,$AK774)),MIN($AA774,$AK774)),2))</f>
        <v>0.45</v>
      </c>
    </row>
    <row r="775" spans="1:42">
      <c r="A775" s="28">
        <v>56</v>
      </c>
      <c r="B775" s="28" t="s">
        <v>3455</v>
      </c>
      <c r="C775" s="28" t="s">
        <v>3456</v>
      </c>
      <c r="D775" s="28" t="s">
        <v>124</v>
      </c>
      <c r="E775" s="28" t="str">
        <f>LOOKUP(2,1/([1]中选结果表!$C$2:$C$85=D775),[1]中选结果表!$M$2:$M$85)</f>
        <v>片剂</v>
      </c>
      <c r="F775" s="28" t="s">
        <v>3457</v>
      </c>
      <c r="G775" s="28" t="str">
        <f>LOOKUP(2,1/([1]中选结果表!$D$2:$D$85=$F775),[1]中选结果表!$E$2:$E$85)</f>
        <v>500mg</v>
      </c>
      <c r="H775" s="28" t="str">
        <f>LOOKUP(2,1/([1]中选结果表!$D$2:$D$85=$F775),[1]中选结果表!$F$2:$F$85)</f>
        <v>20片</v>
      </c>
      <c r="I775" s="28" t="s">
        <v>89</v>
      </c>
      <c r="J775" s="28" t="s">
        <v>71</v>
      </c>
      <c r="K775" s="28">
        <v>25.6</v>
      </c>
      <c r="L775" s="31">
        <v>1.28</v>
      </c>
      <c r="M775" s="28">
        <v>2</v>
      </c>
      <c r="N775" s="32">
        <v>0.5</v>
      </c>
      <c r="O775" s="60" t="s">
        <v>3545</v>
      </c>
      <c r="P775" s="7" t="s">
        <v>3455</v>
      </c>
      <c r="Q775" s="7" t="s">
        <v>124</v>
      </c>
      <c r="R775" s="7" t="s">
        <v>3459</v>
      </c>
      <c r="S775" s="4" t="str">
        <f>LOOKUP(2,1/('[1] 集采未中选药品规格'!$A$2:$A$596=$R775),'[1] 集采未中选药品规格'!C$2:C$596)</f>
        <v>500mg</v>
      </c>
      <c r="T775" s="4" t="str">
        <f>LOOKUP(2,1/('[1] 集采未中选药品规格'!$A$2:$A$596=$R775),'[1] 集采未中选药品规格'!D$2:D$596)</f>
        <v>8片</v>
      </c>
      <c r="U775" s="7" t="s">
        <v>89</v>
      </c>
      <c r="V775" s="61" t="s">
        <v>3546</v>
      </c>
      <c r="W775" s="7" t="s">
        <v>3547</v>
      </c>
      <c r="X775" s="61" t="s">
        <v>3546</v>
      </c>
      <c r="Y775" s="7" t="s">
        <v>3547</v>
      </c>
      <c r="Z775" s="7">
        <v>12</v>
      </c>
      <c r="AA775" s="7">
        <v>1.5</v>
      </c>
      <c r="AB775" s="54" t="s">
        <v>57</v>
      </c>
      <c r="AC775" s="42"/>
      <c r="AD775" s="42"/>
      <c r="AE775" s="42" t="s">
        <v>3548</v>
      </c>
      <c r="AF775" s="42" t="s">
        <v>3545</v>
      </c>
      <c r="AG775" s="42" t="s">
        <v>3549</v>
      </c>
      <c r="AH775" s="54"/>
      <c r="AI775" s="50" t="str">
        <f t="shared" si="297"/>
        <v>规格√</v>
      </c>
      <c r="AJ775" s="50" t="str">
        <f t="shared" si="298"/>
        <v>按中选价</v>
      </c>
      <c r="AK775" s="51">
        <f t="shared" si="299"/>
        <v>1.28</v>
      </c>
      <c r="AL775" s="50">
        <f t="shared" si="300"/>
        <v>1.2</v>
      </c>
      <c r="AM775" s="52" t="str">
        <f t="shared" si="301"/>
        <v>差比价与挂网价取低者</v>
      </c>
      <c r="AN775" s="53">
        <f t="shared" si="302"/>
        <v>1.28</v>
      </c>
      <c r="AO775" s="53">
        <f t="shared" si="303"/>
        <v>1.28</v>
      </c>
      <c r="AP775" s="53">
        <f t="shared" si="304"/>
        <v>1.28</v>
      </c>
    </row>
    <row r="776" spans="1:42">
      <c r="A776" s="28">
        <v>56</v>
      </c>
      <c r="B776" s="28" t="s">
        <v>3455</v>
      </c>
      <c r="C776" s="28" t="s">
        <v>3456</v>
      </c>
      <c r="D776" s="28" t="s">
        <v>124</v>
      </c>
      <c r="E776" s="28" t="str">
        <f>LOOKUP(2,1/([1]中选结果表!$C$2:$C$85=D776),[1]中选结果表!$M$2:$M$85)</f>
        <v>片剂</v>
      </c>
      <c r="F776" s="28" t="s">
        <v>3457</v>
      </c>
      <c r="G776" s="28" t="str">
        <f>LOOKUP(2,1/([1]中选结果表!$D$2:$D$85=$F776),[1]中选结果表!$E$2:$E$85)</f>
        <v>500mg</v>
      </c>
      <c r="H776" s="28" t="str">
        <f>LOOKUP(2,1/([1]中选结果表!$D$2:$D$85=$F776),[1]中选结果表!$F$2:$F$85)</f>
        <v>20片</v>
      </c>
      <c r="I776" s="28" t="s">
        <v>89</v>
      </c>
      <c r="J776" s="28" t="s">
        <v>71</v>
      </c>
      <c r="K776" s="28">
        <v>25.6</v>
      </c>
      <c r="L776" s="31">
        <v>1.28</v>
      </c>
      <c r="M776" s="28">
        <v>2</v>
      </c>
      <c r="N776" s="32">
        <v>0.5</v>
      </c>
      <c r="O776" s="60" t="s">
        <v>3550</v>
      </c>
      <c r="P776" s="7" t="s">
        <v>3455</v>
      </c>
      <c r="Q776" s="7" t="s">
        <v>124</v>
      </c>
      <c r="R776" s="7" t="s">
        <v>3459</v>
      </c>
      <c r="S776" s="4" t="str">
        <f>LOOKUP(2,1/('[1] 集采未中选药品规格'!$A$2:$A$596=$R776),'[1] 集采未中选药品规格'!C$2:C$596)</f>
        <v>500mg</v>
      </c>
      <c r="T776" s="4" t="str">
        <f>LOOKUP(2,1/('[1] 集采未中选药品规格'!$A$2:$A$596=$R776),'[1] 集采未中选药品规格'!D$2:D$596)</f>
        <v>8片</v>
      </c>
      <c r="U776" s="7" t="s">
        <v>89</v>
      </c>
      <c r="V776" s="61" t="s">
        <v>3551</v>
      </c>
      <c r="W776" s="7" t="s">
        <v>3552</v>
      </c>
      <c r="X776" s="61" t="s">
        <v>3551</v>
      </c>
      <c r="Y776" s="7" t="s">
        <v>3552</v>
      </c>
      <c r="Z776" s="7">
        <v>18</v>
      </c>
      <c r="AA776" s="7">
        <v>2.25</v>
      </c>
      <c r="AB776" s="54" t="s">
        <v>57</v>
      </c>
      <c r="AC776" s="42"/>
      <c r="AD776" s="42"/>
      <c r="AE776" s="42" t="s">
        <v>3553</v>
      </c>
      <c r="AF776" s="42" t="s">
        <v>3550</v>
      </c>
      <c r="AG776" s="42" t="s">
        <v>3554</v>
      </c>
      <c r="AH776" s="54"/>
      <c r="AI776" s="50" t="str">
        <f t="shared" si="297"/>
        <v>规格√</v>
      </c>
      <c r="AJ776" s="50" t="str">
        <f t="shared" si="298"/>
        <v>按中选价</v>
      </c>
      <c r="AK776" s="51">
        <f t="shared" si="299"/>
        <v>1.28</v>
      </c>
      <c r="AL776" s="50">
        <f t="shared" si="300"/>
        <v>1.8</v>
      </c>
      <c r="AM776" s="52" t="str">
        <f t="shared" si="301"/>
        <v>差比价与挂网价取低者</v>
      </c>
      <c r="AN776" s="53">
        <f t="shared" si="302"/>
        <v>1.28</v>
      </c>
      <c r="AO776" s="53">
        <f t="shared" si="303"/>
        <v>1.28</v>
      </c>
      <c r="AP776" s="53">
        <f t="shared" si="304"/>
        <v>1.28</v>
      </c>
    </row>
    <row r="777" spans="1:42">
      <c r="A777" s="28">
        <v>56</v>
      </c>
      <c r="B777" s="28" t="s">
        <v>3455</v>
      </c>
      <c r="C777" s="28" t="s">
        <v>3456</v>
      </c>
      <c r="D777" s="28" t="s">
        <v>124</v>
      </c>
      <c r="E777" s="28" t="str">
        <f>LOOKUP(2,1/([1]中选结果表!$C$2:$C$85=D777),[1]中选结果表!$M$2:$M$85)</f>
        <v>片剂</v>
      </c>
      <c r="F777" s="28" t="s">
        <v>3457</v>
      </c>
      <c r="G777" s="28" t="str">
        <f>LOOKUP(2,1/([1]中选结果表!$D$2:$D$85=$F777),[1]中选结果表!$E$2:$E$85)</f>
        <v>500mg</v>
      </c>
      <c r="H777" s="28" t="str">
        <f>LOOKUP(2,1/([1]中选结果表!$D$2:$D$85=$F777),[1]中选结果表!$F$2:$F$85)</f>
        <v>20片</v>
      </c>
      <c r="I777" s="28" t="s">
        <v>89</v>
      </c>
      <c r="J777" s="28" t="s">
        <v>71</v>
      </c>
      <c r="K777" s="28">
        <v>25.6</v>
      </c>
      <c r="L777" s="31">
        <v>1.28</v>
      </c>
      <c r="M777" s="28">
        <v>2</v>
      </c>
      <c r="N777" s="32">
        <v>0.5</v>
      </c>
      <c r="O777" s="60" t="s">
        <v>3555</v>
      </c>
      <c r="P777" s="7" t="s">
        <v>3455</v>
      </c>
      <c r="Q777" s="7" t="s">
        <v>124</v>
      </c>
      <c r="R777" s="7" t="s">
        <v>3556</v>
      </c>
      <c r="S777" s="4" t="str">
        <f>LOOKUP(2,1/('[1] 集采未中选药品规格'!$A$2:$A$596=$R777),'[1] 集采未中选药品规格'!C$2:C$596)</f>
        <v>500mg</v>
      </c>
      <c r="T777" s="4" t="str">
        <f>LOOKUP(2,1/('[1] 集采未中选药品规格'!$A$2:$A$596=$R777),'[1] 集采未中选药品规格'!D$2:D$596)</f>
        <v>20片</v>
      </c>
      <c r="U777" s="7" t="s">
        <v>89</v>
      </c>
      <c r="V777" s="61" t="s">
        <v>70</v>
      </c>
      <c r="W777" s="7" t="s">
        <v>71</v>
      </c>
      <c r="X777" s="61" t="s">
        <v>70</v>
      </c>
      <c r="Y777" s="7" t="s">
        <v>71</v>
      </c>
      <c r="Z777" s="7">
        <v>52</v>
      </c>
      <c r="AA777" s="7">
        <v>2.6</v>
      </c>
      <c r="AB777" s="54" t="s">
        <v>66</v>
      </c>
      <c r="AC777" s="42"/>
      <c r="AD777" s="42"/>
      <c r="AE777" s="42" t="s">
        <v>3557</v>
      </c>
      <c r="AF777" s="42" t="s">
        <v>3555</v>
      </c>
      <c r="AG777" s="42" t="s">
        <v>3558</v>
      </c>
      <c r="AH777" s="54" t="s">
        <v>60</v>
      </c>
      <c r="AI777" s="50" t="str">
        <f t="shared" si="297"/>
        <v>规格√</v>
      </c>
      <c r="AJ777" s="50" t="str">
        <f t="shared" si="298"/>
        <v>按中选价</v>
      </c>
      <c r="AK777" s="51">
        <f t="shared" si="299"/>
        <v>1.28</v>
      </c>
      <c r="AL777" s="50">
        <f t="shared" si="300"/>
        <v>2</v>
      </c>
      <c r="AM777" s="52" t="str">
        <f t="shared" si="301"/>
        <v>过评药，行梯度降价</v>
      </c>
      <c r="AN777" s="53">
        <f t="shared" si="302"/>
        <v>1.28</v>
      </c>
      <c r="AO777" s="53">
        <f t="shared" si="303"/>
        <v>1.28</v>
      </c>
      <c r="AP777" s="53">
        <f t="shared" si="304"/>
        <v>1.28</v>
      </c>
    </row>
    <row r="778" spans="1:42">
      <c r="A778" s="28">
        <v>56</v>
      </c>
      <c r="B778" s="28" t="s">
        <v>3455</v>
      </c>
      <c r="C778" s="28" t="s">
        <v>3456</v>
      </c>
      <c r="D778" s="28" t="s">
        <v>124</v>
      </c>
      <c r="E778" s="28" t="str">
        <f>LOOKUP(2,1/([1]中选结果表!$C$2:$C$85=D778),[1]中选结果表!$M$2:$M$85)</f>
        <v>片剂</v>
      </c>
      <c r="F778" s="28" t="s">
        <v>3457</v>
      </c>
      <c r="G778" s="28" t="str">
        <f>LOOKUP(2,1/([1]中选结果表!$D$2:$D$85=$F778),[1]中选结果表!$E$2:$E$85)</f>
        <v>500mg</v>
      </c>
      <c r="H778" s="28" t="str">
        <f>LOOKUP(2,1/([1]中选结果表!$D$2:$D$85=$F778),[1]中选结果表!$F$2:$F$85)</f>
        <v>20片</v>
      </c>
      <c r="I778" s="28" t="s">
        <v>89</v>
      </c>
      <c r="J778" s="28" t="s">
        <v>71</v>
      </c>
      <c r="K778" s="28">
        <v>25.6</v>
      </c>
      <c r="L778" s="31">
        <v>1.28</v>
      </c>
      <c r="M778" s="28">
        <v>2</v>
      </c>
      <c r="N778" s="32">
        <v>0.5</v>
      </c>
      <c r="O778" s="60" t="s">
        <v>3559</v>
      </c>
      <c r="P778" s="7" t="s">
        <v>3455</v>
      </c>
      <c r="Q778" s="7" t="s">
        <v>153</v>
      </c>
      <c r="R778" s="7" t="s">
        <v>3459</v>
      </c>
      <c r="S778" s="4" t="str">
        <f>LOOKUP(2,1/('[1] 集采未中选药品规格'!$A$2:$A$596=$R778),'[1] 集采未中选药品规格'!C$2:C$596)</f>
        <v>500mg</v>
      </c>
      <c r="T778" s="4" t="str">
        <f>LOOKUP(2,1/('[1] 集采未中选药品规格'!$A$2:$A$596=$R778),'[1] 集采未中选药品规格'!D$2:D$596)</f>
        <v>8片</v>
      </c>
      <c r="U778" s="7" t="s">
        <v>89</v>
      </c>
      <c r="V778" s="61" t="s">
        <v>3560</v>
      </c>
      <c r="W778" s="7" t="s">
        <v>3561</v>
      </c>
      <c r="X778" s="61" t="s">
        <v>3560</v>
      </c>
      <c r="Y778" s="7" t="s">
        <v>3561</v>
      </c>
      <c r="Z778" s="7">
        <v>6</v>
      </c>
      <c r="AA778" s="7">
        <v>0.75</v>
      </c>
      <c r="AB778" s="54" t="s">
        <v>57</v>
      </c>
      <c r="AC778" s="42"/>
      <c r="AD778" s="42"/>
      <c r="AE778" s="42" t="s">
        <v>3562</v>
      </c>
      <c r="AF778" s="42" t="s">
        <v>3559</v>
      </c>
      <c r="AG778" s="42" t="s">
        <v>3563</v>
      </c>
      <c r="AH778" s="54"/>
      <c r="AI778" s="50" t="str">
        <f t="shared" si="297"/>
        <v>规格√</v>
      </c>
      <c r="AJ778" s="50" t="str">
        <f t="shared" si="298"/>
        <v>按中选价</v>
      </c>
      <c r="AK778" s="51">
        <f t="shared" si="299"/>
        <v>1.28</v>
      </c>
      <c r="AL778" s="50">
        <f t="shared" si="300"/>
        <v>0.6</v>
      </c>
      <c r="AM778" s="52" t="str">
        <f t="shared" si="301"/>
        <v>差比价与挂网价取低者</v>
      </c>
      <c r="AN778" s="53">
        <f t="shared" si="302"/>
        <v>0.75</v>
      </c>
      <c r="AO778" s="53">
        <f t="shared" si="303"/>
        <v>0.75</v>
      </c>
      <c r="AP778" s="53">
        <f t="shared" si="304"/>
        <v>0.75</v>
      </c>
    </row>
    <row r="779" spans="1:42">
      <c r="A779" s="28">
        <v>56</v>
      </c>
      <c r="B779" s="28" t="s">
        <v>3455</v>
      </c>
      <c r="C779" s="28" t="s">
        <v>3456</v>
      </c>
      <c r="D779" s="28" t="s">
        <v>124</v>
      </c>
      <c r="E779" s="28" t="str">
        <f>LOOKUP(2,1/([1]中选结果表!$C$2:$C$85=D779),[1]中选结果表!$M$2:$M$85)</f>
        <v>片剂</v>
      </c>
      <c r="F779" s="28" t="s">
        <v>3457</v>
      </c>
      <c r="G779" s="28" t="str">
        <f>LOOKUP(2,1/([1]中选结果表!$D$2:$D$85=$F779),[1]中选结果表!$E$2:$E$85)</f>
        <v>500mg</v>
      </c>
      <c r="H779" s="28" t="str">
        <f>LOOKUP(2,1/([1]中选结果表!$D$2:$D$85=$F779),[1]中选结果表!$F$2:$F$85)</f>
        <v>20片</v>
      </c>
      <c r="I779" s="28" t="s">
        <v>89</v>
      </c>
      <c r="J779" s="28" t="s">
        <v>71</v>
      </c>
      <c r="K779" s="28">
        <v>25.6</v>
      </c>
      <c r="L779" s="31">
        <v>1.28</v>
      </c>
      <c r="M779" s="28">
        <v>2</v>
      </c>
      <c r="N779" s="32">
        <v>0.5</v>
      </c>
      <c r="O779" s="60" t="s">
        <v>3564</v>
      </c>
      <c r="P779" s="7" t="s">
        <v>3465</v>
      </c>
      <c r="Q779" s="7" t="s">
        <v>116</v>
      </c>
      <c r="R779" s="7" t="s">
        <v>326</v>
      </c>
      <c r="S779" s="4" t="str">
        <f>LOOKUP(2,1/('[1] 集采未中选药品规格'!$A$2:$A$596=$R779),'[1] 集采未中选药品规格'!C$2:C$596)</f>
        <v>200mg</v>
      </c>
      <c r="T779" s="4" t="str">
        <f>LOOKUP(2,1/('[1] 集采未中选药品规格'!$A$2:$A$596=$R779),'[1] 集采未中选药品规格'!D$2:D$596)</f>
        <v>24粒</v>
      </c>
      <c r="U779" s="7" t="s">
        <v>89</v>
      </c>
      <c r="V779" s="61" t="s">
        <v>3565</v>
      </c>
      <c r="W779" s="7" t="s">
        <v>3566</v>
      </c>
      <c r="X779" s="61" t="s">
        <v>3565</v>
      </c>
      <c r="Y779" s="7" t="s">
        <v>3566</v>
      </c>
      <c r="Z779" s="7">
        <v>14.4</v>
      </c>
      <c r="AA779" s="7">
        <v>0.6</v>
      </c>
      <c r="AB779" s="54" t="s">
        <v>57</v>
      </c>
      <c r="AC779" s="42"/>
      <c r="AD779" s="42"/>
      <c r="AE779" s="42" t="s">
        <v>3567</v>
      </c>
      <c r="AF779" s="42" t="s">
        <v>3564</v>
      </c>
      <c r="AG779" s="42" t="s">
        <v>3568</v>
      </c>
      <c r="AH779" s="54"/>
      <c r="AI779" s="50" t="str">
        <f t="shared" si="297"/>
        <v>规格×</v>
      </c>
      <c r="AJ779" s="50" t="str">
        <f t="shared" si="298"/>
        <v>装量差比价</v>
      </c>
      <c r="AK779" s="51">
        <f t="shared" si="299"/>
        <v>0.55000000000000004</v>
      </c>
      <c r="AL779" s="50">
        <f t="shared" si="300"/>
        <v>1.1000000000000001</v>
      </c>
      <c r="AM779" s="52" t="str">
        <f t="shared" si="301"/>
        <v>差比价与挂网价取低者</v>
      </c>
      <c r="AN779" s="53">
        <f t="shared" si="302"/>
        <v>0.55000000000000004</v>
      </c>
      <c r="AO779" s="53">
        <f t="shared" si="303"/>
        <v>0.55000000000000004</v>
      </c>
      <c r="AP779" s="53">
        <f t="shared" si="304"/>
        <v>0.55000000000000004</v>
      </c>
    </row>
    <row r="780" spans="1:42">
      <c r="A780" s="28">
        <v>56</v>
      </c>
      <c r="B780" s="28" t="s">
        <v>3455</v>
      </c>
      <c r="C780" s="28" t="s">
        <v>3456</v>
      </c>
      <c r="D780" s="28" t="s">
        <v>124</v>
      </c>
      <c r="E780" s="28" t="str">
        <f>LOOKUP(2,1/([1]中选结果表!$C$2:$C$85=D780),[1]中选结果表!$M$2:$M$85)</f>
        <v>片剂</v>
      </c>
      <c r="F780" s="28" t="s">
        <v>3457</v>
      </c>
      <c r="G780" s="28" t="str">
        <f>LOOKUP(2,1/([1]中选结果表!$D$2:$D$85=$F780),[1]中选结果表!$E$2:$E$85)</f>
        <v>500mg</v>
      </c>
      <c r="H780" s="28" t="str">
        <f>LOOKUP(2,1/([1]中选结果表!$D$2:$D$85=$F780),[1]中选结果表!$F$2:$F$85)</f>
        <v>20片</v>
      </c>
      <c r="I780" s="28" t="s">
        <v>89</v>
      </c>
      <c r="J780" s="28" t="s">
        <v>71</v>
      </c>
      <c r="K780" s="28">
        <v>25.6</v>
      </c>
      <c r="L780" s="31">
        <v>1.28</v>
      </c>
      <c r="M780" s="28">
        <v>2</v>
      </c>
      <c r="N780" s="32">
        <v>0.5</v>
      </c>
      <c r="O780" s="60" t="s">
        <v>3569</v>
      </c>
      <c r="P780" s="7" t="s">
        <v>3455</v>
      </c>
      <c r="Q780" s="7" t="s">
        <v>153</v>
      </c>
      <c r="R780" s="7" t="s">
        <v>3459</v>
      </c>
      <c r="S780" s="4" t="str">
        <f>LOOKUP(2,1/('[1] 集采未中选药品规格'!$A$2:$A$596=$R780),'[1] 集采未中选药品规格'!C$2:C$596)</f>
        <v>500mg</v>
      </c>
      <c r="T780" s="4" t="str">
        <f>LOOKUP(2,1/('[1] 集采未中选药品规格'!$A$2:$A$596=$R780),'[1] 集采未中选药品规格'!D$2:D$596)</f>
        <v>8片</v>
      </c>
      <c r="U780" s="7" t="s">
        <v>89</v>
      </c>
      <c r="V780" s="61" t="s">
        <v>367</v>
      </c>
      <c r="W780" s="7" t="s">
        <v>368</v>
      </c>
      <c r="X780" s="61" t="s">
        <v>367</v>
      </c>
      <c r="Y780" s="7" t="s">
        <v>368</v>
      </c>
      <c r="Z780" s="7">
        <v>6</v>
      </c>
      <c r="AA780" s="7">
        <v>0.75</v>
      </c>
      <c r="AB780" s="54" t="s">
        <v>57</v>
      </c>
      <c r="AC780" s="42"/>
      <c r="AD780" s="42"/>
      <c r="AE780" s="42" t="s">
        <v>3570</v>
      </c>
      <c r="AF780" s="42" t="s">
        <v>3569</v>
      </c>
      <c r="AG780" s="42" t="s">
        <v>3571</v>
      </c>
      <c r="AH780" s="54"/>
      <c r="AI780" s="50" t="str">
        <f t="shared" si="297"/>
        <v>规格√</v>
      </c>
      <c r="AJ780" s="50" t="str">
        <f t="shared" si="298"/>
        <v>按中选价</v>
      </c>
      <c r="AK780" s="51">
        <f t="shared" si="299"/>
        <v>1.28</v>
      </c>
      <c r="AL780" s="50">
        <f t="shared" si="300"/>
        <v>0.6</v>
      </c>
      <c r="AM780" s="52" t="str">
        <f t="shared" si="301"/>
        <v>差比价与挂网价取低者</v>
      </c>
      <c r="AN780" s="53">
        <f t="shared" si="302"/>
        <v>0.75</v>
      </c>
      <c r="AO780" s="53">
        <f t="shared" si="303"/>
        <v>0.75</v>
      </c>
      <c r="AP780" s="53">
        <f t="shared" si="304"/>
        <v>0.75</v>
      </c>
    </row>
    <row r="781" spans="1:42">
      <c r="A781" s="28">
        <v>57</v>
      </c>
      <c r="B781" s="28" t="s">
        <v>3572</v>
      </c>
      <c r="C781" s="28" t="s">
        <v>3573</v>
      </c>
      <c r="D781" s="28" t="s">
        <v>3574</v>
      </c>
      <c r="E781" s="28" t="str">
        <f>LOOKUP(2,1/([1]中选结果表!$C$2:$C$85=D781),[1]中选结果表!$M$2:$M$85)</f>
        <v>注射剂</v>
      </c>
      <c r="F781" s="28" t="s">
        <v>1696</v>
      </c>
      <c r="G781" s="28" t="str">
        <f>LOOKUP(2,1/([1]中选结果表!$D$2:$D$85=$F781),[1]中选结果表!$E$2:$E$85)</f>
        <v>250mg</v>
      </c>
      <c r="H781" s="28" t="str">
        <f>LOOKUP(2,1/([1]中选结果表!$D$2:$D$85=$F781),[1]中选结果表!$F$2:$F$85)</f>
        <v>10瓶</v>
      </c>
      <c r="I781" s="28" t="s">
        <v>89</v>
      </c>
      <c r="J781" s="28" t="s">
        <v>3575</v>
      </c>
      <c r="K781" s="28">
        <v>36.659999999999997</v>
      </c>
      <c r="L781" s="31">
        <v>3.6659999999999999</v>
      </c>
      <c r="M781" s="28">
        <v>4</v>
      </c>
      <c r="N781" s="32">
        <v>0.7</v>
      </c>
      <c r="O781" s="60" t="s">
        <v>3576</v>
      </c>
      <c r="P781" s="7" t="s">
        <v>3572</v>
      </c>
      <c r="Q781" s="7" t="s">
        <v>3577</v>
      </c>
      <c r="R781" s="7" t="s">
        <v>1723</v>
      </c>
      <c r="S781" s="4" t="str">
        <f>LOOKUP(2,1/('[1] 集采未中选药品规格'!$A$2:$A$596=$R781),'[1] 集采未中选药品规格'!C$2:C$596)</f>
        <v>250mg</v>
      </c>
      <c r="T781" s="4" t="str">
        <f>LOOKUP(2,1/('[1] 集采未中选药品规格'!$A$2:$A$596=$R781),'[1] 集采未中选药品规格'!D$2:D$596)</f>
        <v>1瓶</v>
      </c>
      <c r="U781" s="7" t="s">
        <v>89</v>
      </c>
      <c r="V781" s="61" t="s">
        <v>273</v>
      </c>
      <c r="W781" s="7" t="s">
        <v>274</v>
      </c>
      <c r="X781" s="61" t="s">
        <v>273</v>
      </c>
      <c r="Y781" s="7" t="s">
        <v>274</v>
      </c>
      <c r="Z781" s="7">
        <v>1.1000000000000001</v>
      </c>
      <c r="AA781" s="7">
        <v>1.1000000000000001</v>
      </c>
      <c r="AB781" s="54" t="s">
        <v>57</v>
      </c>
      <c r="AC781" s="42"/>
      <c r="AD781" s="42"/>
      <c r="AE781" s="42" t="s">
        <v>3578</v>
      </c>
      <c r="AF781" s="42" t="s">
        <v>3576</v>
      </c>
      <c r="AG781" s="42" t="s">
        <v>3579</v>
      </c>
      <c r="AH781" s="54"/>
      <c r="AI781" s="50" t="str">
        <f t="shared" si="297"/>
        <v>规格√</v>
      </c>
      <c r="AJ781" s="50" t="str">
        <f t="shared" si="298"/>
        <v>按中选价</v>
      </c>
      <c r="AK781" s="51">
        <f t="shared" si="299"/>
        <v>3.67</v>
      </c>
      <c r="AL781" s="50">
        <f t="shared" si="300"/>
        <v>0.3</v>
      </c>
      <c r="AM781" s="52" t="str">
        <f t="shared" si="301"/>
        <v>差比价与挂网价取低者</v>
      </c>
      <c r="AN781" s="53">
        <f t="shared" si="302"/>
        <v>1.1000000000000001</v>
      </c>
      <c r="AO781" s="53">
        <f t="shared" si="303"/>
        <v>1.1000000000000001</v>
      </c>
      <c r="AP781" s="53">
        <f t="shared" si="304"/>
        <v>1.1000000000000001</v>
      </c>
    </row>
    <row r="782" spans="1:42">
      <c r="A782" s="28">
        <v>57</v>
      </c>
      <c r="B782" s="28" t="s">
        <v>3572</v>
      </c>
      <c r="C782" s="28" t="s">
        <v>3573</v>
      </c>
      <c r="D782" s="28" t="s">
        <v>3574</v>
      </c>
      <c r="E782" s="28" t="str">
        <f>LOOKUP(2,1/([1]中选结果表!$C$2:$C$85=D782),[1]中选结果表!$M$2:$M$85)</f>
        <v>注射剂</v>
      </c>
      <c r="F782" s="28" t="s">
        <v>1696</v>
      </c>
      <c r="G782" s="28" t="str">
        <f>LOOKUP(2,1/([1]中选结果表!$D$2:$D$85=$F782),[1]中选结果表!$E$2:$E$85)</f>
        <v>250mg</v>
      </c>
      <c r="H782" s="28" t="str">
        <f>LOOKUP(2,1/([1]中选结果表!$D$2:$D$85=$F782),[1]中选结果表!$F$2:$F$85)</f>
        <v>10瓶</v>
      </c>
      <c r="I782" s="28" t="s">
        <v>89</v>
      </c>
      <c r="J782" s="28" t="s">
        <v>3575</v>
      </c>
      <c r="K782" s="28">
        <v>36.659999999999997</v>
      </c>
      <c r="L782" s="31">
        <v>3.6659999999999999</v>
      </c>
      <c r="M782" s="28">
        <v>4</v>
      </c>
      <c r="N782" s="32">
        <v>0.7</v>
      </c>
      <c r="O782" s="60" t="s">
        <v>3580</v>
      </c>
      <c r="P782" s="7" t="s">
        <v>3572</v>
      </c>
      <c r="Q782" s="7" t="s">
        <v>51</v>
      </c>
      <c r="R782" s="7" t="s">
        <v>1748</v>
      </c>
      <c r="S782" s="4" t="str">
        <f>LOOKUP(2,1/('[1] 集采未中选药品规格'!$A$2:$A$596=$R782),'[1] 集采未中选药品规格'!C$2:C$596)</f>
        <v>250mg</v>
      </c>
      <c r="T782" s="4" t="str">
        <f>LOOKUP(2,1/('[1] 集采未中选药品规格'!$A$2:$A$596=$R782),'[1] 集采未中选药品规格'!D$2:D$596)</f>
        <v>1支</v>
      </c>
      <c r="U782" s="7" t="s">
        <v>89</v>
      </c>
      <c r="V782" s="61" t="s">
        <v>3581</v>
      </c>
      <c r="W782" s="7" t="s">
        <v>3582</v>
      </c>
      <c r="X782" s="61" t="s">
        <v>3581</v>
      </c>
      <c r="Y782" s="7" t="s">
        <v>3582</v>
      </c>
      <c r="Z782" s="7">
        <v>12.08</v>
      </c>
      <c r="AA782" s="7">
        <v>12.08</v>
      </c>
      <c r="AB782" s="54" t="s">
        <v>66</v>
      </c>
      <c r="AC782" s="42"/>
      <c r="AD782" s="42"/>
      <c r="AE782" s="42" t="s">
        <v>3583</v>
      </c>
      <c r="AF782" s="42" t="s">
        <v>3580</v>
      </c>
      <c r="AG782" s="42" t="s">
        <v>3584</v>
      </c>
      <c r="AH782" s="54"/>
      <c r="AI782" s="50" t="str">
        <f t="shared" si="297"/>
        <v>规格√</v>
      </c>
      <c r="AJ782" s="50" t="str">
        <f t="shared" si="298"/>
        <v>按中选价</v>
      </c>
      <c r="AK782" s="51">
        <f t="shared" si="299"/>
        <v>3.67</v>
      </c>
      <c r="AL782" s="50">
        <f t="shared" si="300"/>
        <v>3.3</v>
      </c>
      <c r="AM782" s="52" t="str">
        <f t="shared" si="301"/>
        <v>过评药，行梯度降价</v>
      </c>
      <c r="AN782" s="53">
        <f t="shared" si="302"/>
        <v>7.25</v>
      </c>
      <c r="AO782" s="53">
        <f t="shared" si="303"/>
        <v>4.3499999999999996</v>
      </c>
      <c r="AP782" s="53">
        <f t="shared" si="304"/>
        <v>3.67</v>
      </c>
    </row>
    <row r="783" spans="1:42">
      <c r="A783" s="28">
        <v>57</v>
      </c>
      <c r="B783" s="28" t="s">
        <v>3572</v>
      </c>
      <c r="C783" s="28" t="s">
        <v>3573</v>
      </c>
      <c r="D783" s="28" t="s">
        <v>3574</v>
      </c>
      <c r="E783" s="28" t="str">
        <f>LOOKUP(2,1/([1]中选结果表!$C$2:$C$85=D783),[1]中选结果表!$M$2:$M$85)</f>
        <v>注射剂</v>
      </c>
      <c r="F783" s="28" t="s">
        <v>3585</v>
      </c>
      <c r="G783" s="28" t="str">
        <f>LOOKUP(2,1/([1]中选结果表!$D$2:$D$85=$F783),[1]中选结果表!$E$2:$E$85)</f>
        <v>750mg</v>
      </c>
      <c r="H783" s="28" t="str">
        <f>LOOKUP(2,1/([1]中选结果表!$D$2:$D$85=$F783),[1]中选结果表!$F$2:$F$85)</f>
        <v>10瓶</v>
      </c>
      <c r="I783" s="28" t="s">
        <v>89</v>
      </c>
      <c r="J783" s="28" t="s">
        <v>3575</v>
      </c>
      <c r="K783" s="28">
        <v>85</v>
      </c>
      <c r="L783" s="31">
        <v>8.5</v>
      </c>
      <c r="M783" s="28">
        <v>4</v>
      </c>
      <c r="N783" s="32">
        <v>0.7</v>
      </c>
      <c r="O783" s="60" t="s">
        <v>3586</v>
      </c>
      <c r="P783" s="7" t="s">
        <v>3572</v>
      </c>
      <c r="Q783" s="7" t="s">
        <v>3587</v>
      </c>
      <c r="R783" s="7" t="s">
        <v>3588</v>
      </c>
      <c r="S783" s="4" t="str">
        <f>LOOKUP(2,1/('[1] 集采未中选药品规格'!$A$2:$A$596=$R783),'[1] 集采未中选药品规格'!C$2:C$596)</f>
        <v>750mg</v>
      </c>
      <c r="T783" s="4" t="str">
        <f>LOOKUP(2,1/('[1] 集采未中选药品规格'!$A$2:$A$596=$R783),'[1] 集采未中选药品规格'!D$2:D$596)</f>
        <v>1支</v>
      </c>
      <c r="U783" s="7" t="s">
        <v>512</v>
      </c>
      <c r="V783" s="61" t="s">
        <v>1011</v>
      </c>
      <c r="W783" s="7" t="s">
        <v>1012</v>
      </c>
      <c r="X783" s="61" t="s">
        <v>1011</v>
      </c>
      <c r="Y783" s="7" t="s">
        <v>1012</v>
      </c>
      <c r="Z783" s="7">
        <v>1.45</v>
      </c>
      <c r="AA783" s="7">
        <v>1.45</v>
      </c>
      <c r="AB783" s="54" t="s">
        <v>57</v>
      </c>
      <c r="AC783" s="42"/>
      <c r="AD783" s="42"/>
      <c r="AE783" s="42" t="s">
        <v>3589</v>
      </c>
      <c r="AF783" s="42" t="s">
        <v>3586</v>
      </c>
      <c r="AG783" s="42" t="s">
        <v>3590</v>
      </c>
      <c r="AH783" s="54"/>
      <c r="AI783" s="50" t="str">
        <f t="shared" si="297"/>
        <v>规格√</v>
      </c>
      <c r="AJ783" s="50" t="str">
        <f t="shared" si="298"/>
        <v>按中选价</v>
      </c>
      <c r="AK783" s="51">
        <f t="shared" si="299"/>
        <v>8.5</v>
      </c>
      <c r="AL783" s="50">
        <f t="shared" si="300"/>
        <v>0.2</v>
      </c>
      <c r="AM783" s="52" t="str">
        <f t="shared" si="301"/>
        <v>差比价与挂网价取低者</v>
      </c>
      <c r="AN783" s="53">
        <f t="shared" si="302"/>
        <v>1.45</v>
      </c>
      <c r="AO783" s="53">
        <f t="shared" si="303"/>
        <v>1.45</v>
      </c>
      <c r="AP783" s="53">
        <f t="shared" si="304"/>
        <v>1.45</v>
      </c>
    </row>
    <row r="784" spans="1:42">
      <c r="A784" s="28">
        <v>57</v>
      </c>
      <c r="B784" s="28" t="s">
        <v>3572</v>
      </c>
      <c r="C784" s="28" t="s">
        <v>3573</v>
      </c>
      <c r="D784" s="28" t="s">
        <v>3574</v>
      </c>
      <c r="E784" s="28" t="str">
        <f>LOOKUP(2,1/([1]中选结果表!$C$2:$C$85=D784),[1]中选结果表!$M$2:$M$85)</f>
        <v>注射剂</v>
      </c>
      <c r="F784" s="28" t="s">
        <v>3585</v>
      </c>
      <c r="G784" s="28" t="str">
        <f>LOOKUP(2,1/([1]中选结果表!$D$2:$D$85=$F784),[1]中选结果表!$E$2:$E$85)</f>
        <v>750mg</v>
      </c>
      <c r="H784" s="28" t="str">
        <f>LOOKUP(2,1/([1]中选结果表!$D$2:$D$85=$F784),[1]中选结果表!$F$2:$F$85)</f>
        <v>10瓶</v>
      </c>
      <c r="I784" s="28" t="s">
        <v>89</v>
      </c>
      <c r="J784" s="28" t="s">
        <v>3575</v>
      </c>
      <c r="K784" s="28">
        <v>85</v>
      </c>
      <c r="L784" s="31">
        <v>8.5</v>
      </c>
      <c r="M784" s="28">
        <v>4</v>
      </c>
      <c r="N784" s="32">
        <v>0.7</v>
      </c>
      <c r="O784" s="60" t="s">
        <v>3591</v>
      </c>
      <c r="P784" s="7" t="s">
        <v>3572</v>
      </c>
      <c r="Q784" s="7" t="s">
        <v>3577</v>
      </c>
      <c r="R784" s="7" t="s">
        <v>3592</v>
      </c>
      <c r="S784" s="4" t="str">
        <f>LOOKUP(2,1/('[1] 集采未中选药品规格'!$A$2:$A$596=$R784),'[1] 集采未中选药品规格'!C$2:C$596)</f>
        <v>750mg</v>
      </c>
      <c r="T784" s="4" t="str">
        <f>LOOKUP(2,1/('[1] 集采未中选药品规格'!$A$2:$A$596=$R784),'[1] 集采未中选药品规格'!D$2:D$596)</f>
        <v>1瓶</v>
      </c>
      <c r="U784" s="7" t="s">
        <v>89</v>
      </c>
      <c r="V784" s="61" t="s">
        <v>273</v>
      </c>
      <c r="W784" s="7" t="s">
        <v>274</v>
      </c>
      <c r="X784" s="61" t="s">
        <v>273</v>
      </c>
      <c r="Y784" s="7" t="s">
        <v>274</v>
      </c>
      <c r="Z784" s="7">
        <v>1.18</v>
      </c>
      <c r="AA784" s="7">
        <v>1.18</v>
      </c>
      <c r="AB784" s="54" t="s">
        <v>57</v>
      </c>
      <c r="AC784" s="42"/>
      <c r="AD784" s="42"/>
      <c r="AE784" s="42" t="s">
        <v>3593</v>
      </c>
      <c r="AF784" s="42" t="s">
        <v>3591</v>
      </c>
      <c r="AG784" s="42" t="s">
        <v>3594</v>
      </c>
      <c r="AH784" s="54"/>
      <c r="AI784" s="50" t="str">
        <f t="shared" si="297"/>
        <v>规格√</v>
      </c>
      <c r="AJ784" s="50" t="str">
        <f t="shared" si="298"/>
        <v>按中选价</v>
      </c>
      <c r="AK784" s="51">
        <f t="shared" si="299"/>
        <v>8.5</v>
      </c>
      <c r="AL784" s="50">
        <f t="shared" si="300"/>
        <v>0.1</v>
      </c>
      <c r="AM784" s="52" t="str">
        <f t="shared" si="301"/>
        <v>差比价与挂网价取低者</v>
      </c>
      <c r="AN784" s="53">
        <f t="shared" si="302"/>
        <v>1.18</v>
      </c>
      <c r="AO784" s="53">
        <f t="shared" si="303"/>
        <v>1.18</v>
      </c>
      <c r="AP784" s="53">
        <f t="shared" si="304"/>
        <v>1.18</v>
      </c>
    </row>
    <row r="785" spans="1:42">
      <c r="A785" s="28">
        <v>57</v>
      </c>
      <c r="B785" s="28" t="s">
        <v>3572</v>
      </c>
      <c r="C785" s="28" t="s">
        <v>3573</v>
      </c>
      <c r="D785" s="28" t="s">
        <v>3574</v>
      </c>
      <c r="E785" s="28" t="str">
        <f>LOOKUP(2,1/([1]中选结果表!$C$2:$C$85=D785),[1]中选结果表!$M$2:$M$85)</f>
        <v>注射剂</v>
      </c>
      <c r="F785" s="28" t="s">
        <v>3585</v>
      </c>
      <c r="G785" s="28" t="str">
        <f>LOOKUP(2,1/([1]中选结果表!$D$2:$D$85=$F785),[1]中选结果表!$E$2:$E$85)</f>
        <v>750mg</v>
      </c>
      <c r="H785" s="28" t="str">
        <f>LOOKUP(2,1/([1]中选结果表!$D$2:$D$85=$F785),[1]中选结果表!$F$2:$F$85)</f>
        <v>10瓶</v>
      </c>
      <c r="I785" s="28" t="s">
        <v>89</v>
      </c>
      <c r="J785" s="28" t="s">
        <v>3575</v>
      </c>
      <c r="K785" s="28">
        <v>85</v>
      </c>
      <c r="L785" s="31">
        <v>8.5</v>
      </c>
      <c r="M785" s="28">
        <v>4</v>
      </c>
      <c r="N785" s="32">
        <v>0.7</v>
      </c>
      <c r="O785" s="60" t="s">
        <v>3595</v>
      </c>
      <c r="P785" s="7" t="s">
        <v>3572</v>
      </c>
      <c r="Q785" s="7" t="s">
        <v>51</v>
      </c>
      <c r="R785" s="7" t="s">
        <v>3596</v>
      </c>
      <c r="S785" s="4" t="str">
        <f>LOOKUP(2,1/('[1] 集采未中选药品规格'!$A$2:$A$596=$R785),'[1] 集采未中选药品规格'!C$2:C$596)</f>
        <v>750mg</v>
      </c>
      <c r="T785" s="4" t="str">
        <f>LOOKUP(2,1/('[1] 集采未中选药品规格'!$A$2:$A$596=$R785),'[1] 集采未中选药品规格'!D$2:D$596)</f>
        <v>1瓶</v>
      </c>
      <c r="U785" s="7" t="s">
        <v>47</v>
      </c>
      <c r="V785" s="61" t="s">
        <v>3597</v>
      </c>
      <c r="W785" s="7" t="s">
        <v>3598</v>
      </c>
      <c r="X785" s="61" t="s">
        <v>3597</v>
      </c>
      <c r="Y785" s="7" t="s">
        <v>3599</v>
      </c>
      <c r="Z785" s="7">
        <v>26.15</v>
      </c>
      <c r="AA785" s="7">
        <v>26.15</v>
      </c>
      <c r="AB785" s="54" t="s">
        <v>57</v>
      </c>
      <c r="AC785" s="42"/>
      <c r="AD785" s="42"/>
      <c r="AE785" s="42" t="s">
        <v>3600</v>
      </c>
      <c r="AF785" s="42" t="s">
        <v>3595</v>
      </c>
      <c r="AG785" s="42" t="s">
        <v>3601</v>
      </c>
      <c r="AH785" s="54"/>
      <c r="AI785" s="50" t="str">
        <f t="shared" si="297"/>
        <v>规格√</v>
      </c>
      <c r="AJ785" s="50" t="str">
        <f t="shared" si="298"/>
        <v>按中选价</v>
      </c>
      <c r="AK785" s="51">
        <f t="shared" si="299"/>
        <v>8.5</v>
      </c>
      <c r="AL785" s="50">
        <f t="shared" si="300"/>
        <v>3.1</v>
      </c>
      <c r="AM785" s="52" t="str">
        <f t="shared" si="301"/>
        <v>差比价与挂网价取低者</v>
      </c>
      <c r="AN785" s="53">
        <f t="shared" si="302"/>
        <v>8.5</v>
      </c>
      <c r="AO785" s="53">
        <f t="shared" si="303"/>
        <v>8.5</v>
      </c>
      <c r="AP785" s="53">
        <f t="shared" si="304"/>
        <v>8.5</v>
      </c>
    </row>
    <row r="786" spans="1:42">
      <c r="A786" s="28">
        <v>57</v>
      </c>
      <c r="B786" s="28" t="s">
        <v>3572</v>
      </c>
      <c r="C786" s="28" t="s">
        <v>3573</v>
      </c>
      <c r="D786" s="28" t="s">
        <v>3574</v>
      </c>
      <c r="E786" s="28" t="str">
        <f>LOOKUP(2,1/([1]中选结果表!$C$2:$C$85=D786),[1]中选结果表!$M$2:$M$85)</f>
        <v>注射剂</v>
      </c>
      <c r="F786" s="28" t="s">
        <v>3585</v>
      </c>
      <c r="G786" s="28" t="str">
        <f>LOOKUP(2,1/([1]中选结果表!$D$2:$D$85=$F786),[1]中选结果表!$E$2:$E$85)</f>
        <v>750mg</v>
      </c>
      <c r="H786" s="28" t="str">
        <f>LOOKUP(2,1/([1]中选结果表!$D$2:$D$85=$F786),[1]中选结果表!$F$2:$F$85)</f>
        <v>10瓶</v>
      </c>
      <c r="I786" s="28" t="s">
        <v>89</v>
      </c>
      <c r="J786" s="28" t="s">
        <v>3575</v>
      </c>
      <c r="K786" s="28">
        <v>85</v>
      </c>
      <c r="L786" s="31">
        <v>8.5</v>
      </c>
      <c r="M786" s="28">
        <v>4</v>
      </c>
      <c r="N786" s="32">
        <v>0.7</v>
      </c>
      <c r="O786" s="60" t="s">
        <v>3602</v>
      </c>
      <c r="P786" s="7" t="s">
        <v>3572</v>
      </c>
      <c r="Q786" s="7" t="s">
        <v>51</v>
      </c>
      <c r="R786" s="7" t="s">
        <v>3592</v>
      </c>
      <c r="S786" s="4" t="str">
        <f>LOOKUP(2,1/('[1] 集采未中选药品规格'!$A$2:$A$596=$R786),'[1] 集采未中选药品规格'!C$2:C$596)</f>
        <v>750mg</v>
      </c>
      <c r="T786" s="4" t="str">
        <f>LOOKUP(2,1/('[1] 集采未中选药品规格'!$A$2:$A$596=$R786),'[1] 集采未中选药品规格'!D$2:D$596)</f>
        <v>1瓶</v>
      </c>
      <c r="U786" s="7" t="s">
        <v>89</v>
      </c>
      <c r="V786" s="61" t="s">
        <v>3603</v>
      </c>
      <c r="W786" s="7" t="s">
        <v>3604</v>
      </c>
      <c r="X786" s="61" t="s">
        <v>3603</v>
      </c>
      <c r="Y786" s="7" t="s">
        <v>3605</v>
      </c>
      <c r="Z786" s="7">
        <v>27.85</v>
      </c>
      <c r="AA786" s="7">
        <v>27.85</v>
      </c>
      <c r="AB786" s="54" t="s">
        <v>57</v>
      </c>
      <c r="AC786" s="43" t="s">
        <v>66</v>
      </c>
      <c r="AD786" s="42" t="s">
        <v>66</v>
      </c>
      <c r="AE786" s="42" t="s">
        <v>3606</v>
      </c>
      <c r="AF786" s="42" t="s">
        <v>3602</v>
      </c>
      <c r="AG786" s="42" t="s">
        <v>3607</v>
      </c>
      <c r="AH786" s="54"/>
      <c r="AI786" s="50" t="str">
        <f t="shared" si="297"/>
        <v>规格√</v>
      </c>
      <c r="AJ786" s="50" t="str">
        <f t="shared" si="298"/>
        <v>按中选价</v>
      </c>
      <c r="AK786" s="51">
        <f t="shared" si="299"/>
        <v>8.5</v>
      </c>
      <c r="AL786" s="50">
        <f t="shared" si="300"/>
        <v>3.3</v>
      </c>
      <c r="AM786" s="52" t="str">
        <f t="shared" si="301"/>
        <v>原研药、参比制剂，行梯度降价</v>
      </c>
      <c r="AN786" s="53">
        <f t="shared" si="302"/>
        <v>16.71</v>
      </c>
      <c r="AO786" s="53">
        <f t="shared" si="303"/>
        <v>10.029999999999999</v>
      </c>
      <c r="AP786" s="53">
        <f t="shared" si="304"/>
        <v>8.5</v>
      </c>
    </row>
    <row r="787" spans="1:42">
      <c r="A787" s="28">
        <v>57</v>
      </c>
      <c r="B787" s="28" t="s">
        <v>3572</v>
      </c>
      <c r="C787" s="28" t="s">
        <v>3573</v>
      </c>
      <c r="D787" s="28" t="s">
        <v>3574</v>
      </c>
      <c r="E787" s="28" t="str">
        <f>LOOKUP(2,1/([1]中选结果表!$C$2:$C$85=D787),[1]中选结果表!$M$2:$M$85)</f>
        <v>注射剂</v>
      </c>
      <c r="F787" s="28" t="s">
        <v>3585</v>
      </c>
      <c r="G787" s="28" t="str">
        <f>LOOKUP(2,1/([1]中选结果表!$D$2:$D$85=$F787),[1]中选结果表!$E$2:$E$85)</f>
        <v>750mg</v>
      </c>
      <c r="H787" s="28" t="str">
        <f>LOOKUP(2,1/([1]中选结果表!$D$2:$D$85=$F787),[1]中选结果表!$F$2:$F$85)</f>
        <v>10瓶</v>
      </c>
      <c r="I787" s="28" t="s">
        <v>89</v>
      </c>
      <c r="J787" s="28" t="s">
        <v>3575</v>
      </c>
      <c r="K787" s="28">
        <v>85</v>
      </c>
      <c r="L787" s="31">
        <v>8.5</v>
      </c>
      <c r="M787" s="28">
        <v>4</v>
      </c>
      <c r="N787" s="32">
        <v>0.7</v>
      </c>
      <c r="O787" s="60" t="s">
        <v>3608</v>
      </c>
      <c r="P787" s="7" t="s">
        <v>3572</v>
      </c>
      <c r="Q787" s="7" t="s">
        <v>51</v>
      </c>
      <c r="R787" s="7" t="s">
        <v>3596</v>
      </c>
      <c r="S787" s="4" t="str">
        <f>LOOKUP(2,1/('[1] 集采未中选药品规格'!$A$2:$A$596=$R787),'[1] 集采未中选药品规格'!C$2:C$596)</f>
        <v>750mg</v>
      </c>
      <c r="T787" s="4" t="str">
        <f>LOOKUP(2,1/('[1] 集采未中选药品规格'!$A$2:$A$596=$R787),'[1] 集采未中选药品规格'!D$2:D$596)</f>
        <v>1瓶</v>
      </c>
      <c r="U787" s="7" t="s">
        <v>47</v>
      </c>
      <c r="V787" s="61" t="s">
        <v>3609</v>
      </c>
      <c r="W787" s="7" t="s">
        <v>3610</v>
      </c>
      <c r="X787" s="61" t="s">
        <v>3609</v>
      </c>
      <c r="Y787" s="7" t="s">
        <v>3610</v>
      </c>
      <c r="Z787" s="7">
        <v>27.85</v>
      </c>
      <c r="AA787" s="7">
        <v>27.85</v>
      </c>
      <c r="AB787" s="54" t="s">
        <v>66</v>
      </c>
      <c r="AC787" s="42"/>
      <c r="AD787" s="42"/>
      <c r="AE787" s="42" t="s">
        <v>3611</v>
      </c>
      <c r="AF787" s="42" t="s">
        <v>3608</v>
      </c>
      <c r="AG787" s="42" t="s">
        <v>3612</v>
      </c>
      <c r="AH787" s="54"/>
      <c r="AI787" s="50" t="str">
        <f t="shared" si="297"/>
        <v>规格√</v>
      </c>
      <c r="AJ787" s="50" t="str">
        <f t="shared" si="298"/>
        <v>按中选价</v>
      </c>
      <c r="AK787" s="51">
        <f t="shared" si="299"/>
        <v>8.5</v>
      </c>
      <c r="AL787" s="50">
        <f t="shared" si="300"/>
        <v>3.3</v>
      </c>
      <c r="AM787" s="52" t="str">
        <f t="shared" si="301"/>
        <v>过评药，行梯度降价</v>
      </c>
      <c r="AN787" s="53">
        <f t="shared" si="302"/>
        <v>16.71</v>
      </c>
      <c r="AO787" s="53">
        <f t="shared" si="303"/>
        <v>10.029999999999999</v>
      </c>
      <c r="AP787" s="53">
        <f t="shared" si="304"/>
        <v>8.5</v>
      </c>
    </row>
    <row r="788" spans="1:42">
      <c r="A788" s="28">
        <v>57</v>
      </c>
      <c r="B788" s="28" t="s">
        <v>3572</v>
      </c>
      <c r="C788" s="28" t="s">
        <v>3573</v>
      </c>
      <c r="D788" s="28" t="s">
        <v>3574</v>
      </c>
      <c r="E788" s="28" t="str">
        <f>LOOKUP(2,1/([1]中选结果表!$C$2:$C$85=D788),[1]中选结果表!$M$2:$M$85)</f>
        <v>注射剂</v>
      </c>
      <c r="F788" s="28" t="s">
        <v>3585</v>
      </c>
      <c r="G788" s="28" t="str">
        <f>LOOKUP(2,1/([1]中选结果表!$D$2:$D$85=$F788),[1]中选结果表!$E$2:$E$85)</f>
        <v>750mg</v>
      </c>
      <c r="H788" s="28" t="str">
        <f>LOOKUP(2,1/([1]中选结果表!$D$2:$D$85=$F788),[1]中选结果表!$F$2:$F$85)</f>
        <v>10瓶</v>
      </c>
      <c r="I788" s="28" t="s">
        <v>89</v>
      </c>
      <c r="J788" s="28" t="s">
        <v>3575</v>
      </c>
      <c r="K788" s="28">
        <v>85</v>
      </c>
      <c r="L788" s="31">
        <v>8.5</v>
      </c>
      <c r="M788" s="28">
        <v>4</v>
      </c>
      <c r="N788" s="32">
        <v>0.7</v>
      </c>
      <c r="O788" s="60" t="s">
        <v>3613</v>
      </c>
      <c r="P788" s="7" t="s">
        <v>3572</v>
      </c>
      <c r="Q788" s="7" t="s">
        <v>3614</v>
      </c>
      <c r="R788" s="7" t="s">
        <v>3592</v>
      </c>
      <c r="S788" s="4" t="str">
        <f>LOOKUP(2,1/('[1] 集采未中选药品规格'!$A$2:$A$596=$R788),'[1] 集采未中选药品规格'!C$2:C$596)</f>
        <v>750mg</v>
      </c>
      <c r="T788" s="4" t="str">
        <f>LOOKUP(2,1/('[1] 集采未中选药品规格'!$A$2:$A$596=$R788),'[1] 集采未中选药品规格'!D$2:D$596)</f>
        <v>1瓶</v>
      </c>
      <c r="U788" s="7" t="s">
        <v>89</v>
      </c>
      <c r="V788" s="61" t="s">
        <v>3581</v>
      </c>
      <c r="W788" s="7" t="s">
        <v>3582</v>
      </c>
      <c r="X788" s="61" t="s">
        <v>3581</v>
      </c>
      <c r="Y788" s="7" t="s">
        <v>3582</v>
      </c>
      <c r="Z788" s="7">
        <v>27.85</v>
      </c>
      <c r="AA788" s="7">
        <v>27.85</v>
      </c>
      <c r="AB788" s="54" t="s">
        <v>66</v>
      </c>
      <c r="AC788" s="42"/>
      <c r="AD788" s="42"/>
      <c r="AE788" s="42" t="s">
        <v>3615</v>
      </c>
      <c r="AF788" s="42" t="s">
        <v>3613</v>
      </c>
      <c r="AG788" s="42" t="s">
        <v>3616</v>
      </c>
      <c r="AH788" s="54"/>
      <c r="AI788" s="50" t="str">
        <f t="shared" si="297"/>
        <v>规格√</v>
      </c>
      <c r="AJ788" s="50" t="str">
        <f t="shared" si="298"/>
        <v>按中选价</v>
      </c>
      <c r="AK788" s="51">
        <f t="shared" si="299"/>
        <v>8.5</v>
      </c>
      <c r="AL788" s="50">
        <f t="shared" si="300"/>
        <v>3.3</v>
      </c>
      <c r="AM788" s="52" t="str">
        <f t="shared" si="301"/>
        <v>过评药，行梯度降价</v>
      </c>
      <c r="AN788" s="53">
        <f t="shared" si="302"/>
        <v>16.71</v>
      </c>
      <c r="AO788" s="53">
        <f t="shared" si="303"/>
        <v>10.029999999999999</v>
      </c>
      <c r="AP788" s="53">
        <f t="shared" si="304"/>
        <v>8.5</v>
      </c>
    </row>
    <row r="789" spans="1:42">
      <c r="A789" s="28">
        <v>57</v>
      </c>
      <c r="B789" s="28" t="s">
        <v>3572</v>
      </c>
      <c r="C789" s="28" t="s">
        <v>3573</v>
      </c>
      <c r="D789" s="28" t="s">
        <v>3574</v>
      </c>
      <c r="E789" s="28" t="str">
        <f>LOOKUP(2,1/([1]中选结果表!$C$2:$C$85=D789),[1]中选结果表!$M$2:$M$85)</f>
        <v>注射剂</v>
      </c>
      <c r="F789" s="28" t="s">
        <v>3585</v>
      </c>
      <c r="G789" s="28" t="str">
        <f>LOOKUP(2,1/([1]中选结果表!$D$2:$D$85=$F789),[1]中选结果表!$E$2:$E$85)</f>
        <v>750mg</v>
      </c>
      <c r="H789" s="28" t="str">
        <f>LOOKUP(2,1/([1]中选结果表!$D$2:$D$85=$F789),[1]中选结果表!$F$2:$F$85)</f>
        <v>10瓶</v>
      </c>
      <c r="I789" s="28" t="s">
        <v>89</v>
      </c>
      <c r="J789" s="28" t="s">
        <v>3575</v>
      </c>
      <c r="K789" s="28">
        <v>85</v>
      </c>
      <c r="L789" s="31">
        <v>8.5</v>
      </c>
      <c r="M789" s="28">
        <v>4</v>
      </c>
      <c r="N789" s="32">
        <v>0.7</v>
      </c>
      <c r="O789" s="60" t="s">
        <v>3617</v>
      </c>
      <c r="P789" s="7" t="s">
        <v>3572</v>
      </c>
      <c r="Q789" s="7" t="s">
        <v>51</v>
      </c>
      <c r="R789" s="7" t="s">
        <v>3596</v>
      </c>
      <c r="S789" s="4" t="str">
        <f>LOOKUP(2,1/('[1] 集采未中选药品规格'!$A$2:$A$596=$R789),'[1] 集采未中选药品规格'!C$2:C$596)</f>
        <v>750mg</v>
      </c>
      <c r="T789" s="4" t="str">
        <f>LOOKUP(2,1/('[1] 集采未中选药品规格'!$A$2:$A$596=$R789),'[1] 集采未中选药品规格'!D$2:D$596)</f>
        <v>1瓶</v>
      </c>
      <c r="U789" s="7" t="s">
        <v>47</v>
      </c>
      <c r="V789" s="61" t="s">
        <v>3618</v>
      </c>
      <c r="W789" s="7" t="s">
        <v>3619</v>
      </c>
      <c r="X789" s="61" t="s">
        <v>3618</v>
      </c>
      <c r="Y789" s="7" t="s">
        <v>3619</v>
      </c>
      <c r="Z789" s="7">
        <v>7.88</v>
      </c>
      <c r="AA789" s="7">
        <v>7.88</v>
      </c>
      <c r="AB789" s="54" t="s">
        <v>57</v>
      </c>
      <c r="AC789" s="42"/>
      <c r="AD789" s="42"/>
      <c r="AE789" s="42" t="s">
        <v>3620</v>
      </c>
      <c r="AF789" s="42" t="s">
        <v>3617</v>
      </c>
      <c r="AG789" s="42" t="s">
        <v>3621</v>
      </c>
      <c r="AH789" s="54"/>
      <c r="AI789" s="50" t="str">
        <f t="shared" si="297"/>
        <v>规格√</v>
      </c>
      <c r="AJ789" s="50" t="str">
        <f t="shared" si="298"/>
        <v>按中选价</v>
      </c>
      <c r="AK789" s="51">
        <f t="shared" si="299"/>
        <v>8.5</v>
      </c>
      <c r="AL789" s="50">
        <f t="shared" si="300"/>
        <v>0.9</v>
      </c>
      <c r="AM789" s="52" t="str">
        <f t="shared" si="301"/>
        <v>差比价与挂网价取低者</v>
      </c>
      <c r="AN789" s="53">
        <f t="shared" si="302"/>
        <v>7.88</v>
      </c>
      <c r="AO789" s="53">
        <f t="shared" si="303"/>
        <v>7.88</v>
      </c>
      <c r="AP789" s="53">
        <f t="shared" si="304"/>
        <v>7.88</v>
      </c>
    </row>
    <row r="790" spans="1:42">
      <c r="A790" s="28">
        <v>57</v>
      </c>
      <c r="B790" s="28" t="s">
        <v>3572</v>
      </c>
      <c r="C790" s="28" t="s">
        <v>3573</v>
      </c>
      <c r="D790" s="28" t="s">
        <v>3574</v>
      </c>
      <c r="E790" s="28" t="str">
        <f>LOOKUP(2,1/([1]中选结果表!$C$2:$C$85=D790),[1]中选结果表!$M$2:$M$85)</f>
        <v>注射剂</v>
      </c>
      <c r="F790" s="28" t="s">
        <v>3622</v>
      </c>
      <c r="G790" s="28" t="str">
        <f>LOOKUP(2,1/([1]中选结果表!$D$2:$D$85=$F790),[1]中选结果表!$E$2:$E$85)</f>
        <v>1500mg</v>
      </c>
      <c r="H790" s="28" t="str">
        <f>LOOKUP(2,1/([1]中选结果表!$D$2:$D$85=$F790),[1]中选结果表!$F$2:$F$85)</f>
        <v>10瓶</v>
      </c>
      <c r="I790" s="28" t="s">
        <v>89</v>
      </c>
      <c r="J790" s="28" t="s">
        <v>3575</v>
      </c>
      <c r="K790" s="28">
        <v>144.5</v>
      </c>
      <c r="L790" s="31">
        <v>14.45</v>
      </c>
      <c r="M790" s="28">
        <v>4</v>
      </c>
      <c r="N790" s="32">
        <v>0.7</v>
      </c>
      <c r="O790" s="60" t="s">
        <v>3623</v>
      </c>
      <c r="P790" s="7" t="s">
        <v>3572</v>
      </c>
      <c r="Q790" s="7" t="s">
        <v>3577</v>
      </c>
      <c r="R790" s="7" t="s">
        <v>3624</v>
      </c>
      <c r="S790" s="4" t="str">
        <f>LOOKUP(2,1/('[1] 集采未中选药品规格'!$A$2:$A$596=$R790),'[1] 集采未中选药品规格'!C$2:C$596)</f>
        <v>1500mg</v>
      </c>
      <c r="T790" s="4" t="str">
        <f>LOOKUP(2,1/('[1] 集采未中选药品规格'!$A$2:$A$596=$R790),'[1] 集采未中选药品规格'!D$2:D$596)</f>
        <v>1瓶</v>
      </c>
      <c r="U790" s="7" t="s">
        <v>89</v>
      </c>
      <c r="V790" s="61" t="s">
        <v>273</v>
      </c>
      <c r="W790" s="7" t="s">
        <v>274</v>
      </c>
      <c r="X790" s="61" t="s">
        <v>273</v>
      </c>
      <c r="Y790" s="7" t="s">
        <v>274</v>
      </c>
      <c r="Z790" s="7">
        <v>2.2999999999999998</v>
      </c>
      <c r="AA790" s="7">
        <v>2.2999999999999998</v>
      </c>
      <c r="AB790" s="54" t="s">
        <v>57</v>
      </c>
      <c r="AC790" s="42"/>
      <c r="AD790" s="42"/>
      <c r="AE790" s="42" t="s">
        <v>3625</v>
      </c>
      <c r="AF790" s="42" t="s">
        <v>3623</v>
      </c>
      <c r="AG790" s="42" t="s">
        <v>3626</v>
      </c>
      <c r="AH790" s="54"/>
      <c r="AI790" s="50" t="str">
        <f t="shared" si="297"/>
        <v>规格√</v>
      </c>
      <c r="AJ790" s="50" t="str">
        <f t="shared" si="298"/>
        <v>按中选价</v>
      </c>
      <c r="AK790" s="51">
        <f t="shared" si="299"/>
        <v>14.45</v>
      </c>
      <c r="AL790" s="50">
        <f t="shared" si="300"/>
        <v>0.2</v>
      </c>
      <c r="AM790" s="52" t="str">
        <f t="shared" si="301"/>
        <v>差比价与挂网价取低者</v>
      </c>
      <c r="AN790" s="53">
        <f t="shared" si="302"/>
        <v>2.2999999999999998</v>
      </c>
      <c r="AO790" s="53">
        <f t="shared" si="303"/>
        <v>2.2999999999999998</v>
      </c>
      <c r="AP790" s="53">
        <f t="shared" si="304"/>
        <v>2.2999999999999998</v>
      </c>
    </row>
    <row r="791" spans="1:42">
      <c r="A791" s="28">
        <v>57</v>
      </c>
      <c r="B791" s="28" t="s">
        <v>3572</v>
      </c>
      <c r="C791" s="28" t="s">
        <v>3573</v>
      </c>
      <c r="D791" s="28" t="s">
        <v>3574</v>
      </c>
      <c r="E791" s="28" t="str">
        <f>LOOKUP(2,1/([1]中选结果表!$C$2:$C$85=D791),[1]中选结果表!$M$2:$M$85)</f>
        <v>注射剂</v>
      </c>
      <c r="F791" s="28" t="s">
        <v>3622</v>
      </c>
      <c r="G791" s="28" t="str">
        <f>LOOKUP(2,1/([1]中选结果表!$D$2:$D$85=$F791),[1]中选结果表!$E$2:$E$85)</f>
        <v>1500mg</v>
      </c>
      <c r="H791" s="28" t="str">
        <f>LOOKUP(2,1/([1]中选结果表!$D$2:$D$85=$F791),[1]中选结果表!$F$2:$F$85)</f>
        <v>10瓶</v>
      </c>
      <c r="I791" s="28" t="s">
        <v>89</v>
      </c>
      <c r="J791" s="28" t="s">
        <v>3575</v>
      </c>
      <c r="K791" s="28">
        <v>144.5</v>
      </c>
      <c r="L791" s="31">
        <v>14.45</v>
      </c>
      <c r="M791" s="28">
        <v>4</v>
      </c>
      <c r="N791" s="32">
        <v>0.7</v>
      </c>
      <c r="O791" s="60" t="s">
        <v>3627</v>
      </c>
      <c r="P791" s="7" t="s">
        <v>3572</v>
      </c>
      <c r="Q791" s="7" t="s">
        <v>51</v>
      </c>
      <c r="R791" s="7" t="s">
        <v>3628</v>
      </c>
      <c r="S791" s="4" t="str">
        <f>LOOKUP(2,1/('[1] 集采未中选药品规格'!$A$2:$A$596=$R791),'[1] 集采未中选药品规格'!C$2:C$596)</f>
        <v>500mg</v>
      </c>
      <c r="T791" s="4" t="str">
        <f>LOOKUP(2,1/('[1] 集采未中选药品规格'!$A$2:$A$596=$R791),'[1] 集采未中选药品规格'!D$2:D$596)</f>
        <v>1瓶</v>
      </c>
      <c r="U791" s="7" t="s">
        <v>47</v>
      </c>
      <c r="V791" s="61" t="s">
        <v>3629</v>
      </c>
      <c r="W791" s="7" t="s">
        <v>3575</v>
      </c>
      <c r="X791" s="61" t="s">
        <v>3629</v>
      </c>
      <c r="Y791" s="7" t="s">
        <v>3575</v>
      </c>
      <c r="Z791" s="7">
        <v>2.42</v>
      </c>
      <c r="AA791" s="7">
        <v>2.42</v>
      </c>
      <c r="AB791" s="54" t="s">
        <v>57</v>
      </c>
      <c r="AC791" s="42"/>
      <c r="AD791" s="42"/>
      <c r="AE791" s="42" t="s">
        <v>3630</v>
      </c>
      <c r="AF791" s="42" t="s">
        <v>3627</v>
      </c>
      <c r="AG791" s="42" t="s">
        <v>3631</v>
      </c>
      <c r="AH791" s="54" t="s">
        <v>433</v>
      </c>
      <c r="AI791" s="50" t="str">
        <f t="shared" si="297"/>
        <v>规格×</v>
      </c>
      <c r="AJ791" s="50" t="str">
        <f t="shared" si="298"/>
        <v>含量差比价</v>
      </c>
      <c r="AK791" s="51">
        <f t="shared" si="299"/>
        <v>6.23</v>
      </c>
      <c r="AL791" s="50">
        <f t="shared" si="300"/>
        <v>0.4</v>
      </c>
      <c r="AM791" s="52" t="str">
        <f t="shared" si="301"/>
        <v>差比价与挂网价取低者</v>
      </c>
      <c r="AN791" s="53">
        <f t="shared" si="302"/>
        <v>2.42</v>
      </c>
      <c r="AO791" s="53">
        <f t="shared" si="303"/>
        <v>2.42</v>
      </c>
      <c r="AP791" s="53">
        <f t="shared" si="304"/>
        <v>2.42</v>
      </c>
    </row>
    <row r="792" spans="1:42">
      <c r="A792" s="28">
        <v>57</v>
      </c>
      <c r="B792" s="28" t="s">
        <v>3572</v>
      </c>
      <c r="C792" s="28" t="s">
        <v>3573</v>
      </c>
      <c r="D792" s="28" t="s">
        <v>3574</v>
      </c>
      <c r="E792" s="28" t="str">
        <f>LOOKUP(2,1/([1]中选结果表!$C$2:$C$85=D792),[1]中选结果表!$M$2:$M$85)</f>
        <v>注射剂</v>
      </c>
      <c r="F792" s="28" t="s">
        <v>3622</v>
      </c>
      <c r="G792" s="28" t="str">
        <f>LOOKUP(2,1/([1]中选结果表!$D$2:$D$85=$F792),[1]中选结果表!$E$2:$E$85)</f>
        <v>1500mg</v>
      </c>
      <c r="H792" s="28" t="str">
        <f>LOOKUP(2,1/([1]中选结果表!$D$2:$D$85=$F792),[1]中选结果表!$F$2:$F$85)</f>
        <v>10瓶</v>
      </c>
      <c r="I792" s="28" t="s">
        <v>89</v>
      </c>
      <c r="J792" s="28" t="s">
        <v>3575</v>
      </c>
      <c r="K792" s="28">
        <v>144.5</v>
      </c>
      <c r="L792" s="31">
        <v>14.45</v>
      </c>
      <c r="M792" s="28">
        <v>4</v>
      </c>
      <c r="N792" s="32">
        <v>0.7</v>
      </c>
      <c r="O792" s="60" t="s">
        <v>3632</v>
      </c>
      <c r="P792" s="7" t="s">
        <v>3572</v>
      </c>
      <c r="Q792" s="7" t="s">
        <v>3633</v>
      </c>
      <c r="R792" s="7" t="s">
        <v>3203</v>
      </c>
      <c r="S792" s="4" t="str">
        <f>LOOKUP(2,1/('[1] 集采未中选药品规格'!$A$2:$A$596=$R792),'[1] 集采未中选药品规格'!C$2:C$596)</f>
        <v>500mg</v>
      </c>
      <c r="T792" s="4" t="str">
        <f>LOOKUP(2,1/('[1] 集采未中选药品规格'!$A$2:$A$596=$R792),'[1] 集采未中选药品规格'!D$2:D$596)</f>
        <v>1支</v>
      </c>
      <c r="U792" s="7" t="s">
        <v>89</v>
      </c>
      <c r="V792" s="61" t="s">
        <v>452</v>
      </c>
      <c r="W792" s="7" t="s">
        <v>453</v>
      </c>
      <c r="X792" s="61" t="s">
        <v>452</v>
      </c>
      <c r="Y792" s="7" t="s">
        <v>453</v>
      </c>
      <c r="Z792" s="7">
        <v>1.0900000000000001</v>
      </c>
      <c r="AA792" s="7">
        <v>1.0900000000000001</v>
      </c>
      <c r="AB792" s="54" t="s">
        <v>57</v>
      </c>
      <c r="AC792" s="42"/>
      <c r="AD792" s="42"/>
      <c r="AE792" s="42" t="s">
        <v>3634</v>
      </c>
      <c r="AF792" s="42" t="s">
        <v>3632</v>
      </c>
      <c r="AG792" s="42" t="s">
        <v>3635</v>
      </c>
      <c r="AH792" s="54"/>
      <c r="AI792" s="50" t="str">
        <f t="shared" si="297"/>
        <v>规格×</v>
      </c>
      <c r="AJ792" s="50" t="str">
        <f t="shared" si="298"/>
        <v>含量差比价</v>
      </c>
      <c r="AK792" s="51">
        <f t="shared" si="299"/>
        <v>6.23</v>
      </c>
      <c r="AL792" s="50">
        <f t="shared" si="300"/>
        <v>0.2</v>
      </c>
      <c r="AM792" s="52" t="str">
        <f t="shared" si="301"/>
        <v>差比价与挂网价取低者</v>
      </c>
      <c r="AN792" s="53">
        <f t="shared" si="302"/>
        <v>1.0900000000000001</v>
      </c>
      <c r="AO792" s="53">
        <f t="shared" si="303"/>
        <v>1.0900000000000001</v>
      </c>
      <c r="AP792" s="53">
        <f t="shared" si="304"/>
        <v>1.0900000000000001</v>
      </c>
    </row>
    <row r="793" spans="1:42">
      <c r="A793" s="28">
        <v>57</v>
      </c>
      <c r="B793" s="28" t="s">
        <v>3572</v>
      </c>
      <c r="C793" s="28" t="s">
        <v>3573</v>
      </c>
      <c r="D793" s="28" t="s">
        <v>3574</v>
      </c>
      <c r="E793" s="28" t="str">
        <f>LOOKUP(2,1/([1]中选结果表!$C$2:$C$85=D793),[1]中选结果表!$M$2:$M$85)</f>
        <v>注射剂</v>
      </c>
      <c r="F793" s="28" t="s">
        <v>3622</v>
      </c>
      <c r="G793" s="28" t="str">
        <f>LOOKUP(2,1/([1]中选结果表!$D$2:$D$85=$F793),[1]中选结果表!$E$2:$E$85)</f>
        <v>1500mg</v>
      </c>
      <c r="H793" s="28" t="str">
        <f>LOOKUP(2,1/([1]中选结果表!$D$2:$D$85=$F793),[1]中选结果表!$F$2:$F$85)</f>
        <v>10瓶</v>
      </c>
      <c r="I793" s="28" t="s">
        <v>89</v>
      </c>
      <c r="J793" s="28" t="s">
        <v>3575</v>
      </c>
      <c r="K793" s="28">
        <v>144.5</v>
      </c>
      <c r="L793" s="31">
        <v>14.45</v>
      </c>
      <c r="M793" s="28">
        <v>4</v>
      </c>
      <c r="N793" s="32">
        <v>0.7</v>
      </c>
      <c r="O793" s="60" t="s">
        <v>3636</v>
      </c>
      <c r="P793" s="7" t="s">
        <v>3572</v>
      </c>
      <c r="Q793" s="7" t="s">
        <v>51</v>
      </c>
      <c r="R793" s="7" t="s">
        <v>3624</v>
      </c>
      <c r="S793" s="4" t="str">
        <f>LOOKUP(2,1/('[1] 集采未中选药品规格'!$A$2:$A$596=$R793),'[1] 集采未中选药品规格'!C$2:C$596)</f>
        <v>1500mg</v>
      </c>
      <c r="T793" s="4" t="str">
        <f>LOOKUP(2,1/('[1] 集采未中选药品规格'!$A$2:$A$596=$R793),'[1] 集采未中选药品规格'!D$2:D$596)</f>
        <v>1瓶</v>
      </c>
      <c r="U793" s="7" t="s">
        <v>89</v>
      </c>
      <c r="V793" s="61" t="s">
        <v>3637</v>
      </c>
      <c r="W793" s="7" t="s">
        <v>3638</v>
      </c>
      <c r="X793" s="61" t="s">
        <v>3637</v>
      </c>
      <c r="Y793" s="7" t="s">
        <v>3639</v>
      </c>
      <c r="Z793" s="7">
        <v>44.51</v>
      </c>
      <c r="AA793" s="7">
        <v>44.51</v>
      </c>
      <c r="AB793" s="54" t="s">
        <v>57</v>
      </c>
      <c r="AC793" s="42"/>
      <c r="AD793" s="42"/>
      <c r="AE793" s="42" t="s">
        <v>3640</v>
      </c>
      <c r="AF793" s="42" t="s">
        <v>3636</v>
      </c>
      <c r="AG793" s="42" t="s">
        <v>3641</v>
      </c>
      <c r="AH793" s="54"/>
      <c r="AI793" s="50" t="str">
        <f t="shared" si="297"/>
        <v>规格√</v>
      </c>
      <c r="AJ793" s="50" t="str">
        <f t="shared" si="298"/>
        <v>按中选价</v>
      </c>
      <c r="AK793" s="51">
        <f t="shared" si="299"/>
        <v>14.45</v>
      </c>
      <c r="AL793" s="50">
        <f t="shared" si="300"/>
        <v>3.1</v>
      </c>
      <c r="AM793" s="52" t="str">
        <f t="shared" si="301"/>
        <v>差比价与挂网价取低者</v>
      </c>
      <c r="AN793" s="53">
        <f t="shared" si="302"/>
        <v>14.45</v>
      </c>
      <c r="AO793" s="53">
        <f t="shared" si="303"/>
        <v>14.45</v>
      </c>
      <c r="AP793" s="53">
        <f t="shared" si="304"/>
        <v>14.45</v>
      </c>
    </row>
    <row r="794" spans="1:42">
      <c r="A794" s="28">
        <v>57</v>
      </c>
      <c r="B794" s="28" t="s">
        <v>3572</v>
      </c>
      <c r="C794" s="28" t="s">
        <v>3573</v>
      </c>
      <c r="D794" s="28" t="s">
        <v>3574</v>
      </c>
      <c r="E794" s="28" t="str">
        <f>LOOKUP(2,1/([1]中选结果表!$C$2:$C$85=D794),[1]中选结果表!$M$2:$M$85)</f>
        <v>注射剂</v>
      </c>
      <c r="F794" s="28" t="s">
        <v>3622</v>
      </c>
      <c r="G794" s="28" t="str">
        <f>LOOKUP(2,1/([1]中选结果表!$D$2:$D$85=$F794),[1]中选结果表!$E$2:$E$85)</f>
        <v>1500mg</v>
      </c>
      <c r="H794" s="28" t="str">
        <f>LOOKUP(2,1/([1]中选结果表!$D$2:$D$85=$F794),[1]中选结果表!$F$2:$F$85)</f>
        <v>10瓶</v>
      </c>
      <c r="I794" s="28" t="s">
        <v>89</v>
      </c>
      <c r="J794" s="28" t="s">
        <v>3575</v>
      </c>
      <c r="K794" s="28">
        <v>144.5</v>
      </c>
      <c r="L794" s="31">
        <v>14.45</v>
      </c>
      <c r="M794" s="28">
        <v>4</v>
      </c>
      <c r="N794" s="32">
        <v>0.7</v>
      </c>
      <c r="O794" s="60" t="s">
        <v>3642</v>
      </c>
      <c r="P794" s="7" t="s">
        <v>3572</v>
      </c>
      <c r="Q794" s="7" t="s">
        <v>51</v>
      </c>
      <c r="R794" s="7" t="s">
        <v>1916</v>
      </c>
      <c r="S794" s="4" t="str">
        <f>LOOKUP(2,1/('[1] 集采未中选药品规格'!$A$2:$A$596=$R794),'[1] 集采未中选药品规格'!C$2:C$596)</f>
        <v>1000mg</v>
      </c>
      <c r="T794" s="4" t="str">
        <f>LOOKUP(2,1/('[1] 集采未中选药品规格'!$A$2:$A$596=$R794),'[1] 集采未中选药品规格'!D$2:D$596)</f>
        <v>1瓶</v>
      </c>
      <c r="U794" s="7" t="s">
        <v>47</v>
      </c>
      <c r="V794" s="61" t="s">
        <v>3643</v>
      </c>
      <c r="W794" s="7" t="s">
        <v>3644</v>
      </c>
      <c r="X794" s="61" t="s">
        <v>3643</v>
      </c>
      <c r="Y794" s="7" t="s">
        <v>3644</v>
      </c>
      <c r="Z794" s="7">
        <v>7.21</v>
      </c>
      <c r="AA794" s="7">
        <v>7.21</v>
      </c>
      <c r="AB794" s="54" t="s">
        <v>57</v>
      </c>
      <c r="AC794" s="42"/>
      <c r="AD794" s="42"/>
      <c r="AE794" s="42" t="s">
        <v>3645</v>
      </c>
      <c r="AF794" s="42" t="s">
        <v>3642</v>
      </c>
      <c r="AG794" s="42" t="s">
        <v>3646</v>
      </c>
      <c r="AH794" s="54"/>
      <c r="AI794" s="50" t="str">
        <f t="shared" si="297"/>
        <v>规格×</v>
      </c>
      <c r="AJ794" s="50" t="str">
        <f t="shared" si="298"/>
        <v>含量差比价</v>
      </c>
      <c r="AK794" s="51">
        <f t="shared" si="299"/>
        <v>10.59</v>
      </c>
      <c r="AL794" s="50">
        <f t="shared" si="300"/>
        <v>0.7</v>
      </c>
      <c r="AM794" s="52" t="str">
        <f t="shared" si="301"/>
        <v>差比价与挂网价取低者</v>
      </c>
      <c r="AN794" s="53">
        <f t="shared" si="302"/>
        <v>7.21</v>
      </c>
      <c r="AO794" s="53">
        <f t="shared" si="303"/>
        <v>7.21</v>
      </c>
      <c r="AP794" s="53">
        <f t="shared" si="304"/>
        <v>7.21</v>
      </c>
    </row>
    <row r="795" spans="1:42">
      <c r="A795" s="28">
        <v>57</v>
      </c>
      <c r="B795" s="28" t="s">
        <v>3572</v>
      </c>
      <c r="C795" s="28" t="s">
        <v>3573</v>
      </c>
      <c r="D795" s="28" t="s">
        <v>3574</v>
      </c>
      <c r="E795" s="28" t="str">
        <f>LOOKUP(2,1/([1]中选结果表!$C$2:$C$85=D795),[1]中选结果表!$M$2:$M$85)</f>
        <v>注射剂</v>
      </c>
      <c r="F795" s="28" t="s">
        <v>3622</v>
      </c>
      <c r="G795" s="28" t="str">
        <f>LOOKUP(2,1/([1]中选结果表!$D$2:$D$85=$F795),[1]中选结果表!$E$2:$E$85)</f>
        <v>1500mg</v>
      </c>
      <c r="H795" s="28" t="str">
        <f>LOOKUP(2,1/([1]中选结果表!$D$2:$D$85=$F795),[1]中选结果表!$F$2:$F$85)</f>
        <v>10瓶</v>
      </c>
      <c r="I795" s="28" t="s">
        <v>89</v>
      </c>
      <c r="J795" s="28" t="s">
        <v>3575</v>
      </c>
      <c r="K795" s="28">
        <v>144.5</v>
      </c>
      <c r="L795" s="31">
        <v>14.45</v>
      </c>
      <c r="M795" s="28">
        <v>4</v>
      </c>
      <c r="N795" s="32">
        <v>0.7</v>
      </c>
      <c r="O795" s="60" t="s">
        <v>3647</v>
      </c>
      <c r="P795" s="7" t="s">
        <v>3572</v>
      </c>
      <c r="Q795" s="7" t="s">
        <v>51</v>
      </c>
      <c r="R795" s="7" t="s">
        <v>1925</v>
      </c>
      <c r="S795" s="4" t="str">
        <f>LOOKUP(2,1/('[1] 集采未中选药品规格'!$A$2:$A$596=$R795),'[1] 集采未中选药品规格'!C$2:C$596)</f>
        <v>1000mg</v>
      </c>
      <c r="T795" s="4" t="str">
        <f>LOOKUP(2,1/('[1] 集采未中选药品规格'!$A$2:$A$596=$R795),'[1] 集采未中选药品规格'!D$2:D$596)</f>
        <v>1支</v>
      </c>
      <c r="U795" s="7" t="s">
        <v>512</v>
      </c>
      <c r="V795" s="61" t="s">
        <v>3648</v>
      </c>
      <c r="W795" s="7" t="s">
        <v>3649</v>
      </c>
      <c r="X795" s="61" t="s">
        <v>3648</v>
      </c>
      <c r="Y795" s="7" t="s">
        <v>3649</v>
      </c>
      <c r="Z795" s="7">
        <v>4.42</v>
      </c>
      <c r="AA795" s="7">
        <v>4.42</v>
      </c>
      <c r="AB795" s="54" t="s">
        <v>57</v>
      </c>
      <c r="AC795" s="42"/>
      <c r="AD795" s="42"/>
      <c r="AE795" s="42" t="s">
        <v>3650</v>
      </c>
      <c r="AF795" s="42" t="s">
        <v>3647</v>
      </c>
      <c r="AG795" s="42" t="s">
        <v>3651</v>
      </c>
      <c r="AH795" s="54"/>
      <c r="AI795" s="50" t="str">
        <f t="shared" si="297"/>
        <v>规格×</v>
      </c>
      <c r="AJ795" s="50" t="str">
        <f t="shared" si="298"/>
        <v>含量差比价</v>
      </c>
      <c r="AK795" s="51">
        <f t="shared" si="299"/>
        <v>10.59</v>
      </c>
      <c r="AL795" s="50">
        <f t="shared" si="300"/>
        <v>0.4</v>
      </c>
      <c r="AM795" s="52" t="str">
        <f t="shared" si="301"/>
        <v>差比价与挂网价取低者</v>
      </c>
      <c r="AN795" s="53">
        <f t="shared" si="302"/>
        <v>4.42</v>
      </c>
      <c r="AO795" s="53">
        <f t="shared" si="303"/>
        <v>4.42</v>
      </c>
      <c r="AP795" s="53">
        <f t="shared" si="304"/>
        <v>4.42</v>
      </c>
    </row>
    <row r="796" spans="1:42">
      <c r="A796" s="28">
        <v>57</v>
      </c>
      <c r="B796" s="28" t="s">
        <v>3572</v>
      </c>
      <c r="C796" s="28" t="s">
        <v>3573</v>
      </c>
      <c r="D796" s="28" t="s">
        <v>3574</v>
      </c>
      <c r="E796" s="28" t="str">
        <f>LOOKUP(2,1/([1]中选结果表!$C$2:$C$85=D796),[1]中选结果表!$M$2:$M$85)</f>
        <v>注射剂</v>
      </c>
      <c r="F796" s="28" t="s">
        <v>3622</v>
      </c>
      <c r="G796" s="28" t="str">
        <f>LOOKUP(2,1/([1]中选结果表!$D$2:$D$85=$F796),[1]中选结果表!$E$2:$E$85)</f>
        <v>1500mg</v>
      </c>
      <c r="H796" s="28" t="str">
        <f>LOOKUP(2,1/([1]中选结果表!$D$2:$D$85=$F796),[1]中选结果表!$F$2:$F$85)</f>
        <v>10瓶</v>
      </c>
      <c r="I796" s="28" t="s">
        <v>89</v>
      </c>
      <c r="J796" s="28" t="s">
        <v>3575</v>
      </c>
      <c r="K796" s="28">
        <v>144.5</v>
      </c>
      <c r="L796" s="31">
        <v>14.45</v>
      </c>
      <c r="M796" s="28">
        <v>4</v>
      </c>
      <c r="N796" s="32">
        <v>0.7</v>
      </c>
      <c r="O796" s="60" t="s">
        <v>3652</v>
      </c>
      <c r="P796" s="7" t="s">
        <v>3572</v>
      </c>
      <c r="Q796" s="7" t="s">
        <v>51</v>
      </c>
      <c r="R796" s="7" t="s">
        <v>1916</v>
      </c>
      <c r="S796" s="4" t="str">
        <f>LOOKUP(2,1/('[1] 集采未中选药品规格'!$A$2:$A$596=$R796),'[1] 集采未中选药品规格'!C$2:C$596)</f>
        <v>1000mg</v>
      </c>
      <c r="T796" s="4" t="str">
        <f>LOOKUP(2,1/('[1] 集采未中选药品规格'!$A$2:$A$596=$R796),'[1] 集采未中选药品规格'!D$2:D$596)</f>
        <v>1瓶</v>
      </c>
      <c r="U796" s="7" t="s">
        <v>47</v>
      </c>
      <c r="V796" s="61" t="s">
        <v>3084</v>
      </c>
      <c r="W796" s="7" t="s">
        <v>3085</v>
      </c>
      <c r="X796" s="61" t="s">
        <v>3084</v>
      </c>
      <c r="Y796" s="7" t="s">
        <v>3085</v>
      </c>
      <c r="Z796" s="7">
        <v>2.8</v>
      </c>
      <c r="AA796" s="7">
        <v>2.8</v>
      </c>
      <c r="AB796" s="54" t="s">
        <v>57</v>
      </c>
      <c r="AC796" s="42"/>
      <c r="AD796" s="42"/>
      <c r="AE796" s="42" t="s">
        <v>3653</v>
      </c>
      <c r="AF796" s="42" t="s">
        <v>3652</v>
      </c>
      <c r="AG796" s="42" t="s">
        <v>3654</v>
      </c>
      <c r="AH796" s="54"/>
      <c r="AI796" s="50" t="str">
        <f t="shared" si="297"/>
        <v>规格×</v>
      </c>
      <c r="AJ796" s="50" t="str">
        <f t="shared" si="298"/>
        <v>含量差比价</v>
      </c>
      <c r="AK796" s="51">
        <f t="shared" si="299"/>
        <v>10.59</v>
      </c>
      <c r="AL796" s="50">
        <f t="shared" si="300"/>
        <v>0.3</v>
      </c>
      <c r="AM796" s="52" t="str">
        <f t="shared" si="301"/>
        <v>差比价与挂网价取低者</v>
      </c>
      <c r="AN796" s="53">
        <f t="shared" si="302"/>
        <v>2.8</v>
      </c>
      <c r="AO796" s="53">
        <f t="shared" si="303"/>
        <v>2.8</v>
      </c>
      <c r="AP796" s="53">
        <f t="shared" si="304"/>
        <v>2.8</v>
      </c>
    </row>
    <row r="797" spans="1:42">
      <c r="A797" s="28">
        <v>57</v>
      </c>
      <c r="B797" s="28" t="s">
        <v>3572</v>
      </c>
      <c r="C797" s="28" t="s">
        <v>3573</v>
      </c>
      <c r="D797" s="28" t="s">
        <v>3574</v>
      </c>
      <c r="E797" s="28" t="str">
        <f>LOOKUP(2,1/([1]中选结果表!$C$2:$C$85=D797),[1]中选结果表!$M$2:$M$85)</f>
        <v>注射剂</v>
      </c>
      <c r="F797" s="28" t="s">
        <v>3622</v>
      </c>
      <c r="G797" s="28" t="str">
        <f>LOOKUP(2,1/([1]中选结果表!$D$2:$D$85=$F797),[1]中选结果表!$E$2:$E$85)</f>
        <v>1500mg</v>
      </c>
      <c r="H797" s="28" t="str">
        <f>LOOKUP(2,1/([1]中选结果表!$D$2:$D$85=$F797),[1]中选结果表!$F$2:$F$85)</f>
        <v>10瓶</v>
      </c>
      <c r="I797" s="28" t="s">
        <v>89</v>
      </c>
      <c r="J797" s="28" t="s">
        <v>3575</v>
      </c>
      <c r="K797" s="28">
        <v>144.5</v>
      </c>
      <c r="L797" s="31">
        <v>14.45</v>
      </c>
      <c r="M797" s="28">
        <v>4</v>
      </c>
      <c r="N797" s="32">
        <v>0.7</v>
      </c>
      <c r="O797" s="60" t="s">
        <v>3655</v>
      </c>
      <c r="P797" s="7" t="s">
        <v>3572</v>
      </c>
      <c r="Q797" s="7" t="s">
        <v>51</v>
      </c>
      <c r="R797" s="7" t="s">
        <v>3656</v>
      </c>
      <c r="S797" s="4" t="str">
        <f>LOOKUP(2,1/('[1] 集采未中选药品规格'!$A$2:$A$596=$R797),'[1] 集采未中选药品规格'!C$2:C$596)</f>
        <v>1250mg</v>
      </c>
      <c r="T797" s="4" t="str">
        <f>LOOKUP(2,1/('[1] 集采未中选药品规格'!$A$2:$A$596=$R797),'[1] 集采未中选药品规格'!D$2:D$596)</f>
        <v>1瓶</v>
      </c>
      <c r="U797" s="7" t="s">
        <v>47</v>
      </c>
      <c r="V797" s="61" t="s">
        <v>436</v>
      </c>
      <c r="W797" s="7" t="s">
        <v>437</v>
      </c>
      <c r="X797" s="61" t="s">
        <v>436</v>
      </c>
      <c r="Y797" s="7" t="s">
        <v>437</v>
      </c>
      <c r="Z797" s="7">
        <v>13.6</v>
      </c>
      <c r="AA797" s="7">
        <v>13.6</v>
      </c>
      <c r="AB797" s="54" t="s">
        <v>57</v>
      </c>
      <c r="AC797" s="42"/>
      <c r="AD797" s="42"/>
      <c r="AE797" s="42" t="s">
        <v>3657</v>
      </c>
      <c r="AF797" s="42" t="s">
        <v>3655</v>
      </c>
      <c r="AG797" s="42" t="s">
        <v>3658</v>
      </c>
      <c r="AH797" s="54"/>
      <c r="AI797" s="50" t="str">
        <f t="shared" si="297"/>
        <v>规格×</v>
      </c>
      <c r="AJ797" s="50" t="str">
        <f t="shared" si="298"/>
        <v>含量差比价</v>
      </c>
      <c r="AK797" s="51">
        <f t="shared" si="299"/>
        <v>12.57</v>
      </c>
      <c r="AL797" s="50">
        <f t="shared" si="300"/>
        <v>1.1000000000000001</v>
      </c>
      <c r="AM797" s="52" t="str">
        <f t="shared" si="301"/>
        <v>差比价与挂网价取低者</v>
      </c>
      <c r="AN797" s="53">
        <f t="shared" si="302"/>
        <v>12.57</v>
      </c>
      <c r="AO797" s="53">
        <f t="shared" si="303"/>
        <v>12.57</v>
      </c>
      <c r="AP797" s="53">
        <f t="shared" si="304"/>
        <v>12.57</v>
      </c>
    </row>
    <row r="798" spans="1:42">
      <c r="A798" s="28">
        <v>57</v>
      </c>
      <c r="B798" s="28" t="s">
        <v>3572</v>
      </c>
      <c r="C798" s="28" t="s">
        <v>3573</v>
      </c>
      <c r="D798" s="28" t="s">
        <v>3574</v>
      </c>
      <c r="E798" s="28" t="str">
        <f>LOOKUP(2,1/([1]中选结果表!$C$2:$C$85=D798),[1]中选结果表!$M$2:$M$85)</f>
        <v>注射剂</v>
      </c>
      <c r="F798" s="28" t="s">
        <v>3622</v>
      </c>
      <c r="G798" s="28" t="str">
        <f>LOOKUP(2,1/([1]中选结果表!$D$2:$D$85=$F798),[1]中选结果表!$E$2:$E$85)</f>
        <v>1500mg</v>
      </c>
      <c r="H798" s="28" t="str">
        <f>LOOKUP(2,1/([1]中选结果表!$D$2:$D$85=$F798),[1]中选结果表!$F$2:$F$85)</f>
        <v>10瓶</v>
      </c>
      <c r="I798" s="28" t="s">
        <v>89</v>
      </c>
      <c r="J798" s="28" t="s">
        <v>3575</v>
      </c>
      <c r="K798" s="28">
        <v>144.5</v>
      </c>
      <c r="L798" s="31">
        <v>14.45</v>
      </c>
      <c r="M798" s="28">
        <v>4</v>
      </c>
      <c r="N798" s="32">
        <v>0.7</v>
      </c>
      <c r="O798" s="60" t="s">
        <v>3659</v>
      </c>
      <c r="P798" s="7" t="s">
        <v>3572</v>
      </c>
      <c r="Q798" s="7" t="s">
        <v>51</v>
      </c>
      <c r="R798" s="7" t="s">
        <v>3660</v>
      </c>
      <c r="S798" s="4" t="str">
        <f>LOOKUP(2,1/('[1] 集采未中选药品规格'!$A$2:$A$596=$R798),'[1] 集采未中选药品规格'!C$2:C$596)</f>
        <v>1750mg</v>
      </c>
      <c r="T798" s="4" t="str">
        <f>LOOKUP(2,1/('[1] 集采未中选药品规格'!$A$2:$A$596=$R798),'[1] 集采未中选药品规格'!D$2:D$596)</f>
        <v>1支</v>
      </c>
      <c r="U798" s="7" t="s">
        <v>512</v>
      </c>
      <c r="V798" s="61" t="s">
        <v>3648</v>
      </c>
      <c r="W798" s="7" t="s">
        <v>3649</v>
      </c>
      <c r="X798" s="61" t="s">
        <v>3648</v>
      </c>
      <c r="Y798" s="7" t="s">
        <v>3649</v>
      </c>
      <c r="Z798" s="7">
        <v>15.52</v>
      </c>
      <c r="AA798" s="7">
        <v>15.52</v>
      </c>
      <c r="AB798" s="54" t="s">
        <v>57</v>
      </c>
      <c r="AC798" s="42"/>
      <c r="AD798" s="42"/>
      <c r="AE798" s="42" t="s">
        <v>3661</v>
      </c>
      <c r="AF798" s="42" t="s">
        <v>3659</v>
      </c>
      <c r="AG798" s="42" t="s">
        <v>3662</v>
      </c>
      <c r="AH798" s="54"/>
      <c r="AI798" s="50" t="str">
        <f t="shared" si="297"/>
        <v>规格×</v>
      </c>
      <c r="AJ798" s="50" t="str">
        <f t="shared" si="298"/>
        <v>含量差比价</v>
      </c>
      <c r="AK798" s="51">
        <f t="shared" si="299"/>
        <v>16.260000000000002</v>
      </c>
      <c r="AL798" s="50">
        <f t="shared" si="300"/>
        <v>1</v>
      </c>
      <c r="AM798" s="52" t="str">
        <f t="shared" si="301"/>
        <v>差比价与挂网价取低者</v>
      </c>
      <c r="AN798" s="53">
        <f t="shared" si="302"/>
        <v>15.52</v>
      </c>
      <c r="AO798" s="53">
        <f t="shared" si="303"/>
        <v>15.52</v>
      </c>
      <c r="AP798" s="53">
        <f t="shared" si="304"/>
        <v>15.52</v>
      </c>
    </row>
    <row r="799" spans="1:42">
      <c r="A799" s="28">
        <v>57</v>
      </c>
      <c r="B799" s="28" t="s">
        <v>3572</v>
      </c>
      <c r="C799" s="28" t="s">
        <v>3573</v>
      </c>
      <c r="D799" s="28" t="s">
        <v>3574</v>
      </c>
      <c r="E799" s="28" t="str">
        <f>LOOKUP(2,1/([1]中选结果表!$C$2:$C$85=D799),[1]中选结果表!$M$2:$M$85)</f>
        <v>注射剂</v>
      </c>
      <c r="F799" s="28" t="s">
        <v>3622</v>
      </c>
      <c r="G799" s="28" t="str">
        <f>LOOKUP(2,1/([1]中选结果表!$D$2:$D$85=$F799),[1]中选结果表!$E$2:$E$85)</f>
        <v>1500mg</v>
      </c>
      <c r="H799" s="28" t="str">
        <f>LOOKUP(2,1/([1]中选结果表!$D$2:$D$85=$F799),[1]中选结果表!$F$2:$F$85)</f>
        <v>10瓶</v>
      </c>
      <c r="I799" s="28" t="s">
        <v>89</v>
      </c>
      <c r="J799" s="28" t="s">
        <v>3575</v>
      </c>
      <c r="K799" s="28">
        <v>144.5</v>
      </c>
      <c r="L799" s="31">
        <v>14.45</v>
      </c>
      <c r="M799" s="28">
        <v>4</v>
      </c>
      <c r="N799" s="32">
        <v>0.7</v>
      </c>
      <c r="O799" s="60" t="s">
        <v>3663</v>
      </c>
      <c r="P799" s="7" t="s">
        <v>3572</v>
      </c>
      <c r="Q799" s="7" t="s">
        <v>51</v>
      </c>
      <c r="R799" s="7" t="s">
        <v>3664</v>
      </c>
      <c r="S799" s="4" t="str">
        <f>LOOKUP(2,1/('[1] 集采未中选药品规格'!$A$2:$A$596=$R799),'[1] 集采未中选药品规格'!C$2:C$596)</f>
        <v>1750mg</v>
      </c>
      <c r="T799" s="4" t="str">
        <f>LOOKUP(2,1/('[1] 集采未中选药品规格'!$A$2:$A$596=$R799),'[1] 集采未中选药品规格'!D$2:D$596)</f>
        <v>1瓶</v>
      </c>
      <c r="U799" s="7" t="s">
        <v>47</v>
      </c>
      <c r="V799" s="61" t="s">
        <v>436</v>
      </c>
      <c r="W799" s="7" t="s">
        <v>437</v>
      </c>
      <c r="X799" s="61" t="s">
        <v>436</v>
      </c>
      <c r="Y799" s="7" t="s">
        <v>437</v>
      </c>
      <c r="Z799" s="7">
        <v>15.3</v>
      </c>
      <c r="AA799" s="7">
        <v>15.3</v>
      </c>
      <c r="AB799" s="54" t="s">
        <v>57</v>
      </c>
      <c r="AC799" s="42"/>
      <c r="AD799" s="42"/>
      <c r="AE799" s="42" t="s">
        <v>3665</v>
      </c>
      <c r="AF799" s="42" t="s">
        <v>3663</v>
      </c>
      <c r="AG799" s="42" t="s">
        <v>3666</v>
      </c>
      <c r="AH799" s="54"/>
      <c r="AI799" s="50" t="str">
        <f t="shared" si="297"/>
        <v>规格×</v>
      </c>
      <c r="AJ799" s="50" t="str">
        <f t="shared" si="298"/>
        <v>含量差比价</v>
      </c>
      <c r="AK799" s="51">
        <f t="shared" si="299"/>
        <v>16.260000000000002</v>
      </c>
      <c r="AL799" s="50">
        <f t="shared" si="300"/>
        <v>0.9</v>
      </c>
      <c r="AM799" s="52" t="str">
        <f t="shared" si="301"/>
        <v>差比价与挂网价取低者</v>
      </c>
      <c r="AN799" s="53">
        <f t="shared" si="302"/>
        <v>15.3</v>
      </c>
      <c r="AO799" s="53">
        <f t="shared" si="303"/>
        <v>15.3</v>
      </c>
      <c r="AP799" s="53">
        <f t="shared" si="304"/>
        <v>15.3</v>
      </c>
    </row>
    <row r="800" spans="1:42">
      <c r="A800" s="28">
        <v>57</v>
      </c>
      <c r="B800" s="28" t="s">
        <v>3572</v>
      </c>
      <c r="C800" s="28" t="s">
        <v>3573</v>
      </c>
      <c r="D800" s="28" t="s">
        <v>3574</v>
      </c>
      <c r="E800" s="28" t="str">
        <f>LOOKUP(2,1/([1]中选结果表!$C$2:$C$85=D800),[1]中选结果表!$M$2:$M$85)</f>
        <v>注射剂</v>
      </c>
      <c r="F800" s="28" t="s">
        <v>3622</v>
      </c>
      <c r="G800" s="28" t="str">
        <f>LOOKUP(2,1/([1]中选结果表!$D$2:$D$85=$F800),[1]中选结果表!$E$2:$E$85)</f>
        <v>1500mg</v>
      </c>
      <c r="H800" s="28" t="str">
        <f>LOOKUP(2,1/([1]中选结果表!$D$2:$D$85=$F800),[1]中选结果表!$F$2:$F$85)</f>
        <v>10瓶</v>
      </c>
      <c r="I800" s="28" t="s">
        <v>89</v>
      </c>
      <c r="J800" s="28" t="s">
        <v>3575</v>
      </c>
      <c r="K800" s="28">
        <v>144.5</v>
      </c>
      <c r="L800" s="31">
        <v>14.45</v>
      </c>
      <c r="M800" s="28">
        <v>4</v>
      </c>
      <c r="N800" s="32">
        <v>0.7</v>
      </c>
      <c r="O800" s="60" t="s">
        <v>3667</v>
      </c>
      <c r="P800" s="7" t="s">
        <v>3572</v>
      </c>
      <c r="Q800" s="7" t="s">
        <v>51</v>
      </c>
      <c r="R800" s="7" t="s">
        <v>3668</v>
      </c>
      <c r="S800" s="4" t="str">
        <f>LOOKUP(2,1/('[1] 集采未中选药品规格'!$A$2:$A$596=$R800),'[1] 集采未中选药品规格'!C$2:C$596)</f>
        <v>2000mg</v>
      </c>
      <c r="T800" s="4" t="str">
        <f>LOOKUP(2,1/('[1] 集采未中选药品规格'!$A$2:$A$596=$R800),'[1] 集采未中选药品规格'!D$2:D$596)</f>
        <v>1瓶</v>
      </c>
      <c r="U800" s="7" t="s">
        <v>47</v>
      </c>
      <c r="V800" s="61" t="s">
        <v>3643</v>
      </c>
      <c r="W800" s="7" t="s">
        <v>3644</v>
      </c>
      <c r="X800" s="61" t="s">
        <v>3643</v>
      </c>
      <c r="Y800" s="7" t="s">
        <v>3644</v>
      </c>
      <c r="Z800" s="7">
        <v>15.8</v>
      </c>
      <c r="AA800" s="7">
        <v>15.8</v>
      </c>
      <c r="AB800" s="54" t="s">
        <v>57</v>
      </c>
      <c r="AC800" s="42"/>
      <c r="AD800" s="42"/>
      <c r="AE800" s="42" t="s">
        <v>3669</v>
      </c>
      <c r="AF800" s="42" t="s">
        <v>3667</v>
      </c>
      <c r="AG800" s="42" t="s">
        <v>3670</v>
      </c>
      <c r="AH800" s="54"/>
      <c r="AI800" s="50" t="str">
        <f t="shared" si="297"/>
        <v>规格×</v>
      </c>
      <c r="AJ800" s="50" t="str">
        <f t="shared" si="298"/>
        <v>含量差比价</v>
      </c>
      <c r="AK800" s="51">
        <f t="shared" si="299"/>
        <v>18.010000000000002</v>
      </c>
      <c r="AL800" s="50">
        <f t="shared" si="300"/>
        <v>0.9</v>
      </c>
      <c r="AM800" s="52" t="str">
        <f t="shared" si="301"/>
        <v>差比价与挂网价取低者</v>
      </c>
      <c r="AN800" s="53">
        <f t="shared" si="302"/>
        <v>15.8</v>
      </c>
      <c r="AO800" s="53">
        <f t="shared" si="303"/>
        <v>15.8</v>
      </c>
      <c r="AP800" s="53">
        <f t="shared" si="304"/>
        <v>15.8</v>
      </c>
    </row>
    <row r="801" spans="1:42">
      <c r="A801" s="28">
        <v>57</v>
      </c>
      <c r="B801" s="28" t="s">
        <v>3572</v>
      </c>
      <c r="C801" s="28" t="s">
        <v>3573</v>
      </c>
      <c r="D801" s="28" t="s">
        <v>3574</v>
      </c>
      <c r="E801" s="28" t="str">
        <f>LOOKUP(2,1/([1]中选结果表!$C$2:$C$85=D801),[1]中选结果表!$M$2:$M$85)</f>
        <v>注射剂</v>
      </c>
      <c r="F801" s="28" t="s">
        <v>3622</v>
      </c>
      <c r="G801" s="28" t="str">
        <f>LOOKUP(2,1/([1]中选结果表!$D$2:$D$85=$F801),[1]中选结果表!$E$2:$E$85)</f>
        <v>1500mg</v>
      </c>
      <c r="H801" s="28" t="str">
        <f>LOOKUP(2,1/([1]中选结果表!$D$2:$D$85=$F801),[1]中选结果表!$F$2:$F$85)</f>
        <v>10瓶</v>
      </c>
      <c r="I801" s="28" t="s">
        <v>89</v>
      </c>
      <c r="J801" s="28" t="s">
        <v>3575</v>
      </c>
      <c r="K801" s="28">
        <v>144.5</v>
      </c>
      <c r="L801" s="31">
        <v>14.45</v>
      </c>
      <c r="M801" s="28">
        <v>4</v>
      </c>
      <c r="N801" s="32">
        <v>0.7</v>
      </c>
      <c r="O801" s="60" t="s">
        <v>3671</v>
      </c>
      <c r="P801" s="7" t="s">
        <v>3572</v>
      </c>
      <c r="Q801" s="7" t="s">
        <v>51</v>
      </c>
      <c r="R801" s="7" t="s">
        <v>3668</v>
      </c>
      <c r="S801" s="4" t="str">
        <f>LOOKUP(2,1/('[1] 集采未中选药品规格'!$A$2:$A$596=$R801),'[1] 集采未中选药品规格'!C$2:C$596)</f>
        <v>2000mg</v>
      </c>
      <c r="T801" s="4" t="str">
        <f>LOOKUP(2,1/('[1] 集采未中选药品规格'!$A$2:$A$596=$R801),'[1] 集采未中选药品规格'!D$2:D$596)</f>
        <v>1瓶</v>
      </c>
      <c r="U801" s="7" t="s">
        <v>47</v>
      </c>
      <c r="V801" s="61" t="s">
        <v>3084</v>
      </c>
      <c r="W801" s="7" t="s">
        <v>3085</v>
      </c>
      <c r="X801" s="61" t="s">
        <v>3084</v>
      </c>
      <c r="Y801" s="7" t="s">
        <v>3085</v>
      </c>
      <c r="Z801" s="7">
        <v>7.25</v>
      </c>
      <c r="AA801" s="7">
        <v>7.25</v>
      </c>
      <c r="AB801" s="54" t="s">
        <v>57</v>
      </c>
      <c r="AC801" s="42"/>
      <c r="AD801" s="42"/>
      <c r="AE801" s="42" t="s">
        <v>3672</v>
      </c>
      <c r="AF801" s="42" t="s">
        <v>3671</v>
      </c>
      <c r="AG801" s="42" t="s">
        <v>3673</v>
      </c>
      <c r="AH801" s="54"/>
      <c r="AI801" s="50" t="str">
        <f t="shared" si="297"/>
        <v>规格×</v>
      </c>
      <c r="AJ801" s="50" t="str">
        <f t="shared" si="298"/>
        <v>含量差比价</v>
      </c>
      <c r="AK801" s="51">
        <f t="shared" si="299"/>
        <v>18.010000000000002</v>
      </c>
      <c r="AL801" s="50">
        <f t="shared" si="300"/>
        <v>0.4</v>
      </c>
      <c r="AM801" s="52" t="str">
        <f t="shared" si="301"/>
        <v>差比价与挂网价取低者</v>
      </c>
      <c r="AN801" s="53">
        <f t="shared" si="302"/>
        <v>7.25</v>
      </c>
      <c r="AO801" s="53">
        <f t="shared" si="303"/>
        <v>7.25</v>
      </c>
      <c r="AP801" s="53">
        <f t="shared" si="304"/>
        <v>7.25</v>
      </c>
    </row>
    <row r="802" spans="1:42">
      <c r="A802" s="28">
        <v>57</v>
      </c>
      <c r="B802" s="28" t="s">
        <v>3572</v>
      </c>
      <c r="C802" s="28" t="s">
        <v>3573</v>
      </c>
      <c r="D802" s="28" t="s">
        <v>3574</v>
      </c>
      <c r="E802" s="28" t="str">
        <f>LOOKUP(2,1/([1]中选结果表!$C$2:$C$85=D802),[1]中选结果表!$M$2:$M$85)</f>
        <v>注射剂</v>
      </c>
      <c r="F802" s="28" t="s">
        <v>3622</v>
      </c>
      <c r="G802" s="28" t="str">
        <f>LOOKUP(2,1/([1]中选结果表!$D$2:$D$85=$F802),[1]中选结果表!$E$2:$E$85)</f>
        <v>1500mg</v>
      </c>
      <c r="H802" s="28" t="str">
        <f>LOOKUP(2,1/([1]中选结果表!$D$2:$D$85=$F802),[1]中选结果表!$F$2:$F$85)</f>
        <v>10瓶</v>
      </c>
      <c r="I802" s="28" t="s">
        <v>89</v>
      </c>
      <c r="J802" s="28" t="s">
        <v>3575</v>
      </c>
      <c r="K802" s="28">
        <v>144.5</v>
      </c>
      <c r="L802" s="31">
        <v>14.45</v>
      </c>
      <c r="M802" s="28">
        <v>4</v>
      </c>
      <c r="N802" s="32">
        <v>0.7</v>
      </c>
      <c r="O802" s="60" t="s">
        <v>3674</v>
      </c>
      <c r="P802" s="7" t="s">
        <v>3572</v>
      </c>
      <c r="Q802" s="7" t="s">
        <v>51</v>
      </c>
      <c r="R802" s="7" t="s">
        <v>3668</v>
      </c>
      <c r="S802" s="4" t="str">
        <f>LOOKUP(2,1/('[1] 集采未中选药品规格'!$A$2:$A$596=$R802),'[1] 集采未中选药品规格'!C$2:C$596)</f>
        <v>2000mg</v>
      </c>
      <c r="T802" s="4" t="str">
        <f>LOOKUP(2,1/('[1] 集采未中选药品规格'!$A$2:$A$596=$R802),'[1] 集采未中选药品规格'!D$2:D$596)</f>
        <v>1瓶</v>
      </c>
      <c r="U802" s="7" t="s">
        <v>47</v>
      </c>
      <c r="V802" s="61" t="s">
        <v>3629</v>
      </c>
      <c r="W802" s="7" t="s">
        <v>3575</v>
      </c>
      <c r="X802" s="61" t="s">
        <v>3629</v>
      </c>
      <c r="Y802" s="7" t="s">
        <v>3575</v>
      </c>
      <c r="Z802" s="7">
        <v>12</v>
      </c>
      <c r="AA802" s="7">
        <v>12</v>
      </c>
      <c r="AB802" s="54" t="s">
        <v>57</v>
      </c>
      <c r="AC802" s="42"/>
      <c r="AD802" s="42"/>
      <c r="AE802" s="42" t="s">
        <v>3675</v>
      </c>
      <c r="AF802" s="42" t="s">
        <v>3674</v>
      </c>
      <c r="AG802" s="42" t="s">
        <v>3676</v>
      </c>
      <c r="AH802" s="54" t="s">
        <v>433</v>
      </c>
      <c r="AI802" s="50" t="str">
        <f t="shared" si="297"/>
        <v>规格×</v>
      </c>
      <c r="AJ802" s="50" t="str">
        <f t="shared" si="298"/>
        <v>含量差比价</v>
      </c>
      <c r="AK802" s="51">
        <f t="shared" si="299"/>
        <v>18.010000000000002</v>
      </c>
      <c r="AL802" s="50">
        <f t="shared" si="300"/>
        <v>0.7</v>
      </c>
      <c r="AM802" s="52" t="str">
        <f t="shared" si="301"/>
        <v>差比价与挂网价取低者</v>
      </c>
      <c r="AN802" s="53">
        <f t="shared" si="302"/>
        <v>12</v>
      </c>
      <c r="AO802" s="53">
        <f t="shared" si="303"/>
        <v>12</v>
      </c>
      <c r="AP802" s="53">
        <f t="shared" si="304"/>
        <v>12</v>
      </c>
    </row>
    <row r="803" spans="1:42">
      <c r="A803" s="28">
        <v>57</v>
      </c>
      <c r="B803" s="28" t="s">
        <v>3572</v>
      </c>
      <c r="C803" s="28" t="s">
        <v>3573</v>
      </c>
      <c r="D803" s="28" t="s">
        <v>3574</v>
      </c>
      <c r="E803" s="28" t="str">
        <f>LOOKUP(2,1/([1]中选结果表!$C$2:$C$85=D803),[1]中选结果表!$M$2:$M$85)</f>
        <v>注射剂</v>
      </c>
      <c r="F803" s="28" t="s">
        <v>3622</v>
      </c>
      <c r="G803" s="28" t="str">
        <f>LOOKUP(2,1/([1]中选结果表!$D$2:$D$85=$F803),[1]中选结果表!$E$2:$E$85)</f>
        <v>1500mg</v>
      </c>
      <c r="H803" s="28" t="str">
        <f>LOOKUP(2,1/([1]中选结果表!$D$2:$D$85=$F803),[1]中选结果表!$F$2:$F$85)</f>
        <v>10瓶</v>
      </c>
      <c r="I803" s="28" t="s">
        <v>89</v>
      </c>
      <c r="J803" s="28" t="s">
        <v>3575</v>
      </c>
      <c r="K803" s="28">
        <v>144.5</v>
      </c>
      <c r="L803" s="31">
        <v>14.45</v>
      </c>
      <c r="M803" s="28">
        <v>4</v>
      </c>
      <c r="N803" s="32">
        <v>0.7</v>
      </c>
      <c r="O803" s="60" t="s">
        <v>3677</v>
      </c>
      <c r="P803" s="7" t="s">
        <v>3572</v>
      </c>
      <c r="Q803" s="7" t="s">
        <v>51</v>
      </c>
      <c r="R803" s="7" t="s">
        <v>3678</v>
      </c>
      <c r="S803" s="4" t="str">
        <f>LOOKUP(2,1/('[1] 集采未中选药品规格'!$A$2:$A$596=$R803),'[1] 集采未中选药品规格'!C$2:C$596)</f>
        <v>2500mg</v>
      </c>
      <c r="T803" s="4" t="str">
        <f>LOOKUP(2,1/('[1] 集采未中选药品规格'!$A$2:$A$596=$R803),'[1] 集采未中选药品规格'!D$2:D$596)</f>
        <v>1支</v>
      </c>
      <c r="U803" s="7" t="s">
        <v>89</v>
      </c>
      <c r="V803" s="61" t="s">
        <v>3648</v>
      </c>
      <c r="W803" s="7" t="s">
        <v>3649</v>
      </c>
      <c r="X803" s="61" t="s">
        <v>3648</v>
      </c>
      <c r="Y803" s="7" t="s">
        <v>3649</v>
      </c>
      <c r="Z803" s="7">
        <v>24</v>
      </c>
      <c r="AA803" s="7">
        <v>24</v>
      </c>
      <c r="AB803" s="54" t="s">
        <v>57</v>
      </c>
      <c r="AC803" s="42"/>
      <c r="AD803" s="42"/>
      <c r="AE803" s="42" t="s">
        <v>3679</v>
      </c>
      <c r="AF803" s="42" t="s">
        <v>3677</v>
      </c>
      <c r="AG803" s="42" t="s">
        <v>3680</v>
      </c>
      <c r="AH803" s="54"/>
      <c r="AI803" s="50" t="str">
        <f t="shared" si="297"/>
        <v>规格×</v>
      </c>
      <c r="AJ803" s="50" t="str">
        <f t="shared" si="298"/>
        <v>含量差比价</v>
      </c>
      <c r="AK803" s="51">
        <f t="shared" si="299"/>
        <v>21.36</v>
      </c>
      <c r="AL803" s="50">
        <f t="shared" si="300"/>
        <v>1.1000000000000001</v>
      </c>
      <c r="AM803" s="52" t="str">
        <f t="shared" si="301"/>
        <v>差比价与挂网价取低者</v>
      </c>
      <c r="AN803" s="53">
        <f t="shared" si="302"/>
        <v>21.36</v>
      </c>
      <c r="AO803" s="53">
        <f t="shared" si="303"/>
        <v>21.36</v>
      </c>
      <c r="AP803" s="53">
        <f t="shared" si="304"/>
        <v>21.36</v>
      </c>
    </row>
    <row r="804" spans="1:42">
      <c r="A804" s="28">
        <v>57</v>
      </c>
      <c r="B804" s="28" t="s">
        <v>3572</v>
      </c>
      <c r="C804" s="28" t="s">
        <v>3573</v>
      </c>
      <c r="D804" s="28" t="s">
        <v>3574</v>
      </c>
      <c r="E804" s="28" t="str">
        <f>LOOKUP(2,1/([1]中选结果表!$C$2:$C$85=D804),[1]中选结果表!$M$2:$M$85)</f>
        <v>注射剂</v>
      </c>
      <c r="F804" s="28" t="s">
        <v>3622</v>
      </c>
      <c r="G804" s="28" t="str">
        <f>LOOKUP(2,1/([1]中选结果表!$D$2:$D$85=$F804),[1]中选结果表!$E$2:$E$85)</f>
        <v>1500mg</v>
      </c>
      <c r="H804" s="28" t="str">
        <f>LOOKUP(2,1/([1]中选结果表!$D$2:$D$85=$F804),[1]中选结果表!$F$2:$F$85)</f>
        <v>10瓶</v>
      </c>
      <c r="I804" s="28" t="s">
        <v>89</v>
      </c>
      <c r="J804" s="28" t="s">
        <v>3575</v>
      </c>
      <c r="K804" s="28">
        <v>144.5</v>
      </c>
      <c r="L804" s="31">
        <v>14.45</v>
      </c>
      <c r="M804" s="28">
        <v>4</v>
      </c>
      <c r="N804" s="32">
        <v>0.7</v>
      </c>
      <c r="O804" s="60" t="s">
        <v>3681</v>
      </c>
      <c r="P804" s="7" t="s">
        <v>3572</v>
      </c>
      <c r="Q804" s="7" t="s">
        <v>51</v>
      </c>
      <c r="R804" s="7" t="s">
        <v>3682</v>
      </c>
      <c r="S804" s="4" t="str">
        <f>LOOKUP(2,1/('[1] 集采未中选药品规格'!$A$2:$A$596=$R804),'[1] 集采未中选药品规格'!C$2:C$596)</f>
        <v>2500mg</v>
      </c>
      <c r="T804" s="4" t="str">
        <f>LOOKUP(2,1/('[1] 集采未中选药品规格'!$A$2:$A$596=$R804),'[1] 集采未中选药品规格'!D$2:D$596)</f>
        <v>6瓶</v>
      </c>
      <c r="U804" s="7" t="s">
        <v>89</v>
      </c>
      <c r="V804" s="61" t="s">
        <v>3683</v>
      </c>
      <c r="W804" s="7" t="s">
        <v>3684</v>
      </c>
      <c r="X804" s="61" t="s">
        <v>3683</v>
      </c>
      <c r="Y804" s="7" t="s">
        <v>3684</v>
      </c>
      <c r="Z804" s="7">
        <v>87.6</v>
      </c>
      <c r="AA804" s="7">
        <v>14.6</v>
      </c>
      <c r="AB804" s="54" t="s">
        <v>57</v>
      </c>
      <c r="AC804" s="42"/>
      <c r="AD804" s="42"/>
      <c r="AE804" s="42" t="s">
        <v>3685</v>
      </c>
      <c r="AF804" s="42" t="s">
        <v>3681</v>
      </c>
      <c r="AG804" s="42" t="s">
        <v>3686</v>
      </c>
      <c r="AH804" s="54"/>
      <c r="AI804" s="50" t="str">
        <f t="shared" si="297"/>
        <v>规格×</v>
      </c>
      <c r="AJ804" s="50" t="str">
        <f t="shared" si="298"/>
        <v>含量差比价</v>
      </c>
      <c r="AK804" s="51">
        <f t="shared" si="299"/>
        <v>21.36</v>
      </c>
      <c r="AL804" s="50">
        <f t="shared" si="300"/>
        <v>0.7</v>
      </c>
      <c r="AM804" s="52" t="str">
        <f t="shared" si="301"/>
        <v>差比价与挂网价取低者</v>
      </c>
      <c r="AN804" s="53">
        <f t="shared" si="302"/>
        <v>14.6</v>
      </c>
      <c r="AO804" s="53">
        <f t="shared" si="303"/>
        <v>14.6</v>
      </c>
      <c r="AP804" s="53">
        <f t="shared" si="304"/>
        <v>14.6</v>
      </c>
    </row>
    <row r="805" spans="1:42">
      <c r="A805" s="28">
        <v>57</v>
      </c>
      <c r="B805" s="28" t="s">
        <v>3572</v>
      </c>
      <c r="C805" s="28" t="s">
        <v>3573</v>
      </c>
      <c r="D805" s="28" t="s">
        <v>3574</v>
      </c>
      <c r="E805" s="28" t="str">
        <f>LOOKUP(2,1/([1]中选结果表!$C$2:$C$85=D805),[1]中选结果表!$M$2:$M$85)</f>
        <v>注射剂</v>
      </c>
      <c r="F805" s="28" t="s">
        <v>3622</v>
      </c>
      <c r="G805" s="28" t="str">
        <f>LOOKUP(2,1/([1]中选结果表!$D$2:$D$85=$F805),[1]中选结果表!$E$2:$E$85)</f>
        <v>1500mg</v>
      </c>
      <c r="H805" s="28" t="str">
        <f>LOOKUP(2,1/([1]中选结果表!$D$2:$D$85=$F805),[1]中选结果表!$F$2:$F$85)</f>
        <v>10瓶</v>
      </c>
      <c r="I805" s="28" t="s">
        <v>89</v>
      </c>
      <c r="J805" s="28" t="s">
        <v>3575</v>
      </c>
      <c r="K805" s="28">
        <v>144.5</v>
      </c>
      <c r="L805" s="31">
        <v>14.45</v>
      </c>
      <c r="M805" s="28">
        <v>4</v>
      </c>
      <c r="N805" s="32">
        <v>0.7</v>
      </c>
      <c r="O805" s="60" t="s">
        <v>3687</v>
      </c>
      <c r="P805" s="7" t="s">
        <v>3572</v>
      </c>
      <c r="Q805" s="7" t="s">
        <v>51</v>
      </c>
      <c r="R805" s="7" t="s">
        <v>1920</v>
      </c>
      <c r="S805" s="4" t="str">
        <f>LOOKUP(2,1/('[1] 集采未中选药品规格'!$A$2:$A$596=$R805),'[1] 集采未中选药品规格'!C$2:C$596)</f>
        <v>1000mg</v>
      </c>
      <c r="T805" s="4" t="str">
        <f>LOOKUP(2,1/('[1] 集采未中选药品规格'!$A$2:$A$596=$R805),'[1] 集采未中选药品规格'!D$2:D$596)</f>
        <v>1瓶</v>
      </c>
      <c r="U805" s="7" t="s">
        <v>89</v>
      </c>
      <c r="V805" s="61" t="s">
        <v>3688</v>
      </c>
      <c r="W805" s="7" t="s">
        <v>3689</v>
      </c>
      <c r="X805" s="61" t="s">
        <v>3688</v>
      </c>
      <c r="Y805" s="7" t="s">
        <v>3689</v>
      </c>
      <c r="Z805" s="7">
        <v>38.700000000000003</v>
      </c>
      <c r="AA805" s="7">
        <v>38.700000000000003</v>
      </c>
      <c r="AB805" s="54" t="s">
        <v>57</v>
      </c>
      <c r="AC805" s="42"/>
      <c r="AD805" s="42"/>
      <c r="AE805" s="42" t="s">
        <v>3690</v>
      </c>
      <c r="AF805" s="42" t="s">
        <v>3687</v>
      </c>
      <c r="AG805" s="42" t="s">
        <v>3691</v>
      </c>
      <c r="AH805" s="54"/>
      <c r="AI805" s="50" t="str">
        <f t="shared" si="297"/>
        <v>规格×</v>
      </c>
      <c r="AJ805" s="50" t="str">
        <f t="shared" si="298"/>
        <v>含量差比价</v>
      </c>
      <c r="AK805" s="51">
        <f t="shared" si="299"/>
        <v>10.59</v>
      </c>
      <c r="AL805" s="50">
        <f t="shared" si="300"/>
        <v>3.7</v>
      </c>
      <c r="AM805" s="52" t="str">
        <f t="shared" si="301"/>
        <v>差比价与挂网价取低者</v>
      </c>
      <c r="AN805" s="53">
        <f t="shared" si="302"/>
        <v>10.59</v>
      </c>
      <c r="AO805" s="53">
        <f t="shared" si="303"/>
        <v>10.59</v>
      </c>
      <c r="AP805" s="53">
        <f t="shared" si="304"/>
        <v>10.59</v>
      </c>
    </row>
    <row r="806" spans="1:42">
      <c r="A806" s="28">
        <v>57</v>
      </c>
      <c r="B806" s="28" t="s">
        <v>3572</v>
      </c>
      <c r="C806" s="28" t="s">
        <v>3573</v>
      </c>
      <c r="D806" s="28" t="s">
        <v>3574</v>
      </c>
      <c r="E806" s="28" t="str">
        <f>LOOKUP(2,1/([1]中选结果表!$C$2:$C$85=D806),[1]中选结果表!$M$2:$M$85)</f>
        <v>注射剂</v>
      </c>
      <c r="F806" s="28" t="s">
        <v>3622</v>
      </c>
      <c r="G806" s="28" t="str">
        <f>LOOKUP(2,1/([1]中选结果表!$D$2:$D$85=$F806),[1]中选结果表!$E$2:$E$85)</f>
        <v>1500mg</v>
      </c>
      <c r="H806" s="28" t="str">
        <f>LOOKUP(2,1/([1]中选结果表!$D$2:$D$85=$F806),[1]中选结果表!$F$2:$F$85)</f>
        <v>10瓶</v>
      </c>
      <c r="I806" s="28" t="s">
        <v>89</v>
      </c>
      <c r="J806" s="28" t="s">
        <v>3575</v>
      </c>
      <c r="K806" s="28">
        <v>144.5</v>
      </c>
      <c r="L806" s="31">
        <v>14.45</v>
      </c>
      <c r="M806" s="28">
        <v>4</v>
      </c>
      <c r="N806" s="32">
        <v>0.7</v>
      </c>
      <c r="O806" s="60" t="s">
        <v>3692</v>
      </c>
      <c r="P806" s="7" t="s">
        <v>3572</v>
      </c>
      <c r="Q806" s="7" t="s">
        <v>51</v>
      </c>
      <c r="R806" s="7" t="s">
        <v>3693</v>
      </c>
      <c r="S806" s="4" t="str">
        <f>LOOKUP(2,1/('[1] 集采未中选药品规格'!$A$2:$A$596=$R806),'[1] 集采未中选药品规格'!C$2:C$596)</f>
        <v>3000mg</v>
      </c>
      <c r="T806" s="4" t="str">
        <f>LOOKUP(2,1/('[1] 集采未中选药品规格'!$A$2:$A$596=$R806),'[1] 集采未中选药品规格'!D$2:D$596)</f>
        <v>6瓶</v>
      </c>
      <c r="U806" s="7" t="s">
        <v>89</v>
      </c>
      <c r="V806" s="61" t="s">
        <v>3683</v>
      </c>
      <c r="W806" s="7" t="s">
        <v>3684</v>
      </c>
      <c r="X806" s="61" t="s">
        <v>3683</v>
      </c>
      <c r="Y806" s="7" t="s">
        <v>3684</v>
      </c>
      <c r="Z806" s="7">
        <v>221.94</v>
      </c>
      <c r="AA806" s="7">
        <v>36.99</v>
      </c>
      <c r="AB806" s="54" t="s">
        <v>57</v>
      </c>
      <c r="AC806" s="42"/>
      <c r="AD806" s="42"/>
      <c r="AE806" s="42" t="s">
        <v>3694</v>
      </c>
      <c r="AF806" s="42" t="s">
        <v>3692</v>
      </c>
      <c r="AG806" s="42" t="s">
        <v>3695</v>
      </c>
      <c r="AH806" s="54"/>
      <c r="AI806" s="50" t="str">
        <f t="shared" ref="AI806:AI836" si="305">IF(G806=S806,"规格√","规格×")</f>
        <v>规格×</v>
      </c>
      <c r="AJ806" s="50" t="str">
        <f t="shared" ref="AJ806:AJ836" si="306">CHOOSE(IF($AI806="规格√",1,2),"按中选价",IF($E806="注射剂","含量差比价","装量差比价"))</f>
        <v>含量差比价</v>
      </c>
      <c r="AK806" s="51">
        <f t="shared" ref="AK806:AK836" si="307">ROUND(CHOOSE(IF($AI806="规格√",1,2),$L806,IF($E806="注射剂",$L806*POWER(1.7,LOG(LEFT($S806,LEN($S806)-2)/LEFT($G806,LEN($G806)-2),2)),$L806*POWER(1.9,LOG(LEFT($S806,LEN($S806)-2)/LEFT($G806,LEN($G806)-2),2)))),2)</f>
        <v>24.57</v>
      </c>
      <c r="AL806" s="50">
        <f t="shared" ref="AL806:AL836" si="308">ROUND($AA806/$AK806,1)</f>
        <v>1.5</v>
      </c>
      <c r="AM806" s="52" t="str">
        <f t="shared" ref="AM806:AM836" si="309">IF(OR($AC806="是",$AB806="是",$AD806="是"),CONCATENATE(IF($AC806="是","原研药",""),IF(COUNTA(AC806:AC806)&gt;=2,"、",""),IF($AB806="是","过评药",""),IF(AND(COUNTA(AC806:AD806)&gt;=2,AD806&lt;&gt;""),"、",""),IF($AD806="是","参比制剂",""),"，")&amp;IF($AL806&gt;=2,"行梯度降价","差比价与挂网价取低者"),"差比价与挂网价取低者")</f>
        <v>差比价与挂网价取低者</v>
      </c>
      <c r="AN806" s="53">
        <f t="shared" ref="AN806:AN836" si="310">IF(Z806=0,"海南无挂网价（差比价为"&amp;AK806&amp;"）",ROUNDUP(IF(OR($AC806="是",$AB806="是",$AD806="是"),IF($AL806&gt;2,MAX($AA806*0.6,$AK806),MIN($AA806,$AK806)),MIN($AA806,$AK806)),2))</f>
        <v>24.57</v>
      </c>
      <c r="AO806" s="53">
        <f t="shared" ref="AO806:AO836" si="311">IF(Z806=0,"海南无挂网价（差比价为"&amp;AK806&amp;"）",ROUNDUP(IF(OR($AC806="是",$AB806="是",$AD806="是"),IF($AL806&gt;2,MAX($AA806*0.6*0.6,$AK806),MIN($AA806,$AK806)),MIN($AA806,$AK806)),2))</f>
        <v>24.57</v>
      </c>
      <c r="AP806" s="53">
        <f t="shared" ref="AP806:AP836" si="312">IF(Z806=0,"海南无挂网价（差比价为"&amp;AK806&amp;"）",ROUNDUP(IF(OR($AC806="是",$AB806="是",$AD806="是"),IF($AL806&gt;2,MAX($AA806*0.6*0.6*0.8,$AK806),MIN($AA806,$AK806)),MIN($AA806,$AK806)),2))</f>
        <v>24.57</v>
      </c>
    </row>
    <row r="807" spans="1:42">
      <c r="A807" s="28">
        <v>57</v>
      </c>
      <c r="B807" s="28" t="s">
        <v>3572</v>
      </c>
      <c r="C807" s="28" t="s">
        <v>3573</v>
      </c>
      <c r="D807" s="28" t="s">
        <v>3574</v>
      </c>
      <c r="E807" s="28" t="str">
        <f>LOOKUP(2,1/([1]中选结果表!$C$2:$C$85=D807),[1]中选结果表!$M$2:$M$85)</f>
        <v>注射剂</v>
      </c>
      <c r="F807" s="28" t="s">
        <v>3622</v>
      </c>
      <c r="G807" s="28" t="str">
        <f>LOOKUP(2,1/([1]中选结果表!$D$2:$D$85=$F807),[1]中选结果表!$E$2:$E$85)</f>
        <v>1500mg</v>
      </c>
      <c r="H807" s="28" t="str">
        <f>LOOKUP(2,1/([1]中选结果表!$D$2:$D$85=$F807),[1]中选结果表!$F$2:$F$85)</f>
        <v>10瓶</v>
      </c>
      <c r="I807" s="28" t="s">
        <v>89</v>
      </c>
      <c r="J807" s="28" t="s">
        <v>3575</v>
      </c>
      <c r="K807" s="28">
        <v>144.5</v>
      </c>
      <c r="L807" s="31">
        <v>14.45</v>
      </c>
      <c r="M807" s="28">
        <v>4</v>
      </c>
      <c r="N807" s="32">
        <v>0.7</v>
      </c>
      <c r="O807" s="60" t="s">
        <v>3696</v>
      </c>
      <c r="P807" s="7" t="s">
        <v>3572</v>
      </c>
      <c r="Q807" s="7" t="s">
        <v>51</v>
      </c>
      <c r="R807" s="7" t="s">
        <v>3697</v>
      </c>
      <c r="S807" s="4" t="str">
        <f>LOOKUP(2,1/('[1] 集采未中选药品规格'!$A$2:$A$596=$R807),'[1] 集采未中选药品规格'!C$2:C$596)</f>
        <v>3000mg</v>
      </c>
      <c r="T807" s="4" t="str">
        <f>LOOKUP(2,1/('[1] 集采未中选药品规格'!$A$2:$A$596=$R807),'[1] 集采未中选药品规格'!D$2:D$596)</f>
        <v>1瓶</v>
      </c>
      <c r="U807" s="7" t="s">
        <v>47</v>
      </c>
      <c r="V807" s="61" t="s">
        <v>436</v>
      </c>
      <c r="W807" s="7" t="s">
        <v>437</v>
      </c>
      <c r="X807" s="61" t="s">
        <v>436</v>
      </c>
      <c r="Y807" s="7" t="s">
        <v>437</v>
      </c>
      <c r="Z807" s="7">
        <v>26.7</v>
      </c>
      <c r="AA807" s="7">
        <v>26.7</v>
      </c>
      <c r="AB807" s="54" t="s">
        <v>57</v>
      </c>
      <c r="AC807" s="42"/>
      <c r="AD807" s="42"/>
      <c r="AE807" s="42" t="s">
        <v>3698</v>
      </c>
      <c r="AF807" s="42" t="s">
        <v>3696</v>
      </c>
      <c r="AG807" s="42" t="s">
        <v>3699</v>
      </c>
      <c r="AH807" s="54"/>
      <c r="AI807" s="50" t="str">
        <f t="shared" si="305"/>
        <v>规格×</v>
      </c>
      <c r="AJ807" s="50" t="str">
        <f t="shared" si="306"/>
        <v>含量差比价</v>
      </c>
      <c r="AK807" s="51">
        <f t="shared" si="307"/>
        <v>24.57</v>
      </c>
      <c r="AL807" s="50">
        <f t="shared" si="308"/>
        <v>1.1000000000000001</v>
      </c>
      <c r="AM807" s="52" t="str">
        <f t="shared" si="309"/>
        <v>差比价与挂网价取低者</v>
      </c>
      <c r="AN807" s="53">
        <f t="shared" si="310"/>
        <v>24.57</v>
      </c>
      <c r="AO807" s="53">
        <f t="shared" si="311"/>
        <v>24.57</v>
      </c>
      <c r="AP807" s="53">
        <f t="shared" si="312"/>
        <v>24.57</v>
      </c>
    </row>
    <row r="808" spans="1:42">
      <c r="A808" s="28">
        <v>57</v>
      </c>
      <c r="B808" s="28" t="s">
        <v>3572</v>
      </c>
      <c r="C808" s="28" t="s">
        <v>3573</v>
      </c>
      <c r="D808" s="28" t="s">
        <v>3574</v>
      </c>
      <c r="E808" s="28" t="str">
        <f>LOOKUP(2,1/([1]中选结果表!$C$2:$C$85=D808),[1]中选结果表!$M$2:$M$85)</f>
        <v>注射剂</v>
      </c>
      <c r="F808" s="28" t="s">
        <v>3622</v>
      </c>
      <c r="G808" s="28" t="str">
        <f>LOOKUP(2,1/([1]中选结果表!$D$2:$D$85=$F808),[1]中选结果表!$E$2:$E$85)</f>
        <v>1500mg</v>
      </c>
      <c r="H808" s="28" t="str">
        <f>LOOKUP(2,1/([1]中选结果表!$D$2:$D$85=$F808),[1]中选结果表!$F$2:$F$85)</f>
        <v>10瓶</v>
      </c>
      <c r="I808" s="28" t="s">
        <v>89</v>
      </c>
      <c r="J808" s="28" t="s">
        <v>3575</v>
      </c>
      <c r="K808" s="28">
        <v>144.5</v>
      </c>
      <c r="L808" s="31">
        <v>14.45</v>
      </c>
      <c r="M808" s="28">
        <v>4</v>
      </c>
      <c r="N808" s="32">
        <v>0.7</v>
      </c>
      <c r="O808" s="60" t="s">
        <v>3700</v>
      </c>
      <c r="P808" s="7" t="s">
        <v>3572</v>
      </c>
      <c r="Q808" s="7" t="s">
        <v>51</v>
      </c>
      <c r="R808" s="7" t="s">
        <v>3701</v>
      </c>
      <c r="S808" s="4" t="str">
        <f>LOOKUP(2,1/('[1] 集采未中选药品规格'!$A$2:$A$596=$R808),'[1] 集采未中选药品规格'!C$2:C$596)</f>
        <v>2250mg</v>
      </c>
      <c r="T808" s="4" t="str">
        <f>LOOKUP(2,1/('[1] 集采未中选药品规格'!$A$2:$A$596=$R808),'[1] 集采未中选药品规格'!D$2:D$596)</f>
        <v>6瓶</v>
      </c>
      <c r="U808" s="7" t="s">
        <v>89</v>
      </c>
      <c r="V808" s="61" t="s">
        <v>3683</v>
      </c>
      <c r="W808" s="7" t="s">
        <v>3684</v>
      </c>
      <c r="X808" s="61" t="s">
        <v>3683</v>
      </c>
      <c r="Y808" s="7" t="s">
        <v>3684</v>
      </c>
      <c r="Z808" s="7">
        <v>191.79</v>
      </c>
      <c r="AA808" s="7">
        <v>31.965</v>
      </c>
      <c r="AB808" s="54" t="s">
        <v>57</v>
      </c>
      <c r="AC808" s="42"/>
      <c r="AD808" s="42"/>
      <c r="AE808" s="42" t="s">
        <v>3702</v>
      </c>
      <c r="AF808" s="42" t="s">
        <v>3700</v>
      </c>
      <c r="AG808" s="42" t="s">
        <v>3703</v>
      </c>
      <c r="AH808" s="54"/>
      <c r="AI808" s="50" t="str">
        <f t="shared" si="305"/>
        <v>规格×</v>
      </c>
      <c r="AJ808" s="50" t="str">
        <f t="shared" si="306"/>
        <v>含量差比价</v>
      </c>
      <c r="AK808" s="51">
        <f t="shared" si="307"/>
        <v>19.71</v>
      </c>
      <c r="AL808" s="50">
        <f t="shared" si="308"/>
        <v>1.6</v>
      </c>
      <c r="AM808" s="52" t="str">
        <f t="shared" si="309"/>
        <v>差比价与挂网价取低者</v>
      </c>
      <c r="AN808" s="53">
        <f t="shared" si="310"/>
        <v>19.71</v>
      </c>
      <c r="AO808" s="53">
        <f t="shared" si="311"/>
        <v>19.71</v>
      </c>
      <c r="AP808" s="53">
        <f t="shared" si="312"/>
        <v>19.71</v>
      </c>
    </row>
    <row r="809" spans="1:42">
      <c r="A809" s="28">
        <v>57</v>
      </c>
      <c r="B809" s="28" t="s">
        <v>3572</v>
      </c>
      <c r="C809" s="28" t="s">
        <v>3573</v>
      </c>
      <c r="D809" s="28" t="s">
        <v>3574</v>
      </c>
      <c r="E809" s="28" t="str">
        <f>LOOKUP(2,1/([1]中选结果表!$C$2:$C$85=D809),[1]中选结果表!$M$2:$M$85)</f>
        <v>注射剂</v>
      </c>
      <c r="F809" s="28" t="s">
        <v>3622</v>
      </c>
      <c r="G809" s="28" t="str">
        <f>LOOKUP(2,1/([1]中选结果表!$D$2:$D$85=$F809),[1]中选结果表!$E$2:$E$85)</f>
        <v>1500mg</v>
      </c>
      <c r="H809" s="28" t="str">
        <f>LOOKUP(2,1/([1]中选结果表!$D$2:$D$85=$F809),[1]中选结果表!$F$2:$F$85)</f>
        <v>10瓶</v>
      </c>
      <c r="I809" s="28" t="s">
        <v>89</v>
      </c>
      <c r="J809" s="28" t="s">
        <v>3575</v>
      </c>
      <c r="K809" s="28">
        <v>144.5</v>
      </c>
      <c r="L809" s="31">
        <v>14.45</v>
      </c>
      <c r="M809" s="28">
        <v>4</v>
      </c>
      <c r="N809" s="32">
        <v>0.7</v>
      </c>
      <c r="O809" s="60" t="s">
        <v>3704</v>
      </c>
      <c r="P809" s="7" t="s">
        <v>3572</v>
      </c>
      <c r="Q809" s="7" t="s">
        <v>51</v>
      </c>
      <c r="R809" s="7" t="s">
        <v>3705</v>
      </c>
      <c r="S809" s="4" t="str">
        <f>LOOKUP(2,1/('[1] 集采未中选药品规格'!$A$2:$A$596=$R809),'[1] 集采未中选药品规格'!C$2:C$596)</f>
        <v>2250mg</v>
      </c>
      <c r="T809" s="4" t="str">
        <f>LOOKUP(2,1/('[1] 集采未中选药品规格'!$A$2:$A$596=$R809),'[1] 集采未中选药品规格'!D$2:D$596)</f>
        <v>1瓶</v>
      </c>
      <c r="U809" s="7" t="s">
        <v>47</v>
      </c>
      <c r="V809" s="61" t="s">
        <v>3629</v>
      </c>
      <c r="W809" s="7" t="s">
        <v>3575</v>
      </c>
      <c r="X809" s="61" t="s">
        <v>3629</v>
      </c>
      <c r="Y809" s="7" t="s">
        <v>3575</v>
      </c>
      <c r="Z809" s="7">
        <v>31.97</v>
      </c>
      <c r="AA809" s="7">
        <v>31.97</v>
      </c>
      <c r="AB809" s="54" t="s">
        <v>57</v>
      </c>
      <c r="AC809" s="42"/>
      <c r="AD809" s="42"/>
      <c r="AE809" s="42" t="s">
        <v>3706</v>
      </c>
      <c r="AF809" s="42" t="s">
        <v>3704</v>
      </c>
      <c r="AG809" s="42" t="s">
        <v>3707</v>
      </c>
      <c r="AH809" s="54" t="s">
        <v>433</v>
      </c>
      <c r="AI809" s="50" t="str">
        <f t="shared" si="305"/>
        <v>规格×</v>
      </c>
      <c r="AJ809" s="50" t="str">
        <f t="shared" si="306"/>
        <v>含量差比价</v>
      </c>
      <c r="AK809" s="51">
        <f t="shared" si="307"/>
        <v>19.71</v>
      </c>
      <c r="AL809" s="50">
        <f t="shared" si="308"/>
        <v>1.6</v>
      </c>
      <c r="AM809" s="52" t="str">
        <f t="shared" si="309"/>
        <v>差比价与挂网价取低者</v>
      </c>
      <c r="AN809" s="53">
        <f t="shared" si="310"/>
        <v>19.71</v>
      </c>
      <c r="AO809" s="53">
        <f t="shared" si="311"/>
        <v>19.71</v>
      </c>
      <c r="AP809" s="53">
        <f t="shared" si="312"/>
        <v>19.71</v>
      </c>
    </row>
    <row r="810" spans="1:42">
      <c r="A810" s="28">
        <v>57</v>
      </c>
      <c r="B810" s="28" t="s">
        <v>3572</v>
      </c>
      <c r="C810" s="28" t="s">
        <v>3573</v>
      </c>
      <c r="D810" s="28" t="s">
        <v>3574</v>
      </c>
      <c r="E810" s="28" t="str">
        <f>LOOKUP(2,1/([1]中选结果表!$C$2:$C$85=D810),[1]中选结果表!$M$2:$M$85)</f>
        <v>注射剂</v>
      </c>
      <c r="F810" s="28" t="s">
        <v>3622</v>
      </c>
      <c r="G810" s="28" t="str">
        <f>LOOKUP(2,1/([1]中选结果表!$D$2:$D$85=$F810),[1]中选结果表!$E$2:$E$85)</f>
        <v>1500mg</v>
      </c>
      <c r="H810" s="28" t="str">
        <f>LOOKUP(2,1/([1]中选结果表!$D$2:$D$85=$F810),[1]中选结果表!$F$2:$F$85)</f>
        <v>10瓶</v>
      </c>
      <c r="I810" s="28" t="s">
        <v>89</v>
      </c>
      <c r="J810" s="28" t="s">
        <v>3575</v>
      </c>
      <c r="K810" s="28">
        <v>144.5</v>
      </c>
      <c r="L810" s="31">
        <v>14.45</v>
      </c>
      <c r="M810" s="28">
        <v>4</v>
      </c>
      <c r="N810" s="32">
        <v>0.7</v>
      </c>
      <c r="O810" s="60" t="s">
        <v>3708</v>
      </c>
      <c r="P810" s="7" t="s">
        <v>3572</v>
      </c>
      <c r="Q810" s="7" t="s">
        <v>3587</v>
      </c>
      <c r="R810" s="7" t="s">
        <v>3709</v>
      </c>
      <c r="S810" s="4" t="str">
        <f>LOOKUP(2,1/('[1] 集采未中选药品规格'!$A$2:$A$596=$R810),'[1] 集采未中选药品规格'!C$2:C$596)</f>
        <v>1500mg</v>
      </c>
      <c r="T810" s="4" t="str">
        <f>LOOKUP(2,1/('[1] 集采未中选药品规格'!$A$2:$A$596=$R810),'[1] 集采未中选药品规格'!D$2:D$596)</f>
        <v>1支</v>
      </c>
      <c r="U810" s="7" t="s">
        <v>512</v>
      </c>
      <c r="V810" s="61" t="s">
        <v>1011</v>
      </c>
      <c r="W810" s="7" t="s">
        <v>1012</v>
      </c>
      <c r="X810" s="61" t="s">
        <v>1011</v>
      </c>
      <c r="Y810" s="7" t="s">
        <v>1012</v>
      </c>
      <c r="Z810" s="7">
        <v>2.5499999999999998</v>
      </c>
      <c r="AA810" s="7">
        <v>2.5499999999999998</v>
      </c>
      <c r="AB810" s="54" t="s">
        <v>57</v>
      </c>
      <c r="AC810" s="42"/>
      <c r="AD810" s="42"/>
      <c r="AE810" s="42" t="s">
        <v>3710</v>
      </c>
      <c r="AF810" s="42" t="s">
        <v>3708</v>
      </c>
      <c r="AG810" s="42" t="s">
        <v>3711</v>
      </c>
      <c r="AH810" s="54"/>
      <c r="AI810" s="50" t="str">
        <f t="shared" si="305"/>
        <v>规格√</v>
      </c>
      <c r="AJ810" s="50" t="str">
        <f t="shared" si="306"/>
        <v>按中选价</v>
      </c>
      <c r="AK810" s="51">
        <f t="shared" si="307"/>
        <v>14.45</v>
      </c>
      <c r="AL810" s="50">
        <f t="shared" si="308"/>
        <v>0.2</v>
      </c>
      <c r="AM810" s="52" t="str">
        <f t="shared" si="309"/>
        <v>差比价与挂网价取低者</v>
      </c>
      <c r="AN810" s="53">
        <f t="shared" si="310"/>
        <v>2.5499999999999998</v>
      </c>
      <c r="AO810" s="53">
        <f t="shared" si="311"/>
        <v>2.5499999999999998</v>
      </c>
      <c r="AP810" s="53">
        <f t="shared" si="312"/>
        <v>2.5499999999999998</v>
      </c>
    </row>
    <row r="811" spans="1:42">
      <c r="A811" s="28">
        <v>57</v>
      </c>
      <c r="B811" s="28" t="s">
        <v>3572</v>
      </c>
      <c r="C811" s="28" t="s">
        <v>3573</v>
      </c>
      <c r="D811" s="28" t="s">
        <v>3574</v>
      </c>
      <c r="E811" s="28" t="str">
        <f>LOOKUP(2,1/([1]中选结果表!$C$2:$C$85=D811),[1]中选结果表!$M$2:$M$85)</f>
        <v>注射剂</v>
      </c>
      <c r="F811" s="28" t="s">
        <v>3622</v>
      </c>
      <c r="G811" s="28" t="str">
        <f>LOOKUP(2,1/([1]中选结果表!$D$2:$D$85=$F811),[1]中选结果表!$E$2:$E$85)</f>
        <v>1500mg</v>
      </c>
      <c r="H811" s="28" t="str">
        <f>LOOKUP(2,1/([1]中选结果表!$D$2:$D$85=$F811),[1]中选结果表!$F$2:$F$85)</f>
        <v>10瓶</v>
      </c>
      <c r="I811" s="28" t="s">
        <v>89</v>
      </c>
      <c r="J811" s="28" t="s">
        <v>3575</v>
      </c>
      <c r="K811" s="28">
        <v>144.5</v>
      </c>
      <c r="L811" s="31">
        <v>14.45</v>
      </c>
      <c r="M811" s="28">
        <v>4</v>
      </c>
      <c r="N811" s="32">
        <v>0.7</v>
      </c>
      <c r="O811" s="60" t="s">
        <v>3712</v>
      </c>
      <c r="P811" s="7" t="s">
        <v>3572</v>
      </c>
      <c r="Q811" s="7" t="s">
        <v>3633</v>
      </c>
      <c r="R811" s="7" t="s">
        <v>3713</v>
      </c>
      <c r="S811" s="4" t="str">
        <f>LOOKUP(2,1/('[1] 集采未中选药品规格'!$A$2:$A$596=$R811),'[1] 集采未中选药品规格'!C$2:C$596)</f>
        <v>1250mg</v>
      </c>
      <c r="T811" s="4" t="str">
        <f>LOOKUP(2,1/('[1] 集采未中选药品规格'!$A$2:$A$596=$R811),'[1] 集采未中选药品规格'!D$2:D$596)</f>
        <v>1支</v>
      </c>
      <c r="U811" s="7" t="s">
        <v>89</v>
      </c>
      <c r="V811" s="61" t="s">
        <v>452</v>
      </c>
      <c r="W811" s="7" t="s">
        <v>453</v>
      </c>
      <c r="X811" s="61" t="s">
        <v>452</v>
      </c>
      <c r="Y811" s="7" t="s">
        <v>453</v>
      </c>
      <c r="Z811" s="7">
        <v>13.45</v>
      </c>
      <c r="AA811" s="7">
        <v>13.45</v>
      </c>
      <c r="AB811" s="54" t="s">
        <v>57</v>
      </c>
      <c r="AC811" s="42"/>
      <c r="AD811" s="42"/>
      <c r="AE811" s="42" t="s">
        <v>3714</v>
      </c>
      <c r="AF811" s="42" t="s">
        <v>3712</v>
      </c>
      <c r="AG811" s="42" t="s">
        <v>3715</v>
      </c>
      <c r="AH811" s="54"/>
      <c r="AI811" s="50" t="str">
        <f t="shared" si="305"/>
        <v>规格×</v>
      </c>
      <c r="AJ811" s="50" t="str">
        <f t="shared" si="306"/>
        <v>含量差比价</v>
      </c>
      <c r="AK811" s="51">
        <f t="shared" si="307"/>
        <v>12.57</v>
      </c>
      <c r="AL811" s="50">
        <f t="shared" si="308"/>
        <v>1.1000000000000001</v>
      </c>
      <c r="AM811" s="52" t="str">
        <f t="shared" si="309"/>
        <v>差比价与挂网价取低者</v>
      </c>
      <c r="AN811" s="53">
        <f t="shared" si="310"/>
        <v>12.57</v>
      </c>
      <c r="AO811" s="53">
        <f t="shared" si="311"/>
        <v>12.57</v>
      </c>
      <c r="AP811" s="53">
        <f t="shared" si="312"/>
        <v>12.57</v>
      </c>
    </row>
    <row r="812" spans="1:42">
      <c r="A812" s="28">
        <v>57</v>
      </c>
      <c r="B812" s="28" t="s">
        <v>3572</v>
      </c>
      <c r="C812" s="28" t="s">
        <v>3573</v>
      </c>
      <c r="D812" s="28" t="s">
        <v>3574</v>
      </c>
      <c r="E812" s="28" t="str">
        <f>LOOKUP(2,1/([1]中选结果表!$C$2:$C$85=D812),[1]中选结果表!$M$2:$M$85)</f>
        <v>注射剂</v>
      </c>
      <c r="F812" s="28" t="s">
        <v>3622</v>
      </c>
      <c r="G812" s="28" t="str">
        <f>LOOKUP(2,1/([1]中选结果表!$D$2:$D$85=$F812),[1]中选结果表!$E$2:$E$85)</f>
        <v>1500mg</v>
      </c>
      <c r="H812" s="28" t="str">
        <f>LOOKUP(2,1/([1]中选结果表!$D$2:$D$85=$F812),[1]中选结果表!$F$2:$F$85)</f>
        <v>10瓶</v>
      </c>
      <c r="I812" s="28" t="s">
        <v>89</v>
      </c>
      <c r="J812" s="28" t="s">
        <v>3575</v>
      </c>
      <c r="K812" s="28">
        <v>144.5</v>
      </c>
      <c r="L812" s="31">
        <v>14.45</v>
      </c>
      <c r="M812" s="28">
        <v>4</v>
      </c>
      <c r="N812" s="32">
        <v>0.7</v>
      </c>
      <c r="O812" s="60" t="s">
        <v>3716</v>
      </c>
      <c r="P812" s="7" t="s">
        <v>3572</v>
      </c>
      <c r="Q812" s="7" t="s">
        <v>51</v>
      </c>
      <c r="R812" s="7" t="s">
        <v>3717</v>
      </c>
      <c r="S812" s="4" t="str">
        <f>LOOKUP(2,1/('[1] 集采未中选药品规格'!$A$2:$A$596=$R812),'[1] 集采未中选药品规格'!C$2:C$596)</f>
        <v>2250mg</v>
      </c>
      <c r="T812" s="4" t="str">
        <f>LOOKUP(2,1/('[1] 集采未中选药品规格'!$A$2:$A$596=$R812),'[1] 集采未中选药品规格'!D$2:D$596)</f>
        <v>1支</v>
      </c>
      <c r="U812" s="7" t="s">
        <v>512</v>
      </c>
      <c r="V812" s="61" t="s">
        <v>730</v>
      </c>
      <c r="W812" s="7" t="s">
        <v>731</v>
      </c>
      <c r="X812" s="61" t="s">
        <v>730</v>
      </c>
      <c r="Y812" s="7" t="s">
        <v>731</v>
      </c>
      <c r="Z812" s="7">
        <v>29.73</v>
      </c>
      <c r="AA812" s="7">
        <v>29.73</v>
      </c>
      <c r="AB812" s="54" t="s">
        <v>57</v>
      </c>
      <c r="AC812" s="42"/>
      <c r="AD812" s="42"/>
      <c r="AE812" s="42" t="s">
        <v>3718</v>
      </c>
      <c r="AF812" s="42" t="s">
        <v>3716</v>
      </c>
      <c r="AG812" s="42" t="s">
        <v>3719</v>
      </c>
      <c r="AH812" s="54"/>
      <c r="AI812" s="50" t="str">
        <f t="shared" si="305"/>
        <v>规格×</v>
      </c>
      <c r="AJ812" s="50" t="str">
        <f t="shared" si="306"/>
        <v>含量差比价</v>
      </c>
      <c r="AK812" s="51">
        <f t="shared" si="307"/>
        <v>19.71</v>
      </c>
      <c r="AL812" s="50">
        <f t="shared" si="308"/>
        <v>1.5</v>
      </c>
      <c r="AM812" s="52" t="str">
        <f t="shared" si="309"/>
        <v>差比价与挂网价取低者</v>
      </c>
      <c r="AN812" s="53">
        <f t="shared" si="310"/>
        <v>19.71</v>
      </c>
      <c r="AO812" s="53">
        <f t="shared" si="311"/>
        <v>19.71</v>
      </c>
      <c r="AP812" s="53">
        <f t="shared" si="312"/>
        <v>19.71</v>
      </c>
    </row>
    <row r="813" spans="1:42">
      <c r="A813" s="28">
        <v>57</v>
      </c>
      <c r="B813" s="28" t="s">
        <v>3572</v>
      </c>
      <c r="C813" s="28" t="s">
        <v>3573</v>
      </c>
      <c r="D813" s="28" t="s">
        <v>3574</v>
      </c>
      <c r="E813" s="28" t="str">
        <f>LOOKUP(2,1/([1]中选结果表!$C$2:$C$85=D813),[1]中选结果表!$M$2:$M$85)</f>
        <v>注射剂</v>
      </c>
      <c r="F813" s="28" t="s">
        <v>3622</v>
      </c>
      <c r="G813" s="28" t="str">
        <f>LOOKUP(2,1/([1]中选结果表!$D$2:$D$85=$F813),[1]中选结果表!$E$2:$E$85)</f>
        <v>1500mg</v>
      </c>
      <c r="H813" s="28" t="str">
        <f>LOOKUP(2,1/([1]中选结果表!$D$2:$D$85=$F813),[1]中选结果表!$F$2:$F$85)</f>
        <v>10瓶</v>
      </c>
      <c r="I813" s="28" t="s">
        <v>89</v>
      </c>
      <c r="J813" s="28" t="s">
        <v>3575</v>
      </c>
      <c r="K813" s="28">
        <v>144.5</v>
      </c>
      <c r="L813" s="31">
        <v>14.45</v>
      </c>
      <c r="M813" s="28">
        <v>4</v>
      </c>
      <c r="N813" s="32">
        <v>0.7</v>
      </c>
      <c r="O813" s="60" t="s">
        <v>3720</v>
      </c>
      <c r="P813" s="7" t="s">
        <v>3572</v>
      </c>
      <c r="Q813" s="7" t="s">
        <v>51</v>
      </c>
      <c r="R813" s="7" t="s">
        <v>3697</v>
      </c>
      <c r="S813" s="4" t="str">
        <f>LOOKUP(2,1/('[1] 集采未中选药品规格'!$A$2:$A$596=$R813),'[1] 集采未中选药品规格'!C$2:C$596)</f>
        <v>3000mg</v>
      </c>
      <c r="T813" s="4" t="str">
        <f>LOOKUP(2,1/('[1] 集采未中选药品规格'!$A$2:$A$596=$R813),'[1] 集采未中选药品规格'!D$2:D$596)</f>
        <v>1瓶</v>
      </c>
      <c r="U813" s="7" t="s">
        <v>47</v>
      </c>
      <c r="V813" s="61" t="s">
        <v>3643</v>
      </c>
      <c r="W813" s="7" t="s">
        <v>3644</v>
      </c>
      <c r="X813" s="61" t="s">
        <v>3643</v>
      </c>
      <c r="Y813" s="7" t="s">
        <v>3644</v>
      </c>
      <c r="Z813" s="7">
        <v>36</v>
      </c>
      <c r="AA813" s="7">
        <v>36</v>
      </c>
      <c r="AB813" s="54" t="s">
        <v>57</v>
      </c>
      <c r="AC813" s="42"/>
      <c r="AD813" s="42"/>
      <c r="AE813" s="42" t="s">
        <v>3721</v>
      </c>
      <c r="AF813" s="42" t="s">
        <v>3720</v>
      </c>
      <c r="AG813" s="42" t="s">
        <v>3722</v>
      </c>
      <c r="AH813" s="54"/>
      <c r="AI813" s="50" t="str">
        <f t="shared" si="305"/>
        <v>规格×</v>
      </c>
      <c r="AJ813" s="50" t="str">
        <f t="shared" si="306"/>
        <v>含量差比价</v>
      </c>
      <c r="AK813" s="51">
        <f t="shared" si="307"/>
        <v>24.57</v>
      </c>
      <c r="AL813" s="50">
        <f t="shared" si="308"/>
        <v>1.5</v>
      </c>
      <c r="AM813" s="52" t="str">
        <f t="shared" si="309"/>
        <v>差比价与挂网价取低者</v>
      </c>
      <c r="AN813" s="53">
        <f t="shared" si="310"/>
        <v>24.57</v>
      </c>
      <c r="AO813" s="53">
        <f t="shared" si="311"/>
        <v>24.57</v>
      </c>
      <c r="AP813" s="53">
        <f t="shared" si="312"/>
        <v>24.57</v>
      </c>
    </row>
    <row r="814" spans="1:42">
      <c r="A814" s="28">
        <v>57</v>
      </c>
      <c r="B814" s="28" t="s">
        <v>3572</v>
      </c>
      <c r="C814" s="28" t="s">
        <v>3573</v>
      </c>
      <c r="D814" s="28" t="s">
        <v>3574</v>
      </c>
      <c r="E814" s="28" t="str">
        <f>LOOKUP(2,1/([1]中选结果表!$C$2:$C$85=D814),[1]中选结果表!$M$2:$M$85)</f>
        <v>注射剂</v>
      </c>
      <c r="F814" s="28" t="s">
        <v>3622</v>
      </c>
      <c r="G814" s="28" t="str">
        <f>LOOKUP(2,1/([1]中选结果表!$D$2:$D$85=$F814),[1]中选结果表!$E$2:$E$85)</f>
        <v>1500mg</v>
      </c>
      <c r="H814" s="28" t="str">
        <f>LOOKUP(2,1/([1]中选结果表!$D$2:$D$85=$F814),[1]中选结果表!$F$2:$F$85)</f>
        <v>10瓶</v>
      </c>
      <c r="I814" s="28" t="s">
        <v>89</v>
      </c>
      <c r="J814" s="28" t="s">
        <v>3575</v>
      </c>
      <c r="K814" s="28">
        <v>144.5</v>
      </c>
      <c r="L814" s="31">
        <v>14.45</v>
      </c>
      <c r="M814" s="28">
        <v>4</v>
      </c>
      <c r="N814" s="32">
        <v>0.7</v>
      </c>
      <c r="O814" s="60" t="s">
        <v>3723</v>
      </c>
      <c r="P814" s="7" t="s">
        <v>3572</v>
      </c>
      <c r="Q814" s="7" t="s">
        <v>3614</v>
      </c>
      <c r="R814" s="7" t="s">
        <v>1920</v>
      </c>
      <c r="S814" s="4" t="str">
        <f>LOOKUP(2,1/('[1] 集采未中选药品规格'!$A$2:$A$596=$R814),'[1] 集采未中选药品规格'!C$2:C$596)</f>
        <v>1000mg</v>
      </c>
      <c r="T814" s="4" t="str">
        <f>LOOKUP(2,1/('[1] 集采未中选药品规格'!$A$2:$A$596=$R814),'[1] 集采未中选药品规格'!D$2:D$596)</f>
        <v>1瓶</v>
      </c>
      <c r="U814" s="7" t="s">
        <v>89</v>
      </c>
      <c r="V814" s="61" t="s">
        <v>3581</v>
      </c>
      <c r="W814" s="7" t="s">
        <v>3582</v>
      </c>
      <c r="X814" s="61" t="s">
        <v>3581</v>
      </c>
      <c r="Y814" s="7" t="s">
        <v>3582</v>
      </c>
      <c r="Z814" s="7">
        <v>38.549999999999997</v>
      </c>
      <c r="AA814" s="7">
        <v>38.549999999999997</v>
      </c>
      <c r="AB814" s="54" t="s">
        <v>66</v>
      </c>
      <c r="AC814" s="42"/>
      <c r="AD814" s="42"/>
      <c r="AE814" s="42" t="s">
        <v>3724</v>
      </c>
      <c r="AF814" s="42" t="s">
        <v>3723</v>
      </c>
      <c r="AG814" s="42" t="s">
        <v>3725</v>
      </c>
      <c r="AH814" s="54"/>
      <c r="AI814" s="50" t="str">
        <f t="shared" si="305"/>
        <v>规格×</v>
      </c>
      <c r="AJ814" s="50" t="str">
        <f t="shared" si="306"/>
        <v>含量差比价</v>
      </c>
      <c r="AK814" s="51">
        <f t="shared" si="307"/>
        <v>10.59</v>
      </c>
      <c r="AL814" s="50">
        <f t="shared" si="308"/>
        <v>3.6</v>
      </c>
      <c r="AM814" s="52" t="str">
        <f t="shared" si="309"/>
        <v>过评药，行梯度降价</v>
      </c>
      <c r="AN814" s="53">
        <f t="shared" si="310"/>
        <v>23.13</v>
      </c>
      <c r="AO814" s="53">
        <f t="shared" si="311"/>
        <v>13.879999999999999</v>
      </c>
      <c r="AP814" s="53">
        <f t="shared" si="312"/>
        <v>11.11</v>
      </c>
    </row>
    <row r="815" spans="1:42">
      <c r="A815" s="28">
        <v>57</v>
      </c>
      <c r="B815" s="28" t="s">
        <v>3572</v>
      </c>
      <c r="C815" s="28" t="s">
        <v>3573</v>
      </c>
      <c r="D815" s="28" t="s">
        <v>3574</v>
      </c>
      <c r="E815" s="28" t="str">
        <f>LOOKUP(2,1/([1]中选结果表!$C$2:$C$85=D815),[1]中选结果表!$M$2:$M$85)</f>
        <v>注射剂</v>
      </c>
      <c r="F815" s="28" t="s">
        <v>3622</v>
      </c>
      <c r="G815" s="28" t="str">
        <f>LOOKUP(2,1/([1]中选结果表!$D$2:$D$85=$F815),[1]中选结果表!$E$2:$E$85)</f>
        <v>1500mg</v>
      </c>
      <c r="H815" s="28" t="str">
        <f>LOOKUP(2,1/([1]中选结果表!$D$2:$D$85=$F815),[1]中选结果表!$F$2:$F$85)</f>
        <v>10瓶</v>
      </c>
      <c r="I815" s="28" t="s">
        <v>89</v>
      </c>
      <c r="J815" s="28" t="s">
        <v>3575</v>
      </c>
      <c r="K815" s="28">
        <v>144.5</v>
      </c>
      <c r="L815" s="31">
        <v>14.45</v>
      </c>
      <c r="M815" s="28">
        <v>4</v>
      </c>
      <c r="N815" s="32">
        <v>0.7</v>
      </c>
      <c r="O815" s="60" t="s">
        <v>3726</v>
      </c>
      <c r="P815" s="7" t="s">
        <v>3572</v>
      </c>
      <c r="Q815" s="7" t="s">
        <v>51</v>
      </c>
      <c r="R815" s="7" t="s">
        <v>3203</v>
      </c>
      <c r="S815" s="4" t="str">
        <f>LOOKUP(2,1/('[1] 集采未中选药品规格'!$A$2:$A$596=$R815),'[1] 集采未中选药品规格'!C$2:C$596)</f>
        <v>500mg</v>
      </c>
      <c r="T815" s="4" t="str">
        <f>LOOKUP(2,1/('[1] 集采未中选药品规格'!$A$2:$A$596=$R815),'[1] 集采未中选药品规格'!D$2:D$596)</f>
        <v>1支</v>
      </c>
      <c r="U815" s="7" t="s">
        <v>89</v>
      </c>
      <c r="V815" s="61" t="s">
        <v>3581</v>
      </c>
      <c r="W815" s="7" t="s">
        <v>3582</v>
      </c>
      <c r="X815" s="61" t="s">
        <v>3581</v>
      </c>
      <c r="Y815" s="7" t="s">
        <v>3582</v>
      </c>
      <c r="Z815" s="7">
        <v>21.13</v>
      </c>
      <c r="AA815" s="7">
        <v>21.13</v>
      </c>
      <c r="AB815" s="54" t="s">
        <v>66</v>
      </c>
      <c r="AC815" s="42"/>
      <c r="AD815" s="42"/>
      <c r="AE815" s="42" t="s">
        <v>3727</v>
      </c>
      <c r="AF815" s="42" t="s">
        <v>3726</v>
      </c>
      <c r="AG815" s="42" t="s">
        <v>3728</v>
      </c>
      <c r="AH815" s="54"/>
      <c r="AI815" s="50" t="str">
        <f t="shared" si="305"/>
        <v>规格×</v>
      </c>
      <c r="AJ815" s="50" t="str">
        <f t="shared" si="306"/>
        <v>含量差比价</v>
      </c>
      <c r="AK815" s="51">
        <f t="shared" si="307"/>
        <v>6.23</v>
      </c>
      <c r="AL815" s="50">
        <f t="shared" si="308"/>
        <v>3.4</v>
      </c>
      <c r="AM815" s="52" t="str">
        <f t="shared" si="309"/>
        <v>过评药，行梯度降价</v>
      </c>
      <c r="AN815" s="53">
        <f t="shared" si="310"/>
        <v>12.68</v>
      </c>
      <c r="AO815" s="53">
        <f t="shared" si="311"/>
        <v>7.6099999999999994</v>
      </c>
      <c r="AP815" s="53">
        <f t="shared" si="312"/>
        <v>6.23</v>
      </c>
    </row>
    <row r="816" spans="1:42">
      <c r="A816" s="28">
        <v>57</v>
      </c>
      <c r="B816" s="28" t="s">
        <v>3572</v>
      </c>
      <c r="C816" s="28" t="s">
        <v>3573</v>
      </c>
      <c r="D816" s="28" t="s">
        <v>3574</v>
      </c>
      <c r="E816" s="28" t="str">
        <f>LOOKUP(2,1/([1]中选结果表!$C$2:$C$85=D816),[1]中选结果表!$M$2:$M$85)</f>
        <v>注射剂</v>
      </c>
      <c r="F816" s="28" t="s">
        <v>3622</v>
      </c>
      <c r="G816" s="28" t="str">
        <f>LOOKUP(2,1/([1]中选结果表!$D$2:$D$85=$F816),[1]中选结果表!$E$2:$E$85)</f>
        <v>1500mg</v>
      </c>
      <c r="H816" s="28" t="str">
        <f>LOOKUP(2,1/([1]中选结果表!$D$2:$D$85=$F816),[1]中选结果表!$F$2:$F$85)</f>
        <v>10瓶</v>
      </c>
      <c r="I816" s="28" t="s">
        <v>89</v>
      </c>
      <c r="J816" s="28" t="s">
        <v>3575</v>
      </c>
      <c r="K816" s="28">
        <v>144.5</v>
      </c>
      <c r="L816" s="31">
        <v>14.45</v>
      </c>
      <c r="M816" s="28">
        <v>4</v>
      </c>
      <c r="N816" s="32">
        <v>0.7</v>
      </c>
      <c r="O816" s="60" t="s">
        <v>3729</v>
      </c>
      <c r="P816" s="7" t="s">
        <v>3572</v>
      </c>
      <c r="Q816" s="7" t="s">
        <v>3614</v>
      </c>
      <c r="R816" s="7" t="s">
        <v>3730</v>
      </c>
      <c r="S816" s="4" t="str">
        <f>LOOKUP(2,1/('[1] 集采未中选药品规格'!$A$2:$A$596=$R816),'[1] 集采未中选药品规格'!C$2:C$596)</f>
        <v>2000mg</v>
      </c>
      <c r="T816" s="4" t="str">
        <f>LOOKUP(2,1/('[1] 集采未中选药品规格'!$A$2:$A$596=$R816),'[1] 集采未中选药品规格'!D$2:D$596)</f>
        <v>1瓶</v>
      </c>
      <c r="U816" s="7" t="s">
        <v>89</v>
      </c>
      <c r="V816" s="61" t="s">
        <v>3581</v>
      </c>
      <c r="W816" s="7" t="s">
        <v>3582</v>
      </c>
      <c r="X816" s="61" t="s">
        <v>3581</v>
      </c>
      <c r="Y816" s="7" t="s">
        <v>3582</v>
      </c>
      <c r="Z816" s="7">
        <v>69.59</v>
      </c>
      <c r="AA816" s="7">
        <v>69.59</v>
      </c>
      <c r="AB816" s="54" t="s">
        <v>66</v>
      </c>
      <c r="AC816" s="42"/>
      <c r="AD816" s="42"/>
      <c r="AE816" s="42" t="s">
        <v>3731</v>
      </c>
      <c r="AF816" s="42" t="s">
        <v>3729</v>
      </c>
      <c r="AG816" s="42" t="s">
        <v>3732</v>
      </c>
      <c r="AH816" s="54"/>
      <c r="AI816" s="50" t="str">
        <f t="shared" si="305"/>
        <v>规格×</v>
      </c>
      <c r="AJ816" s="50" t="str">
        <f t="shared" si="306"/>
        <v>含量差比价</v>
      </c>
      <c r="AK816" s="51">
        <f t="shared" si="307"/>
        <v>18.010000000000002</v>
      </c>
      <c r="AL816" s="50">
        <f t="shared" si="308"/>
        <v>3.9</v>
      </c>
      <c r="AM816" s="52" t="str">
        <f t="shared" si="309"/>
        <v>过评药，行梯度降价</v>
      </c>
      <c r="AN816" s="53">
        <f t="shared" si="310"/>
        <v>41.76</v>
      </c>
      <c r="AO816" s="53">
        <f t="shared" si="311"/>
        <v>25.060000000000002</v>
      </c>
      <c r="AP816" s="53">
        <f t="shared" si="312"/>
        <v>20.05</v>
      </c>
    </row>
    <row r="817" spans="1:42">
      <c r="A817" s="28">
        <v>57</v>
      </c>
      <c r="B817" s="28" t="s">
        <v>3572</v>
      </c>
      <c r="C817" s="28" t="s">
        <v>3573</v>
      </c>
      <c r="D817" s="28" t="s">
        <v>3574</v>
      </c>
      <c r="E817" s="28" t="str">
        <f>LOOKUP(2,1/([1]中选结果表!$C$2:$C$85=D817),[1]中选结果表!$M$2:$M$85)</f>
        <v>注射剂</v>
      </c>
      <c r="F817" s="28" t="s">
        <v>3622</v>
      </c>
      <c r="G817" s="28" t="str">
        <f>LOOKUP(2,1/([1]中选结果表!$D$2:$D$85=$F817),[1]中选结果表!$E$2:$E$85)</f>
        <v>1500mg</v>
      </c>
      <c r="H817" s="28" t="str">
        <f>LOOKUP(2,1/([1]中选结果表!$D$2:$D$85=$F817),[1]中选结果表!$F$2:$F$85)</f>
        <v>10瓶</v>
      </c>
      <c r="I817" s="28" t="s">
        <v>89</v>
      </c>
      <c r="J817" s="28" t="s">
        <v>3575</v>
      </c>
      <c r="K817" s="28">
        <v>144.5</v>
      </c>
      <c r="L817" s="31">
        <v>14.45</v>
      </c>
      <c r="M817" s="28">
        <v>4</v>
      </c>
      <c r="N817" s="32">
        <v>0.7</v>
      </c>
      <c r="O817" s="60" t="s">
        <v>3733</v>
      </c>
      <c r="P817" s="7" t="s">
        <v>3572</v>
      </c>
      <c r="Q817" s="7" t="s">
        <v>51</v>
      </c>
      <c r="R817" s="7" t="s">
        <v>3734</v>
      </c>
      <c r="S817" s="4" t="str">
        <f>LOOKUP(2,1/('[1] 集采未中选药品规格'!$A$2:$A$596=$R817),'[1] 集采未中选药品规格'!C$2:C$596)</f>
        <v>1500mg</v>
      </c>
      <c r="T817" s="4" t="str">
        <f>LOOKUP(2,1/('[1] 集采未中选药品规格'!$A$2:$A$596=$R817),'[1] 集采未中选药品规格'!D$2:D$596)</f>
        <v>1瓶</v>
      </c>
      <c r="U817" s="7" t="s">
        <v>47</v>
      </c>
      <c r="V817" s="61" t="s">
        <v>3609</v>
      </c>
      <c r="W817" s="7" t="s">
        <v>3610</v>
      </c>
      <c r="X817" s="61" t="s">
        <v>3609</v>
      </c>
      <c r="Y817" s="7" t="s">
        <v>3610</v>
      </c>
      <c r="Z817" s="7">
        <v>44.51</v>
      </c>
      <c r="AA817" s="7">
        <v>44.51</v>
      </c>
      <c r="AB817" s="54" t="s">
        <v>66</v>
      </c>
      <c r="AC817" s="42"/>
      <c r="AD817" s="42"/>
      <c r="AE817" s="42" t="s">
        <v>3735</v>
      </c>
      <c r="AF817" s="42" t="s">
        <v>3733</v>
      </c>
      <c r="AG817" s="42" t="s">
        <v>3736</v>
      </c>
      <c r="AH817" s="54"/>
      <c r="AI817" s="50" t="str">
        <f t="shared" si="305"/>
        <v>规格√</v>
      </c>
      <c r="AJ817" s="50" t="str">
        <f t="shared" si="306"/>
        <v>按中选价</v>
      </c>
      <c r="AK817" s="51">
        <f t="shared" si="307"/>
        <v>14.45</v>
      </c>
      <c r="AL817" s="50">
        <f t="shared" si="308"/>
        <v>3.1</v>
      </c>
      <c r="AM817" s="52" t="str">
        <f t="shared" si="309"/>
        <v>过评药，行梯度降价</v>
      </c>
      <c r="AN817" s="53">
        <f t="shared" si="310"/>
        <v>26.71</v>
      </c>
      <c r="AO817" s="53">
        <f t="shared" si="311"/>
        <v>16.03</v>
      </c>
      <c r="AP817" s="53">
        <f t="shared" si="312"/>
        <v>14.45</v>
      </c>
    </row>
    <row r="818" spans="1:42">
      <c r="A818" s="28">
        <v>57</v>
      </c>
      <c r="B818" s="28" t="s">
        <v>3572</v>
      </c>
      <c r="C818" s="28" t="s">
        <v>3573</v>
      </c>
      <c r="D818" s="28" t="s">
        <v>3574</v>
      </c>
      <c r="E818" s="28" t="str">
        <f>LOOKUP(2,1/([1]中选结果表!$C$2:$C$85=D818),[1]中选结果表!$M$2:$M$85)</f>
        <v>注射剂</v>
      </c>
      <c r="F818" s="28" t="s">
        <v>3622</v>
      </c>
      <c r="G818" s="28" t="str">
        <f>LOOKUP(2,1/([1]中选结果表!$D$2:$D$85=$F818),[1]中选结果表!$E$2:$E$85)</f>
        <v>1500mg</v>
      </c>
      <c r="H818" s="28" t="str">
        <f>LOOKUP(2,1/([1]中选结果表!$D$2:$D$85=$F818),[1]中选结果表!$F$2:$F$85)</f>
        <v>10瓶</v>
      </c>
      <c r="I818" s="28" t="s">
        <v>89</v>
      </c>
      <c r="J818" s="28" t="s">
        <v>3575</v>
      </c>
      <c r="K818" s="28">
        <v>144.5</v>
      </c>
      <c r="L818" s="31">
        <v>14.45</v>
      </c>
      <c r="M818" s="28">
        <v>4</v>
      </c>
      <c r="N818" s="32">
        <v>0.7</v>
      </c>
      <c r="O818" s="60" t="s">
        <v>3737</v>
      </c>
      <c r="P818" s="7" t="s">
        <v>3572</v>
      </c>
      <c r="Q818" s="7" t="s">
        <v>51</v>
      </c>
      <c r="R818" s="7" t="s">
        <v>3738</v>
      </c>
      <c r="S818" s="4" t="str">
        <f>LOOKUP(2,1/('[1] 集采未中选药品规格'!$A$2:$A$596=$R818),'[1] 集采未中选药品规格'!C$2:C$596)</f>
        <v>2250mg</v>
      </c>
      <c r="T818" s="4" t="str">
        <f>LOOKUP(2,1/('[1] 集采未中选药品规格'!$A$2:$A$596=$R818),'[1] 集采未中选药品规格'!D$2:D$596)</f>
        <v>1支</v>
      </c>
      <c r="U818" s="7" t="s">
        <v>89</v>
      </c>
      <c r="V818" s="61" t="s">
        <v>3648</v>
      </c>
      <c r="W818" s="7" t="s">
        <v>3649</v>
      </c>
      <c r="X818" s="61" t="s">
        <v>3648</v>
      </c>
      <c r="Y818" s="7" t="s">
        <v>3649</v>
      </c>
      <c r="Z818" s="7">
        <v>31.97</v>
      </c>
      <c r="AA818" s="7">
        <v>31.97</v>
      </c>
      <c r="AB818" s="54" t="s">
        <v>57</v>
      </c>
      <c r="AC818" s="42"/>
      <c r="AD818" s="42"/>
      <c r="AE818" s="42" t="s">
        <v>3739</v>
      </c>
      <c r="AF818" s="42" t="s">
        <v>3737</v>
      </c>
      <c r="AG818" s="42" t="s">
        <v>3740</v>
      </c>
      <c r="AH818" s="54"/>
      <c r="AI818" s="50" t="str">
        <f t="shared" si="305"/>
        <v>规格×</v>
      </c>
      <c r="AJ818" s="50" t="str">
        <f t="shared" si="306"/>
        <v>含量差比价</v>
      </c>
      <c r="AK818" s="51">
        <f t="shared" si="307"/>
        <v>19.71</v>
      </c>
      <c r="AL818" s="50">
        <f t="shared" si="308"/>
        <v>1.6</v>
      </c>
      <c r="AM818" s="52" t="str">
        <f t="shared" si="309"/>
        <v>差比价与挂网价取低者</v>
      </c>
      <c r="AN818" s="53">
        <f t="shared" si="310"/>
        <v>19.71</v>
      </c>
      <c r="AO818" s="53">
        <f t="shared" si="311"/>
        <v>19.71</v>
      </c>
      <c r="AP818" s="53">
        <f t="shared" si="312"/>
        <v>19.71</v>
      </c>
    </row>
    <row r="819" spans="1:42">
      <c r="A819" s="28">
        <v>57</v>
      </c>
      <c r="B819" s="28" t="s">
        <v>3572</v>
      </c>
      <c r="C819" s="28" t="s">
        <v>3573</v>
      </c>
      <c r="D819" s="28" t="s">
        <v>3574</v>
      </c>
      <c r="E819" s="28" t="str">
        <f>LOOKUP(2,1/([1]中选结果表!$C$2:$C$85=D819),[1]中选结果表!$M$2:$M$85)</f>
        <v>注射剂</v>
      </c>
      <c r="F819" s="28" t="s">
        <v>3622</v>
      </c>
      <c r="G819" s="28" t="str">
        <f>LOOKUP(2,1/([1]中选结果表!$D$2:$D$85=$F819),[1]中选结果表!$E$2:$E$85)</f>
        <v>1500mg</v>
      </c>
      <c r="H819" s="28" t="str">
        <f>LOOKUP(2,1/([1]中选结果表!$D$2:$D$85=$F819),[1]中选结果表!$F$2:$F$85)</f>
        <v>10瓶</v>
      </c>
      <c r="I819" s="28" t="s">
        <v>89</v>
      </c>
      <c r="J819" s="28" t="s">
        <v>3575</v>
      </c>
      <c r="K819" s="28">
        <v>144.5</v>
      </c>
      <c r="L819" s="31">
        <v>14.45</v>
      </c>
      <c r="M819" s="28">
        <v>4</v>
      </c>
      <c r="N819" s="32">
        <v>0.7</v>
      </c>
      <c r="O819" s="60" t="s">
        <v>3741</v>
      </c>
      <c r="P819" s="7" t="s">
        <v>3572</v>
      </c>
      <c r="Q819" s="7" t="s">
        <v>51</v>
      </c>
      <c r="R819" s="7" t="s">
        <v>3734</v>
      </c>
      <c r="S819" s="4" t="str">
        <f>LOOKUP(2,1/('[1] 集采未中选药品规格'!$A$2:$A$596=$R819),'[1] 集采未中选药品规格'!C$2:C$596)</f>
        <v>1500mg</v>
      </c>
      <c r="T819" s="4" t="str">
        <f>LOOKUP(2,1/('[1] 集采未中选药品规格'!$A$2:$A$596=$R819),'[1] 集采未中选药品规格'!D$2:D$596)</f>
        <v>1瓶</v>
      </c>
      <c r="U819" s="7" t="s">
        <v>47</v>
      </c>
      <c r="V819" s="61" t="s">
        <v>3618</v>
      </c>
      <c r="W819" s="7" t="s">
        <v>3619</v>
      </c>
      <c r="X819" s="61" t="s">
        <v>3618</v>
      </c>
      <c r="Y819" s="7" t="s">
        <v>3619</v>
      </c>
      <c r="Z819" s="7">
        <v>13.43</v>
      </c>
      <c r="AA819" s="7">
        <v>13.43</v>
      </c>
      <c r="AB819" s="54" t="s">
        <v>57</v>
      </c>
      <c r="AC819" s="42"/>
      <c r="AD819" s="42"/>
      <c r="AE819" s="42" t="s">
        <v>3742</v>
      </c>
      <c r="AF819" s="42" t="s">
        <v>3741</v>
      </c>
      <c r="AG819" s="42" t="s">
        <v>3743</v>
      </c>
      <c r="AH819" s="54"/>
      <c r="AI819" s="50" t="str">
        <f t="shared" si="305"/>
        <v>规格√</v>
      </c>
      <c r="AJ819" s="50" t="str">
        <f t="shared" si="306"/>
        <v>按中选价</v>
      </c>
      <c r="AK819" s="51">
        <f t="shared" si="307"/>
        <v>14.45</v>
      </c>
      <c r="AL819" s="50">
        <f t="shared" si="308"/>
        <v>0.9</v>
      </c>
      <c r="AM819" s="52" t="str">
        <f t="shared" si="309"/>
        <v>差比价与挂网价取低者</v>
      </c>
      <c r="AN819" s="53">
        <f t="shared" si="310"/>
        <v>13.43</v>
      </c>
      <c r="AO819" s="53">
        <f t="shared" si="311"/>
        <v>13.43</v>
      </c>
      <c r="AP819" s="53">
        <f t="shared" si="312"/>
        <v>13.43</v>
      </c>
    </row>
    <row r="820" spans="1:42">
      <c r="A820" s="28">
        <v>57</v>
      </c>
      <c r="B820" s="28" t="s">
        <v>3572</v>
      </c>
      <c r="C820" s="28" t="s">
        <v>3573</v>
      </c>
      <c r="D820" s="28" t="s">
        <v>3574</v>
      </c>
      <c r="E820" s="28" t="str">
        <f>LOOKUP(2,1/([1]中选结果表!$C$2:$C$85=D820),[1]中选结果表!$M$2:$M$85)</f>
        <v>注射剂</v>
      </c>
      <c r="F820" s="28" t="s">
        <v>3622</v>
      </c>
      <c r="G820" s="28" t="str">
        <f>LOOKUP(2,1/([1]中选结果表!$D$2:$D$85=$F820),[1]中选结果表!$E$2:$E$85)</f>
        <v>1500mg</v>
      </c>
      <c r="H820" s="28" t="str">
        <f>LOOKUP(2,1/([1]中选结果表!$D$2:$D$85=$F820),[1]中选结果表!$F$2:$F$85)</f>
        <v>10瓶</v>
      </c>
      <c r="I820" s="28" t="s">
        <v>89</v>
      </c>
      <c r="J820" s="28" t="s">
        <v>3575</v>
      </c>
      <c r="K820" s="28">
        <v>144.5</v>
      </c>
      <c r="L820" s="31">
        <v>14.45</v>
      </c>
      <c r="M820" s="28">
        <v>4</v>
      </c>
      <c r="N820" s="32">
        <v>0.7</v>
      </c>
      <c r="O820" s="60" t="s">
        <v>3744</v>
      </c>
      <c r="P820" s="7" t="s">
        <v>3572</v>
      </c>
      <c r="Q820" s="7" t="s">
        <v>3614</v>
      </c>
      <c r="R820" s="7" t="s">
        <v>3624</v>
      </c>
      <c r="S820" s="4" t="str">
        <f>LOOKUP(2,1/('[1] 集采未中选药品规格'!$A$2:$A$596=$R820),'[1] 集采未中选药品规格'!C$2:C$596)</f>
        <v>1500mg</v>
      </c>
      <c r="T820" s="4" t="str">
        <f>LOOKUP(2,1/('[1] 集采未中选药品规格'!$A$2:$A$596=$R820),'[1] 集采未中选药品规格'!D$2:D$596)</f>
        <v>1瓶</v>
      </c>
      <c r="U820" s="7" t="s">
        <v>89</v>
      </c>
      <c r="V820" s="61" t="s">
        <v>3581</v>
      </c>
      <c r="W820" s="7" t="s">
        <v>3582</v>
      </c>
      <c r="X820" s="61" t="s">
        <v>3581</v>
      </c>
      <c r="Y820" s="7" t="s">
        <v>3582</v>
      </c>
      <c r="Z820" s="7">
        <v>44.51</v>
      </c>
      <c r="AA820" s="7">
        <v>44.51</v>
      </c>
      <c r="AB820" s="54" t="s">
        <v>66</v>
      </c>
      <c r="AC820" s="42"/>
      <c r="AD820" s="42"/>
      <c r="AE820" s="42" t="s">
        <v>3745</v>
      </c>
      <c r="AF820" s="42" t="s">
        <v>3744</v>
      </c>
      <c r="AG820" s="42" t="s">
        <v>3746</v>
      </c>
      <c r="AH820" s="54"/>
      <c r="AI820" s="50" t="str">
        <f t="shared" si="305"/>
        <v>规格√</v>
      </c>
      <c r="AJ820" s="50" t="str">
        <f t="shared" si="306"/>
        <v>按中选价</v>
      </c>
      <c r="AK820" s="51">
        <f t="shared" si="307"/>
        <v>14.45</v>
      </c>
      <c r="AL820" s="50">
        <f t="shared" si="308"/>
        <v>3.1</v>
      </c>
      <c r="AM820" s="52" t="str">
        <f t="shared" si="309"/>
        <v>过评药，行梯度降价</v>
      </c>
      <c r="AN820" s="53">
        <f t="shared" si="310"/>
        <v>26.71</v>
      </c>
      <c r="AO820" s="53">
        <f t="shared" si="311"/>
        <v>16.03</v>
      </c>
      <c r="AP820" s="53">
        <f t="shared" si="312"/>
        <v>14.45</v>
      </c>
    </row>
    <row r="821" spans="1:42">
      <c r="A821" s="28">
        <v>58</v>
      </c>
      <c r="B821" s="28" t="s">
        <v>3747</v>
      </c>
      <c r="C821" s="28" t="s">
        <v>3748</v>
      </c>
      <c r="D821" s="28" t="s">
        <v>3574</v>
      </c>
      <c r="E821" s="28" t="str">
        <f>LOOKUP(2,1/([1]中选结果表!$C$2:$C$85=D821),[1]中选结果表!$M$2:$M$85)</f>
        <v>注射剂</v>
      </c>
      <c r="F821" s="28" t="s">
        <v>3148</v>
      </c>
      <c r="G821" s="28" t="str">
        <f>LOOKUP(2,1/([1]中选结果表!$D$2:$D$85=$F821),[1]中选结果表!$E$2:$E$85)</f>
        <v>500mg</v>
      </c>
      <c r="H821" s="28" t="str">
        <f>LOOKUP(2,1/([1]中选结果表!$D$2:$D$85=$F821),[1]中选结果表!$F$2:$F$85)</f>
        <v>10瓶</v>
      </c>
      <c r="I821" s="28" t="s">
        <v>89</v>
      </c>
      <c r="J821" s="28" t="s">
        <v>843</v>
      </c>
      <c r="K821" s="28">
        <v>29.3</v>
      </c>
      <c r="L821" s="31">
        <v>2.93</v>
      </c>
      <c r="M821" s="28">
        <v>10</v>
      </c>
      <c r="N821" s="32">
        <v>0.7</v>
      </c>
      <c r="O821" s="60" t="s">
        <v>3749</v>
      </c>
      <c r="P821" s="7" t="s">
        <v>3747</v>
      </c>
      <c r="Q821" s="7" t="s">
        <v>51</v>
      </c>
      <c r="R821" s="7" t="s">
        <v>3628</v>
      </c>
      <c r="S821" s="4" t="str">
        <f>LOOKUP(2,1/('[1] 集采未中选药品规格'!$A$2:$A$596=$R821),'[1] 集采未中选药品规格'!C$2:C$596)</f>
        <v>500mg</v>
      </c>
      <c r="T821" s="4" t="str">
        <f>LOOKUP(2,1/('[1] 集采未中选药品规格'!$A$2:$A$596=$R821),'[1] 集采未中选药品规格'!D$2:D$596)</f>
        <v>1瓶</v>
      </c>
      <c r="U821" s="7" t="s">
        <v>47</v>
      </c>
      <c r="V821" s="61" t="s">
        <v>3750</v>
      </c>
      <c r="W821" s="7" t="s">
        <v>3751</v>
      </c>
      <c r="X821" s="61" t="s">
        <v>3750</v>
      </c>
      <c r="Y821" s="7" t="s">
        <v>3751</v>
      </c>
      <c r="Z821" s="7">
        <v>1.02</v>
      </c>
      <c r="AA821" s="7">
        <v>1.02</v>
      </c>
      <c r="AB821" s="54" t="s">
        <v>57</v>
      </c>
      <c r="AC821" s="42"/>
      <c r="AD821" s="42"/>
      <c r="AE821" s="42" t="s">
        <v>3752</v>
      </c>
      <c r="AF821" s="42" t="s">
        <v>3749</v>
      </c>
      <c r="AG821" s="42" t="s">
        <v>3753</v>
      </c>
      <c r="AH821" s="54"/>
      <c r="AI821" s="50" t="str">
        <f t="shared" si="305"/>
        <v>规格√</v>
      </c>
      <c r="AJ821" s="50" t="str">
        <f t="shared" si="306"/>
        <v>按中选价</v>
      </c>
      <c r="AK821" s="51">
        <f t="shared" si="307"/>
        <v>2.93</v>
      </c>
      <c r="AL821" s="50">
        <f t="shared" si="308"/>
        <v>0.3</v>
      </c>
      <c r="AM821" s="52" t="str">
        <f t="shared" si="309"/>
        <v>差比价与挂网价取低者</v>
      </c>
      <c r="AN821" s="53">
        <f t="shared" si="310"/>
        <v>1.02</v>
      </c>
      <c r="AO821" s="53">
        <f t="shared" si="311"/>
        <v>1.02</v>
      </c>
      <c r="AP821" s="53">
        <f t="shared" si="312"/>
        <v>1.02</v>
      </c>
    </row>
    <row r="822" spans="1:42">
      <c r="A822" s="28">
        <v>58</v>
      </c>
      <c r="B822" s="28" t="s">
        <v>3747</v>
      </c>
      <c r="C822" s="28" t="s">
        <v>3748</v>
      </c>
      <c r="D822" s="28" t="s">
        <v>3574</v>
      </c>
      <c r="E822" s="28" t="str">
        <f>LOOKUP(2,1/([1]中选结果表!$C$2:$C$85=D822),[1]中选结果表!$M$2:$M$85)</f>
        <v>注射剂</v>
      </c>
      <c r="F822" s="28" t="s">
        <v>3148</v>
      </c>
      <c r="G822" s="28" t="str">
        <f>LOOKUP(2,1/([1]中选结果表!$D$2:$D$85=$F822),[1]中选结果表!$E$2:$E$85)</f>
        <v>500mg</v>
      </c>
      <c r="H822" s="28" t="str">
        <f>LOOKUP(2,1/([1]中选结果表!$D$2:$D$85=$F822),[1]中选结果表!$F$2:$F$85)</f>
        <v>10瓶</v>
      </c>
      <c r="I822" s="28" t="s">
        <v>89</v>
      </c>
      <c r="J822" s="28" t="s">
        <v>843</v>
      </c>
      <c r="K822" s="28">
        <v>29.3</v>
      </c>
      <c r="L822" s="31">
        <v>2.93</v>
      </c>
      <c r="M822" s="28">
        <v>10</v>
      </c>
      <c r="N822" s="32">
        <v>0.7</v>
      </c>
      <c r="O822" s="60" t="s">
        <v>3754</v>
      </c>
      <c r="P822" s="7" t="s">
        <v>3747</v>
      </c>
      <c r="Q822" s="7" t="s">
        <v>51</v>
      </c>
      <c r="R822" s="7" t="s">
        <v>1836</v>
      </c>
      <c r="S822" s="4" t="str">
        <f>LOOKUP(2,1/('[1] 集采未中选药品规格'!$A$2:$A$596=$R822),'[1] 集采未中选药品规格'!C$2:C$596)</f>
        <v>500mg</v>
      </c>
      <c r="T822" s="4" t="str">
        <f>LOOKUP(2,1/('[1] 集采未中选药品规格'!$A$2:$A$596=$R822),'[1] 集采未中选药品规格'!D$2:D$596)</f>
        <v>1瓶</v>
      </c>
      <c r="U822" s="7" t="s">
        <v>89</v>
      </c>
      <c r="V822" s="61" t="s">
        <v>3755</v>
      </c>
      <c r="W822" s="7" t="s">
        <v>3756</v>
      </c>
      <c r="X822" s="61" t="s">
        <v>3755</v>
      </c>
      <c r="Y822" s="7" t="s">
        <v>3756</v>
      </c>
      <c r="Z822" s="7">
        <v>33.56</v>
      </c>
      <c r="AA822" s="7">
        <v>33.56</v>
      </c>
      <c r="AB822" s="54" t="s">
        <v>57</v>
      </c>
      <c r="AC822" s="42"/>
      <c r="AD822" s="42"/>
      <c r="AE822" s="42" t="s">
        <v>3757</v>
      </c>
      <c r="AF822" s="42" t="s">
        <v>3754</v>
      </c>
      <c r="AG822" s="42" t="s">
        <v>3758</v>
      </c>
      <c r="AH822" s="54"/>
      <c r="AI822" s="50" t="str">
        <f t="shared" si="305"/>
        <v>规格√</v>
      </c>
      <c r="AJ822" s="50" t="str">
        <f t="shared" si="306"/>
        <v>按中选价</v>
      </c>
      <c r="AK822" s="51">
        <f t="shared" si="307"/>
        <v>2.93</v>
      </c>
      <c r="AL822" s="50">
        <f t="shared" si="308"/>
        <v>11.5</v>
      </c>
      <c r="AM822" s="52" t="str">
        <f t="shared" si="309"/>
        <v>差比价与挂网价取低者</v>
      </c>
      <c r="AN822" s="53">
        <f t="shared" si="310"/>
        <v>2.93</v>
      </c>
      <c r="AO822" s="53">
        <f t="shared" si="311"/>
        <v>2.93</v>
      </c>
      <c r="AP822" s="53">
        <f t="shared" si="312"/>
        <v>2.93</v>
      </c>
    </row>
    <row r="823" spans="1:42">
      <c r="A823" s="28">
        <v>58</v>
      </c>
      <c r="B823" s="28" t="s">
        <v>3747</v>
      </c>
      <c r="C823" s="28" t="s">
        <v>3748</v>
      </c>
      <c r="D823" s="28" t="s">
        <v>3574</v>
      </c>
      <c r="E823" s="28" t="str">
        <f>LOOKUP(2,1/([1]中选结果表!$C$2:$C$85=D823),[1]中选结果表!$M$2:$M$85)</f>
        <v>注射剂</v>
      </c>
      <c r="F823" s="28" t="s">
        <v>3148</v>
      </c>
      <c r="G823" s="28" t="str">
        <f>LOOKUP(2,1/([1]中选结果表!$D$2:$D$85=$F823),[1]中选结果表!$E$2:$E$85)</f>
        <v>500mg</v>
      </c>
      <c r="H823" s="28" t="str">
        <f>LOOKUP(2,1/([1]中选结果表!$D$2:$D$85=$F823),[1]中选结果表!$F$2:$F$85)</f>
        <v>10瓶</v>
      </c>
      <c r="I823" s="28" t="s">
        <v>89</v>
      </c>
      <c r="J823" s="28" t="s">
        <v>843</v>
      </c>
      <c r="K823" s="28">
        <v>29.3</v>
      </c>
      <c r="L823" s="31">
        <v>2.93</v>
      </c>
      <c r="M823" s="28">
        <v>10</v>
      </c>
      <c r="N823" s="32">
        <v>0.7</v>
      </c>
      <c r="O823" s="60" t="s">
        <v>3759</v>
      </c>
      <c r="P823" s="7" t="s">
        <v>3760</v>
      </c>
      <c r="Q823" s="7" t="s">
        <v>51</v>
      </c>
      <c r="R823" s="7" t="s">
        <v>3628</v>
      </c>
      <c r="S823" s="4" t="str">
        <f>LOOKUP(2,1/('[1] 集采未中选药品规格'!$A$2:$A$596=$R823),'[1] 集采未中选药品规格'!C$2:C$596)</f>
        <v>500mg</v>
      </c>
      <c r="T823" s="4" t="str">
        <f>LOOKUP(2,1/('[1] 集采未中选药品规格'!$A$2:$A$596=$R823),'[1] 集采未中选药品规格'!D$2:D$596)</f>
        <v>1瓶</v>
      </c>
      <c r="U823" s="7" t="s">
        <v>47</v>
      </c>
      <c r="V823" s="61" t="s">
        <v>319</v>
      </c>
      <c r="W823" s="7" t="s">
        <v>320</v>
      </c>
      <c r="X823" s="61" t="s">
        <v>319</v>
      </c>
      <c r="Y823" s="7" t="s">
        <v>320</v>
      </c>
      <c r="Z823" s="7">
        <v>56</v>
      </c>
      <c r="AA823" s="7">
        <v>56</v>
      </c>
      <c r="AB823" s="54" t="s">
        <v>57</v>
      </c>
      <c r="AC823" s="42"/>
      <c r="AD823" s="42"/>
      <c r="AE823" s="42" t="s">
        <v>3761</v>
      </c>
      <c r="AF823" s="42" t="s">
        <v>3759</v>
      </c>
      <c r="AG823" s="42" t="s">
        <v>3762</v>
      </c>
      <c r="AH823" s="54"/>
      <c r="AI823" s="50" t="str">
        <f t="shared" si="305"/>
        <v>规格√</v>
      </c>
      <c r="AJ823" s="50" t="str">
        <f t="shared" si="306"/>
        <v>按中选价</v>
      </c>
      <c r="AK823" s="51">
        <f t="shared" si="307"/>
        <v>2.93</v>
      </c>
      <c r="AL823" s="50">
        <f t="shared" si="308"/>
        <v>19.100000000000001</v>
      </c>
      <c r="AM823" s="52" t="str">
        <f t="shared" si="309"/>
        <v>差比价与挂网价取低者</v>
      </c>
      <c r="AN823" s="53">
        <f t="shared" si="310"/>
        <v>2.93</v>
      </c>
      <c r="AO823" s="53">
        <f t="shared" si="311"/>
        <v>2.93</v>
      </c>
      <c r="AP823" s="53">
        <f t="shared" si="312"/>
        <v>2.93</v>
      </c>
    </row>
    <row r="824" spans="1:42">
      <c r="A824" s="28">
        <v>58</v>
      </c>
      <c r="B824" s="28" t="s">
        <v>3747</v>
      </c>
      <c r="C824" s="28" t="s">
        <v>3748</v>
      </c>
      <c r="D824" s="28" t="s">
        <v>3574</v>
      </c>
      <c r="E824" s="28" t="str">
        <f>LOOKUP(2,1/([1]中选结果表!$C$2:$C$85=D824),[1]中选结果表!$M$2:$M$85)</f>
        <v>注射剂</v>
      </c>
      <c r="F824" s="28" t="s">
        <v>3148</v>
      </c>
      <c r="G824" s="28" t="str">
        <f>LOOKUP(2,1/([1]中选结果表!$D$2:$D$85=$F824),[1]中选结果表!$E$2:$E$85)</f>
        <v>500mg</v>
      </c>
      <c r="H824" s="28" t="str">
        <f>LOOKUP(2,1/([1]中选结果表!$D$2:$D$85=$F824),[1]中选结果表!$F$2:$F$85)</f>
        <v>10瓶</v>
      </c>
      <c r="I824" s="28" t="s">
        <v>89</v>
      </c>
      <c r="J824" s="28" t="s">
        <v>843</v>
      </c>
      <c r="K824" s="28">
        <v>29.3</v>
      </c>
      <c r="L824" s="31">
        <v>2.93</v>
      </c>
      <c r="M824" s="28">
        <v>10</v>
      </c>
      <c r="N824" s="32">
        <v>0.7</v>
      </c>
      <c r="O824" s="60" t="s">
        <v>3763</v>
      </c>
      <c r="P824" s="7" t="s">
        <v>3747</v>
      </c>
      <c r="Q824" s="7" t="s">
        <v>51</v>
      </c>
      <c r="R824" s="7" t="s">
        <v>1836</v>
      </c>
      <c r="S824" s="4" t="str">
        <f>LOOKUP(2,1/('[1] 集采未中选药品规格'!$A$2:$A$596=$R824),'[1] 集采未中选药品规格'!C$2:C$596)</f>
        <v>500mg</v>
      </c>
      <c r="T824" s="4" t="str">
        <f>LOOKUP(2,1/('[1] 集采未中选药品规格'!$A$2:$A$596=$R824),'[1] 集采未中选药品规格'!D$2:D$596)</f>
        <v>1瓶</v>
      </c>
      <c r="U824" s="7" t="s">
        <v>89</v>
      </c>
      <c r="V824" s="61" t="s">
        <v>3581</v>
      </c>
      <c r="W824" s="7" t="s">
        <v>3582</v>
      </c>
      <c r="X824" s="61" t="s">
        <v>3581</v>
      </c>
      <c r="Y824" s="7" t="s">
        <v>3582</v>
      </c>
      <c r="Z824" s="7">
        <v>26.9</v>
      </c>
      <c r="AA824" s="7">
        <v>26.9</v>
      </c>
      <c r="AB824" s="54" t="s">
        <v>66</v>
      </c>
      <c r="AC824" s="42"/>
      <c r="AD824" s="42"/>
      <c r="AE824" s="42" t="s">
        <v>3764</v>
      </c>
      <c r="AF824" s="42" t="s">
        <v>3763</v>
      </c>
      <c r="AG824" s="42" t="s">
        <v>3765</v>
      </c>
      <c r="AH824" s="54"/>
      <c r="AI824" s="50" t="str">
        <f t="shared" si="305"/>
        <v>规格√</v>
      </c>
      <c r="AJ824" s="50" t="str">
        <f t="shared" si="306"/>
        <v>按中选价</v>
      </c>
      <c r="AK824" s="51">
        <f t="shared" si="307"/>
        <v>2.93</v>
      </c>
      <c r="AL824" s="50">
        <f t="shared" si="308"/>
        <v>9.1999999999999993</v>
      </c>
      <c r="AM824" s="52" t="str">
        <f t="shared" si="309"/>
        <v>过评药，行梯度降价</v>
      </c>
      <c r="AN824" s="53">
        <f t="shared" si="310"/>
        <v>16.14</v>
      </c>
      <c r="AO824" s="53">
        <f t="shared" si="311"/>
        <v>9.69</v>
      </c>
      <c r="AP824" s="53">
        <f t="shared" si="312"/>
        <v>7.75</v>
      </c>
    </row>
    <row r="825" spans="1:42">
      <c r="A825" s="28">
        <v>58</v>
      </c>
      <c r="B825" s="28" t="s">
        <v>3747</v>
      </c>
      <c r="C825" s="28" t="s">
        <v>3748</v>
      </c>
      <c r="D825" s="28" t="s">
        <v>3574</v>
      </c>
      <c r="E825" s="28" t="str">
        <f>LOOKUP(2,1/([1]中选结果表!$C$2:$C$85=D825),[1]中选结果表!$M$2:$M$85)</f>
        <v>注射剂</v>
      </c>
      <c r="F825" s="28" t="s">
        <v>3148</v>
      </c>
      <c r="G825" s="28" t="str">
        <f>LOOKUP(2,1/([1]中选结果表!$D$2:$D$85=$F825),[1]中选结果表!$E$2:$E$85)</f>
        <v>500mg</v>
      </c>
      <c r="H825" s="28" t="str">
        <f>LOOKUP(2,1/([1]中选结果表!$D$2:$D$85=$F825),[1]中选结果表!$F$2:$F$85)</f>
        <v>10瓶</v>
      </c>
      <c r="I825" s="28" t="s">
        <v>89</v>
      </c>
      <c r="J825" s="28" t="s">
        <v>843</v>
      </c>
      <c r="K825" s="28">
        <v>29.3</v>
      </c>
      <c r="L825" s="31">
        <v>2.93</v>
      </c>
      <c r="M825" s="28">
        <v>10</v>
      </c>
      <c r="N825" s="32">
        <v>0.7</v>
      </c>
      <c r="O825" s="60" t="s">
        <v>3766</v>
      </c>
      <c r="P825" s="7" t="s">
        <v>3747</v>
      </c>
      <c r="Q825" s="7" t="s">
        <v>51</v>
      </c>
      <c r="R825" s="7" t="s">
        <v>3767</v>
      </c>
      <c r="S825" s="4" t="str">
        <f>LOOKUP(2,1/('[1] 集采未中选药品规格'!$A$2:$A$596=$R825),'[1] 集采未中选药品规格'!C$2:C$596)</f>
        <v>500mg</v>
      </c>
      <c r="T825" s="4" t="str">
        <f>LOOKUP(2,1/('[1] 集采未中选药品规格'!$A$2:$A$596=$R825),'[1] 集采未中选药品规格'!D$2:D$596)</f>
        <v>1瓶</v>
      </c>
      <c r="U825" s="7" t="s">
        <v>89</v>
      </c>
      <c r="V825" s="61" t="s">
        <v>3768</v>
      </c>
      <c r="W825" s="7" t="s">
        <v>3769</v>
      </c>
      <c r="X825" s="61" t="s">
        <v>3768</v>
      </c>
      <c r="Y825" s="7" t="s">
        <v>3769</v>
      </c>
      <c r="Z825" s="7">
        <v>18.88</v>
      </c>
      <c r="AA825" s="7">
        <v>18.88</v>
      </c>
      <c r="AB825" s="54" t="s">
        <v>57</v>
      </c>
      <c r="AC825" s="42"/>
      <c r="AD825" s="42"/>
      <c r="AE825" s="42" t="s">
        <v>3770</v>
      </c>
      <c r="AF825" s="42" t="s">
        <v>3766</v>
      </c>
      <c r="AG825" s="42" t="s">
        <v>3771</v>
      </c>
      <c r="AH825" s="54"/>
      <c r="AI825" s="50" t="str">
        <f t="shared" si="305"/>
        <v>规格√</v>
      </c>
      <c r="AJ825" s="50" t="str">
        <f t="shared" si="306"/>
        <v>按中选价</v>
      </c>
      <c r="AK825" s="51">
        <f t="shared" si="307"/>
        <v>2.93</v>
      </c>
      <c r="AL825" s="50">
        <f t="shared" si="308"/>
        <v>6.4</v>
      </c>
      <c r="AM825" s="52" t="str">
        <f t="shared" si="309"/>
        <v>差比价与挂网价取低者</v>
      </c>
      <c r="AN825" s="53">
        <f t="shared" si="310"/>
        <v>2.93</v>
      </c>
      <c r="AO825" s="53">
        <f t="shared" si="311"/>
        <v>2.93</v>
      </c>
      <c r="AP825" s="53">
        <f t="shared" si="312"/>
        <v>2.93</v>
      </c>
    </row>
    <row r="826" spans="1:42">
      <c r="A826" s="28">
        <v>58</v>
      </c>
      <c r="B826" s="28" t="s">
        <v>3747</v>
      </c>
      <c r="C826" s="28" t="s">
        <v>3748</v>
      </c>
      <c r="D826" s="28" t="s">
        <v>3574</v>
      </c>
      <c r="E826" s="28" t="str">
        <f>LOOKUP(2,1/([1]中选结果表!$C$2:$C$85=D826),[1]中选结果表!$M$2:$M$85)</f>
        <v>注射剂</v>
      </c>
      <c r="F826" s="28" t="s">
        <v>3148</v>
      </c>
      <c r="G826" s="28" t="str">
        <f>LOOKUP(2,1/([1]中选结果表!$D$2:$D$85=$F826),[1]中选结果表!$E$2:$E$85)</f>
        <v>500mg</v>
      </c>
      <c r="H826" s="28" t="str">
        <f>LOOKUP(2,1/([1]中选结果表!$D$2:$D$85=$F826),[1]中选结果表!$F$2:$F$85)</f>
        <v>10瓶</v>
      </c>
      <c r="I826" s="28" t="s">
        <v>89</v>
      </c>
      <c r="J826" s="28" t="s">
        <v>843</v>
      </c>
      <c r="K826" s="28">
        <v>29.3</v>
      </c>
      <c r="L826" s="31">
        <v>2.93</v>
      </c>
      <c r="M826" s="28">
        <v>10</v>
      </c>
      <c r="N826" s="32">
        <v>0.7</v>
      </c>
      <c r="O826" s="60" t="s">
        <v>3772</v>
      </c>
      <c r="P826" s="7" t="s">
        <v>3747</v>
      </c>
      <c r="Q826" s="7" t="s">
        <v>51</v>
      </c>
      <c r="R826" s="7" t="s">
        <v>3628</v>
      </c>
      <c r="S826" s="4" t="str">
        <f>LOOKUP(2,1/('[1] 集采未中选药品规格'!$A$2:$A$596=$R826),'[1] 集采未中选药品规格'!C$2:C$596)</f>
        <v>500mg</v>
      </c>
      <c r="T826" s="4" t="str">
        <f>LOOKUP(2,1/('[1] 集采未中选药品规格'!$A$2:$A$596=$R826),'[1] 集采未中选药品规格'!D$2:D$596)</f>
        <v>1瓶</v>
      </c>
      <c r="U826" s="7" t="s">
        <v>47</v>
      </c>
      <c r="V826" s="61" t="s">
        <v>3618</v>
      </c>
      <c r="W826" s="7" t="s">
        <v>3619</v>
      </c>
      <c r="X826" s="61" t="s">
        <v>3618</v>
      </c>
      <c r="Y826" s="7" t="s">
        <v>3619</v>
      </c>
      <c r="Z826" s="7">
        <v>26.1</v>
      </c>
      <c r="AA826" s="7">
        <v>26.1</v>
      </c>
      <c r="AB826" s="54" t="s">
        <v>57</v>
      </c>
      <c r="AC826" s="42"/>
      <c r="AD826" s="42"/>
      <c r="AE826" s="42" t="s">
        <v>3773</v>
      </c>
      <c r="AF826" s="42" t="s">
        <v>3772</v>
      </c>
      <c r="AG826" s="42" t="s">
        <v>3774</v>
      </c>
      <c r="AH826" s="54"/>
      <c r="AI826" s="50" t="str">
        <f t="shared" si="305"/>
        <v>规格√</v>
      </c>
      <c r="AJ826" s="50" t="str">
        <f t="shared" si="306"/>
        <v>按中选价</v>
      </c>
      <c r="AK826" s="51">
        <f t="shared" si="307"/>
        <v>2.93</v>
      </c>
      <c r="AL826" s="50">
        <f t="shared" si="308"/>
        <v>8.9</v>
      </c>
      <c r="AM826" s="52" t="str">
        <f t="shared" si="309"/>
        <v>差比价与挂网价取低者</v>
      </c>
      <c r="AN826" s="53">
        <f t="shared" si="310"/>
        <v>2.93</v>
      </c>
      <c r="AO826" s="53">
        <f t="shared" si="311"/>
        <v>2.93</v>
      </c>
      <c r="AP826" s="53">
        <f t="shared" si="312"/>
        <v>2.93</v>
      </c>
    </row>
    <row r="827" spans="1:42">
      <c r="A827" s="28">
        <v>58</v>
      </c>
      <c r="B827" s="28" t="s">
        <v>3747</v>
      </c>
      <c r="C827" s="28" t="s">
        <v>3748</v>
      </c>
      <c r="D827" s="28" t="s">
        <v>3574</v>
      </c>
      <c r="E827" s="28" t="str">
        <f>LOOKUP(2,1/([1]中选结果表!$C$2:$C$85=D827),[1]中选结果表!$M$2:$M$85)</f>
        <v>注射剂</v>
      </c>
      <c r="F827" s="28" t="s">
        <v>3148</v>
      </c>
      <c r="G827" s="28" t="str">
        <f>LOOKUP(2,1/([1]中选结果表!$D$2:$D$85=$F827),[1]中选结果表!$E$2:$E$85)</f>
        <v>500mg</v>
      </c>
      <c r="H827" s="28" t="str">
        <f>LOOKUP(2,1/([1]中选结果表!$D$2:$D$85=$F827),[1]中选结果表!$F$2:$F$85)</f>
        <v>10瓶</v>
      </c>
      <c r="I827" s="28" t="s">
        <v>89</v>
      </c>
      <c r="J827" s="28" t="s">
        <v>843</v>
      </c>
      <c r="K827" s="28">
        <v>29.3</v>
      </c>
      <c r="L827" s="31">
        <v>2.93</v>
      </c>
      <c r="M827" s="28">
        <v>10</v>
      </c>
      <c r="N827" s="32">
        <v>0.7</v>
      </c>
      <c r="O827" s="60" t="s">
        <v>3775</v>
      </c>
      <c r="P827" s="7" t="s">
        <v>3747</v>
      </c>
      <c r="Q827" s="7" t="s">
        <v>51</v>
      </c>
      <c r="R827" s="7" t="s">
        <v>3776</v>
      </c>
      <c r="S827" s="4" t="str">
        <f>LOOKUP(2,1/('[1] 集采未中选药品规格'!$A$2:$A$596=$R827),'[1] 集采未中选药品规格'!C$2:C$596)</f>
        <v>500mg</v>
      </c>
      <c r="T827" s="4" t="str">
        <f>LOOKUP(2,1/('[1] 集采未中选药品规格'!$A$2:$A$596=$R827),'[1] 集采未中选药品规格'!D$2:D$596)</f>
        <v>1瓶</v>
      </c>
      <c r="U827" s="7" t="s">
        <v>89</v>
      </c>
      <c r="V827" s="61" t="s">
        <v>3777</v>
      </c>
      <c r="W827" s="7" t="s">
        <v>3778</v>
      </c>
      <c r="X827" s="61" t="s">
        <v>3777</v>
      </c>
      <c r="Y827" s="7" t="s">
        <v>3778</v>
      </c>
      <c r="Z827" s="7">
        <v>23.5</v>
      </c>
      <c r="AA827" s="7">
        <v>23.5</v>
      </c>
      <c r="AB827" s="54" t="s">
        <v>66</v>
      </c>
      <c r="AC827" s="42"/>
      <c r="AD827" s="42"/>
      <c r="AE827" s="42" t="s">
        <v>3779</v>
      </c>
      <c r="AF827" s="42" t="s">
        <v>3775</v>
      </c>
      <c r="AG827" s="42" t="s">
        <v>3780</v>
      </c>
      <c r="AH827" s="54"/>
      <c r="AI827" s="50" t="str">
        <f t="shared" si="305"/>
        <v>规格√</v>
      </c>
      <c r="AJ827" s="50" t="str">
        <f t="shared" si="306"/>
        <v>按中选价</v>
      </c>
      <c r="AK827" s="51">
        <f t="shared" si="307"/>
        <v>2.93</v>
      </c>
      <c r="AL827" s="50">
        <f t="shared" si="308"/>
        <v>8</v>
      </c>
      <c r="AM827" s="52" t="str">
        <f t="shared" si="309"/>
        <v>过评药，行梯度降价</v>
      </c>
      <c r="AN827" s="53">
        <f t="shared" si="310"/>
        <v>14.1</v>
      </c>
      <c r="AO827" s="53">
        <f t="shared" si="311"/>
        <v>8.4600000000000009</v>
      </c>
      <c r="AP827" s="53">
        <f t="shared" si="312"/>
        <v>6.77</v>
      </c>
    </row>
    <row r="828" spans="1:42">
      <c r="A828" s="28">
        <v>58</v>
      </c>
      <c r="B828" s="28" t="s">
        <v>3747</v>
      </c>
      <c r="C828" s="28" t="s">
        <v>3748</v>
      </c>
      <c r="D828" s="28" t="s">
        <v>3574</v>
      </c>
      <c r="E828" s="28" t="str">
        <f>LOOKUP(2,1/([1]中选结果表!$C$2:$C$85=D828),[1]中选结果表!$M$2:$M$85)</f>
        <v>注射剂</v>
      </c>
      <c r="F828" s="28" t="s">
        <v>3148</v>
      </c>
      <c r="G828" s="28" t="str">
        <f>LOOKUP(2,1/([1]中选结果表!$D$2:$D$85=$F828),[1]中选结果表!$E$2:$E$85)</f>
        <v>500mg</v>
      </c>
      <c r="H828" s="28" t="str">
        <f>LOOKUP(2,1/([1]中选结果表!$D$2:$D$85=$F828),[1]中选结果表!$F$2:$F$85)</f>
        <v>10瓶</v>
      </c>
      <c r="I828" s="28" t="s">
        <v>89</v>
      </c>
      <c r="J828" s="28" t="s">
        <v>843</v>
      </c>
      <c r="K828" s="28">
        <v>29.3</v>
      </c>
      <c r="L828" s="31">
        <v>2.93</v>
      </c>
      <c r="M828" s="28">
        <v>10</v>
      </c>
      <c r="N828" s="32">
        <v>0.7</v>
      </c>
      <c r="O828" s="60" t="s">
        <v>3781</v>
      </c>
      <c r="P828" s="7" t="s">
        <v>3747</v>
      </c>
      <c r="Q828" s="7" t="s">
        <v>51</v>
      </c>
      <c r="R828" s="7" t="s">
        <v>3628</v>
      </c>
      <c r="S828" s="4" t="str">
        <f>LOOKUP(2,1/('[1] 集采未中选药品规格'!$A$2:$A$596=$R828),'[1] 集采未中选药品规格'!C$2:C$596)</f>
        <v>500mg</v>
      </c>
      <c r="T828" s="4" t="str">
        <f>LOOKUP(2,1/('[1] 集采未中选药品规格'!$A$2:$A$596=$R828),'[1] 集采未中选药品规格'!D$2:D$596)</f>
        <v>1瓶</v>
      </c>
      <c r="U828" s="7" t="s">
        <v>47</v>
      </c>
      <c r="V828" s="61" t="s">
        <v>3782</v>
      </c>
      <c r="W828" s="7" t="s">
        <v>3783</v>
      </c>
      <c r="X828" s="61" t="s">
        <v>3782</v>
      </c>
      <c r="Y828" s="7" t="s">
        <v>3783</v>
      </c>
      <c r="Z828" s="7">
        <v>21.8</v>
      </c>
      <c r="AA828" s="7">
        <v>21.8</v>
      </c>
      <c r="AB828" s="54" t="s">
        <v>66</v>
      </c>
      <c r="AC828" s="42"/>
      <c r="AD828" s="42"/>
      <c r="AE828" s="42" t="s">
        <v>3784</v>
      </c>
      <c r="AF828" s="42" t="s">
        <v>3781</v>
      </c>
      <c r="AG828" s="42" t="s">
        <v>3785</v>
      </c>
      <c r="AH828" s="54"/>
      <c r="AI828" s="50" t="str">
        <f t="shared" si="305"/>
        <v>规格√</v>
      </c>
      <c r="AJ828" s="50" t="str">
        <f t="shared" si="306"/>
        <v>按中选价</v>
      </c>
      <c r="AK828" s="51">
        <f t="shared" si="307"/>
        <v>2.93</v>
      </c>
      <c r="AL828" s="50">
        <f t="shared" si="308"/>
        <v>7.4</v>
      </c>
      <c r="AM828" s="52" t="str">
        <f t="shared" si="309"/>
        <v>过评药，行梯度降价</v>
      </c>
      <c r="AN828" s="53">
        <f t="shared" si="310"/>
        <v>13.08</v>
      </c>
      <c r="AO828" s="53">
        <f t="shared" si="311"/>
        <v>7.85</v>
      </c>
      <c r="AP828" s="53">
        <f t="shared" si="312"/>
        <v>6.2799999999999994</v>
      </c>
    </row>
    <row r="829" spans="1:42">
      <c r="A829" s="28">
        <v>58</v>
      </c>
      <c r="B829" s="28" t="s">
        <v>3747</v>
      </c>
      <c r="C829" s="28" t="s">
        <v>3748</v>
      </c>
      <c r="D829" s="28" t="s">
        <v>3574</v>
      </c>
      <c r="E829" s="28" t="str">
        <f>LOOKUP(2,1/([1]中选结果表!$C$2:$C$85=D829),[1]中选结果表!$M$2:$M$85)</f>
        <v>注射剂</v>
      </c>
      <c r="F829" s="28" t="s">
        <v>3148</v>
      </c>
      <c r="G829" s="28" t="str">
        <f>LOOKUP(2,1/([1]中选结果表!$D$2:$D$85=$F829),[1]中选结果表!$E$2:$E$85)</f>
        <v>500mg</v>
      </c>
      <c r="H829" s="28" t="str">
        <f>LOOKUP(2,1/([1]中选结果表!$D$2:$D$85=$F829),[1]中选结果表!$F$2:$F$85)</f>
        <v>10瓶</v>
      </c>
      <c r="I829" s="28" t="s">
        <v>89</v>
      </c>
      <c r="J829" s="28" t="s">
        <v>843</v>
      </c>
      <c r="K829" s="28">
        <v>29.3</v>
      </c>
      <c r="L829" s="31">
        <v>2.93</v>
      </c>
      <c r="M829" s="28">
        <v>10</v>
      </c>
      <c r="N829" s="32">
        <v>0.7</v>
      </c>
      <c r="O829" s="60" t="s">
        <v>3786</v>
      </c>
      <c r="P829" s="7" t="s">
        <v>3747</v>
      </c>
      <c r="Q829" s="7" t="s">
        <v>51</v>
      </c>
      <c r="R829" s="7" t="s">
        <v>3171</v>
      </c>
      <c r="S829" s="4" t="str">
        <f>LOOKUP(2,1/('[1] 集采未中选药品规格'!$A$2:$A$596=$R829),'[1] 集采未中选药品规格'!C$2:C$596)</f>
        <v>500mg</v>
      </c>
      <c r="T829" s="4" t="str">
        <f>LOOKUP(2,1/('[1] 集采未中选药品规格'!$A$2:$A$596=$R829),'[1] 集采未中选药品规格'!D$2:D$596)</f>
        <v>1支</v>
      </c>
      <c r="U829" s="7" t="s">
        <v>512</v>
      </c>
      <c r="V829" s="61" t="s">
        <v>1787</v>
      </c>
      <c r="W829" s="7" t="s">
        <v>1788</v>
      </c>
      <c r="X829" s="61" t="s">
        <v>1787</v>
      </c>
      <c r="Y829" s="7" t="s">
        <v>1788</v>
      </c>
      <c r="Z829" s="7">
        <v>16.059999999999999</v>
      </c>
      <c r="AA829" s="7">
        <v>16.059999999999999</v>
      </c>
      <c r="AB829" s="54" t="s">
        <v>66</v>
      </c>
      <c r="AC829" s="42"/>
      <c r="AD829" s="42"/>
      <c r="AE829" s="42" t="s">
        <v>3787</v>
      </c>
      <c r="AF829" s="42" t="s">
        <v>3786</v>
      </c>
      <c r="AG829" s="42" t="s">
        <v>3788</v>
      </c>
      <c r="AH829" s="54"/>
      <c r="AI829" s="50" t="str">
        <f t="shared" si="305"/>
        <v>规格√</v>
      </c>
      <c r="AJ829" s="50" t="str">
        <f t="shared" si="306"/>
        <v>按中选价</v>
      </c>
      <c r="AK829" s="51">
        <f t="shared" si="307"/>
        <v>2.93</v>
      </c>
      <c r="AL829" s="50">
        <f t="shared" si="308"/>
        <v>5.5</v>
      </c>
      <c r="AM829" s="52" t="str">
        <f t="shared" si="309"/>
        <v>过评药，行梯度降价</v>
      </c>
      <c r="AN829" s="53">
        <f t="shared" si="310"/>
        <v>9.64</v>
      </c>
      <c r="AO829" s="53">
        <f t="shared" si="311"/>
        <v>5.79</v>
      </c>
      <c r="AP829" s="53">
        <f t="shared" si="312"/>
        <v>4.63</v>
      </c>
    </row>
    <row r="830" spans="1:42">
      <c r="A830" s="28">
        <v>58</v>
      </c>
      <c r="B830" s="28" t="s">
        <v>3747</v>
      </c>
      <c r="C830" s="28" t="s">
        <v>3748</v>
      </c>
      <c r="D830" s="28" t="s">
        <v>3574</v>
      </c>
      <c r="E830" s="28" t="str">
        <f>LOOKUP(2,1/([1]中选结果表!$C$2:$C$85=D830),[1]中选结果表!$M$2:$M$85)</f>
        <v>注射剂</v>
      </c>
      <c r="F830" s="28" t="s">
        <v>3148</v>
      </c>
      <c r="G830" s="28" t="str">
        <f>LOOKUP(2,1/([1]中选结果表!$D$2:$D$85=$F830),[1]中选结果表!$E$2:$E$85)</f>
        <v>500mg</v>
      </c>
      <c r="H830" s="28" t="str">
        <f>LOOKUP(2,1/([1]中选结果表!$D$2:$D$85=$F830),[1]中选结果表!$F$2:$F$85)</f>
        <v>10瓶</v>
      </c>
      <c r="I830" s="28" t="s">
        <v>89</v>
      </c>
      <c r="J830" s="28" t="s">
        <v>843</v>
      </c>
      <c r="K830" s="28">
        <v>29.3</v>
      </c>
      <c r="L830" s="31">
        <v>2.93</v>
      </c>
      <c r="M830" s="28">
        <v>10</v>
      </c>
      <c r="N830" s="32">
        <v>0.7</v>
      </c>
      <c r="O830" s="60" t="s">
        <v>3789</v>
      </c>
      <c r="P830" s="7" t="s">
        <v>3747</v>
      </c>
      <c r="Q830" s="7" t="s">
        <v>51</v>
      </c>
      <c r="R830" s="7" t="s">
        <v>3790</v>
      </c>
      <c r="S830" s="4" t="str">
        <f>LOOKUP(2,1/('[1] 集采未中选药品规格'!$A$2:$A$596=$R830),'[1] 集采未中选药品规格'!C$2:C$596)</f>
        <v>500mg</v>
      </c>
      <c r="T830" s="4" t="str">
        <f>LOOKUP(2,1/('[1] 集采未中选药品规格'!$A$2:$A$596=$R830),'[1] 集采未中选药品规格'!D$2:D$596)</f>
        <v>1瓶</v>
      </c>
      <c r="U830" s="7" t="s">
        <v>47</v>
      </c>
      <c r="V830" s="61" t="s">
        <v>869</v>
      </c>
      <c r="W830" s="7" t="s">
        <v>843</v>
      </c>
      <c r="X830" s="61" t="s">
        <v>869</v>
      </c>
      <c r="Y830" s="7" t="s">
        <v>843</v>
      </c>
      <c r="Z830" s="7">
        <v>25.99</v>
      </c>
      <c r="AA830" s="7">
        <v>25.99</v>
      </c>
      <c r="AB830" s="54" t="s">
        <v>66</v>
      </c>
      <c r="AC830" s="42"/>
      <c r="AD830" s="42"/>
      <c r="AE830" s="42" t="s">
        <v>3791</v>
      </c>
      <c r="AF830" s="42" t="s">
        <v>3789</v>
      </c>
      <c r="AG830" s="42" t="s">
        <v>3792</v>
      </c>
      <c r="AH830" s="54" t="s">
        <v>60</v>
      </c>
      <c r="AI830" s="50" t="str">
        <f t="shared" si="305"/>
        <v>规格√</v>
      </c>
      <c r="AJ830" s="50" t="str">
        <f t="shared" si="306"/>
        <v>按中选价</v>
      </c>
      <c r="AK830" s="51">
        <f t="shared" si="307"/>
        <v>2.93</v>
      </c>
      <c r="AL830" s="50">
        <f t="shared" si="308"/>
        <v>8.9</v>
      </c>
      <c r="AM830" s="52" t="str">
        <f t="shared" si="309"/>
        <v>过评药，行梯度降价</v>
      </c>
      <c r="AN830" s="53">
        <f t="shared" si="310"/>
        <v>15.6</v>
      </c>
      <c r="AO830" s="53">
        <f t="shared" si="311"/>
        <v>9.36</v>
      </c>
      <c r="AP830" s="53">
        <f t="shared" si="312"/>
        <v>7.49</v>
      </c>
    </row>
    <row r="831" spans="1:42">
      <c r="A831" s="28">
        <v>58</v>
      </c>
      <c r="B831" s="28" t="s">
        <v>3747</v>
      </c>
      <c r="C831" s="28" t="s">
        <v>3748</v>
      </c>
      <c r="D831" s="28" t="s">
        <v>3574</v>
      </c>
      <c r="E831" s="28" t="str">
        <f>LOOKUP(2,1/([1]中选结果表!$C$2:$C$85=D831),[1]中选结果表!$M$2:$M$85)</f>
        <v>注射剂</v>
      </c>
      <c r="F831" s="28" t="s">
        <v>3793</v>
      </c>
      <c r="G831" s="28" t="str">
        <f>LOOKUP(2,1/([1]中选结果表!$D$2:$D$85=$F831),[1]中选结果表!$E$2:$E$85)</f>
        <v>1000mg</v>
      </c>
      <c r="H831" s="28" t="str">
        <f>LOOKUP(2,1/([1]中选结果表!$D$2:$D$85=$F831),[1]中选结果表!$F$2:$F$85)</f>
        <v>10瓶</v>
      </c>
      <c r="I831" s="28" t="s">
        <v>89</v>
      </c>
      <c r="J831" s="28" t="s">
        <v>843</v>
      </c>
      <c r="K831" s="28">
        <v>49.81</v>
      </c>
      <c r="L831" s="31">
        <v>4.9809999999999999</v>
      </c>
      <c r="M831" s="28">
        <v>10</v>
      </c>
      <c r="N831" s="32">
        <v>0.7</v>
      </c>
      <c r="O831" s="60" t="s">
        <v>3794</v>
      </c>
      <c r="P831" s="7" t="s">
        <v>3747</v>
      </c>
      <c r="Q831" s="7" t="s">
        <v>51</v>
      </c>
      <c r="R831" s="7" t="s">
        <v>1920</v>
      </c>
      <c r="S831" s="4" t="str">
        <f>LOOKUP(2,1/('[1] 集采未中选药品规格'!$A$2:$A$596=$R831),'[1] 集采未中选药品规格'!C$2:C$596)</f>
        <v>1000mg</v>
      </c>
      <c r="T831" s="4" t="str">
        <f>LOOKUP(2,1/('[1] 集采未中选药品规格'!$A$2:$A$596=$R831),'[1] 集采未中选药品规格'!D$2:D$596)</f>
        <v>1瓶</v>
      </c>
      <c r="U831" s="7" t="s">
        <v>89</v>
      </c>
      <c r="V831" s="61" t="s">
        <v>3755</v>
      </c>
      <c r="W831" s="7" t="s">
        <v>3756</v>
      </c>
      <c r="X831" s="61" t="s">
        <v>3755</v>
      </c>
      <c r="Y831" s="7" t="s">
        <v>3756</v>
      </c>
      <c r="Z831" s="7">
        <v>57.13</v>
      </c>
      <c r="AA831" s="7">
        <v>57.13</v>
      </c>
      <c r="AB831" s="54" t="s">
        <v>57</v>
      </c>
      <c r="AC831" s="42"/>
      <c r="AD831" s="42"/>
      <c r="AE831" s="42" t="s">
        <v>3795</v>
      </c>
      <c r="AF831" s="42" t="s">
        <v>3794</v>
      </c>
      <c r="AG831" s="42" t="s">
        <v>3796</v>
      </c>
      <c r="AH831" s="54"/>
      <c r="AI831" s="50" t="str">
        <f t="shared" si="305"/>
        <v>规格√</v>
      </c>
      <c r="AJ831" s="50" t="str">
        <f t="shared" si="306"/>
        <v>按中选价</v>
      </c>
      <c r="AK831" s="51">
        <f t="shared" si="307"/>
        <v>4.9800000000000004</v>
      </c>
      <c r="AL831" s="50">
        <f t="shared" si="308"/>
        <v>11.5</v>
      </c>
      <c r="AM831" s="52" t="str">
        <f t="shared" si="309"/>
        <v>差比价与挂网价取低者</v>
      </c>
      <c r="AN831" s="53">
        <f t="shared" si="310"/>
        <v>4.9800000000000004</v>
      </c>
      <c r="AO831" s="53">
        <f t="shared" si="311"/>
        <v>4.9800000000000004</v>
      </c>
      <c r="AP831" s="53">
        <f t="shared" si="312"/>
        <v>4.9800000000000004</v>
      </c>
    </row>
    <row r="832" spans="1:42">
      <c r="A832" s="28">
        <v>58</v>
      </c>
      <c r="B832" s="28" t="s">
        <v>3747</v>
      </c>
      <c r="C832" s="28" t="s">
        <v>3748</v>
      </c>
      <c r="D832" s="28" t="s">
        <v>3574</v>
      </c>
      <c r="E832" s="28" t="str">
        <f>LOOKUP(2,1/([1]中选结果表!$C$2:$C$85=D832),[1]中选结果表!$M$2:$M$85)</f>
        <v>注射剂</v>
      </c>
      <c r="F832" s="28" t="s">
        <v>3793</v>
      </c>
      <c r="G832" s="28" t="str">
        <f>LOOKUP(2,1/([1]中选结果表!$D$2:$D$85=$F832),[1]中选结果表!$E$2:$E$85)</f>
        <v>1000mg</v>
      </c>
      <c r="H832" s="28" t="str">
        <f>LOOKUP(2,1/([1]中选结果表!$D$2:$D$85=$F832),[1]中选结果表!$F$2:$F$85)</f>
        <v>10瓶</v>
      </c>
      <c r="I832" s="28" t="s">
        <v>89</v>
      </c>
      <c r="J832" s="28" t="s">
        <v>843</v>
      </c>
      <c r="K832" s="28">
        <v>49.81</v>
      </c>
      <c r="L832" s="31">
        <v>4.9809999999999999</v>
      </c>
      <c r="M832" s="28">
        <v>10</v>
      </c>
      <c r="N832" s="32">
        <v>0.7</v>
      </c>
      <c r="O832" s="60" t="s">
        <v>3797</v>
      </c>
      <c r="P832" s="7" t="s">
        <v>3760</v>
      </c>
      <c r="Q832" s="7" t="s">
        <v>51</v>
      </c>
      <c r="R832" s="7" t="s">
        <v>1916</v>
      </c>
      <c r="S832" s="4" t="str">
        <f>LOOKUP(2,1/('[1] 集采未中选药品规格'!$A$2:$A$596=$R832),'[1] 集采未中选药品规格'!C$2:C$596)</f>
        <v>1000mg</v>
      </c>
      <c r="T832" s="4" t="str">
        <f>LOOKUP(2,1/('[1] 集采未中选药品规格'!$A$2:$A$596=$R832),'[1] 集采未中选药品规格'!D$2:D$596)</f>
        <v>1瓶</v>
      </c>
      <c r="U832" s="7" t="s">
        <v>47</v>
      </c>
      <c r="V832" s="61" t="s">
        <v>319</v>
      </c>
      <c r="W832" s="7" t="s">
        <v>320</v>
      </c>
      <c r="X832" s="61" t="s">
        <v>319</v>
      </c>
      <c r="Y832" s="7" t="s">
        <v>320</v>
      </c>
      <c r="Z832" s="7">
        <v>97.04</v>
      </c>
      <c r="AA832" s="7">
        <v>97.04</v>
      </c>
      <c r="AB832" s="54" t="s">
        <v>57</v>
      </c>
      <c r="AC832" s="42"/>
      <c r="AD832" s="42"/>
      <c r="AE832" s="42" t="s">
        <v>3798</v>
      </c>
      <c r="AF832" s="42" t="s">
        <v>3797</v>
      </c>
      <c r="AG832" s="42" t="s">
        <v>3799</v>
      </c>
      <c r="AH832" s="54"/>
      <c r="AI832" s="50" t="str">
        <f t="shared" si="305"/>
        <v>规格√</v>
      </c>
      <c r="AJ832" s="50" t="str">
        <f t="shared" si="306"/>
        <v>按中选价</v>
      </c>
      <c r="AK832" s="51">
        <f t="shared" si="307"/>
        <v>4.9800000000000004</v>
      </c>
      <c r="AL832" s="50">
        <f t="shared" si="308"/>
        <v>19.5</v>
      </c>
      <c r="AM832" s="52" t="str">
        <f t="shared" si="309"/>
        <v>差比价与挂网价取低者</v>
      </c>
      <c r="AN832" s="53">
        <f t="shared" si="310"/>
        <v>4.9800000000000004</v>
      </c>
      <c r="AO832" s="53">
        <f t="shared" si="311"/>
        <v>4.9800000000000004</v>
      </c>
      <c r="AP832" s="53">
        <f t="shared" si="312"/>
        <v>4.9800000000000004</v>
      </c>
    </row>
    <row r="833" spans="1:42">
      <c r="A833" s="28">
        <v>58</v>
      </c>
      <c r="B833" s="28" t="s">
        <v>3747</v>
      </c>
      <c r="C833" s="28" t="s">
        <v>3748</v>
      </c>
      <c r="D833" s="28" t="s">
        <v>3574</v>
      </c>
      <c r="E833" s="28" t="str">
        <f>LOOKUP(2,1/([1]中选结果表!$C$2:$C$85=D833),[1]中选结果表!$M$2:$M$85)</f>
        <v>注射剂</v>
      </c>
      <c r="F833" s="28" t="s">
        <v>3793</v>
      </c>
      <c r="G833" s="28" t="str">
        <f>LOOKUP(2,1/([1]中选结果表!$D$2:$D$85=$F833),[1]中选结果表!$E$2:$E$85)</f>
        <v>1000mg</v>
      </c>
      <c r="H833" s="28" t="str">
        <f>LOOKUP(2,1/([1]中选结果表!$D$2:$D$85=$F833),[1]中选结果表!$F$2:$F$85)</f>
        <v>10瓶</v>
      </c>
      <c r="I833" s="28" t="s">
        <v>89</v>
      </c>
      <c r="J833" s="28" t="s">
        <v>843</v>
      </c>
      <c r="K833" s="28">
        <v>49.81</v>
      </c>
      <c r="L833" s="31">
        <v>4.9809999999999999</v>
      </c>
      <c r="M833" s="28">
        <v>10</v>
      </c>
      <c r="N833" s="32">
        <v>0.7</v>
      </c>
      <c r="O833" s="60" t="s">
        <v>3800</v>
      </c>
      <c r="P833" s="7" t="s">
        <v>3747</v>
      </c>
      <c r="Q833" s="7" t="s">
        <v>51</v>
      </c>
      <c r="R833" s="7" t="s">
        <v>3801</v>
      </c>
      <c r="S833" s="4" t="str">
        <f>LOOKUP(2,1/('[1] 集采未中选药品规格'!$A$2:$A$596=$R833),'[1] 集采未中选药品规格'!C$2:C$596)</f>
        <v>1000mg</v>
      </c>
      <c r="T833" s="4" t="str">
        <f>LOOKUP(2,1/('[1] 集采未中选药品规格'!$A$2:$A$596=$R833),'[1] 集采未中选药品规格'!D$2:D$596)</f>
        <v>1瓶</v>
      </c>
      <c r="U833" s="7" t="s">
        <v>89</v>
      </c>
      <c r="V833" s="61" t="s">
        <v>3768</v>
      </c>
      <c r="W833" s="7" t="s">
        <v>3769</v>
      </c>
      <c r="X833" s="61" t="s">
        <v>3768</v>
      </c>
      <c r="Y833" s="7" t="s">
        <v>3769</v>
      </c>
      <c r="Z833" s="7">
        <v>32.1</v>
      </c>
      <c r="AA833" s="7">
        <v>32.1</v>
      </c>
      <c r="AB833" s="54" t="s">
        <v>57</v>
      </c>
      <c r="AC833" s="42"/>
      <c r="AD833" s="42"/>
      <c r="AE833" s="42" t="s">
        <v>3802</v>
      </c>
      <c r="AF833" s="42" t="s">
        <v>3800</v>
      </c>
      <c r="AG833" s="42" t="s">
        <v>3803</v>
      </c>
      <c r="AH833" s="54"/>
      <c r="AI833" s="50" t="str">
        <f t="shared" si="305"/>
        <v>规格√</v>
      </c>
      <c r="AJ833" s="50" t="str">
        <f t="shared" si="306"/>
        <v>按中选价</v>
      </c>
      <c r="AK833" s="51">
        <f t="shared" si="307"/>
        <v>4.9800000000000004</v>
      </c>
      <c r="AL833" s="50">
        <f t="shared" si="308"/>
        <v>6.4</v>
      </c>
      <c r="AM833" s="52" t="str">
        <f t="shared" si="309"/>
        <v>差比价与挂网价取低者</v>
      </c>
      <c r="AN833" s="53">
        <f t="shared" si="310"/>
        <v>4.9800000000000004</v>
      </c>
      <c r="AO833" s="53">
        <f t="shared" si="311"/>
        <v>4.9800000000000004</v>
      </c>
      <c r="AP833" s="53">
        <f t="shared" si="312"/>
        <v>4.9800000000000004</v>
      </c>
    </row>
    <row r="834" spans="1:42">
      <c r="A834" s="28">
        <v>58</v>
      </c>
      <c r="B834" s="28" t="s">
        <v>3747</v>
      </c>
      <c r="C834" s="28" t="s">
        <v>3748</v>
      </c>
      <c r="D834" s="28" t="s">
        <v>3574</v>
      </c>
      <c r="E834" s="28" t="str">
        <f>LOOKUP(2,1/([1]中选结果表!$C$2:$C$85=D834),[1]中选结果表!$M$2:$M$85)</f>
        <v>注射剂</v>
      </c>
      <c r="F834" s="28" t="s">
        <v>3793</v>
      </c>
      <c r="G834" s="28" t="str">
        <f>LOOKUP(2,1/([1]中选结果表!$D$2:$D$85=$F834),[1]中选结果表!$E$2:$E$85)</f>
        <v>1000mg</v>
      </c>
      <c r="H834" s="28" t="str">
        <f>LOOKUP(2,1/([1]中选结果表!$D$2:$D$85=$F834),[1]中选结果表!$F$2:$F$85)</f>
        <v>10瓶</v>
      </c>
      <c r="I834" s="28" t="s">
        <v>89</v>
      </c>
      <c r="J834" s="28" t="s">
        <v>843</v>
      </c>
      <c r="K834" s="28">
        <v>49.81</v>
      </c>
      <c r="L834" s="31">
        <v>4.9809999999999999</v>
      </c>
      <c r="M834" s="28">
        <v>10</v>
      </c>
      <c r="N834" s="32">
        <v>0.7</v>
      </c>
      <c r="O834" s="60" t="s">
        <v>3804</v>
      </c>
      <c r="P834" s="7" t="s">
        <v>3747</v>
      </c>
      <c r="Q834" s="7" t="s">
        <v>3614</v>
      </c>
      <c r="R834" s="7" t="s">
        <v>1920</v>
      </c>
      <c r="S834" s="4" t="str">
        <f>LOOKUP(2,1/('[1] 集采未中选药品规格'!$A$2:$A$596=$R834),'[1] 集采未中选药品规格'!C$2:C$596)</f>
        <v>1000mg</v>
      </c>
      <c r="T834" s="4" t="str">
        <f>LOOKUP(2,1/('[1] 集采未中选药品规格'!$A$2:$A$596=$R834),'[1] 集采未中选药品规格'!D$2:D$596)</f>
        <v>1瓶</v>
      </c>
      <c r="U834" s="7" t="s">
        <v>89</v>
      </c>
      <c r="V834" s="61" t="s">
        <v>3581</v>
      </c>
      <c r="W834" s="7" t="s">
        <v>3582</v>
      </c>
      <c r="X834" s="61" t="s">
        <v>3581</v>
      </c>
      <c r="Y834" s="7" t="s">
        <v>3582</v>
      </c>
      <c r="Z834" s="7">
        <v>45.73</v>
      </c>
      <c r="AA834" s="7">
        <v>45.73</v>
      </c>
      <c r="AB834" s="54" t="s">
        <v>66</v>
      </c>
      <c r="AC834" s="42"/>
      <c r="AD834" s="42"/>
      <c r="AE834" s="42" t="s">
        <v>3805</v>
      </c>
      <c r="AF834" s="42" t="s">
        <v>3804</v>
      </c>
      <c r="AG834" s="42" t="s">
        <v>3806</v>
      </c>
      <c r="AH834" s="54"/>
      <c r="AI834" s="50" t="str">
        <f t="shared" si="305"/>
        <v>规格√</v>
      </c>
      <c r="AJ834" s="50" t="str">
        <f t="shared" si="306"/>
        <v>按中选价</v>
      </c>
      <c r="AK834" s="51">
        <f t="shared" si="307"/>
        <v>4.9800000000000004</v>
      </c>
      <c r="AL834" s="50">
        <f t="shared" si="308"/>
        <v>9.1999999999999993</v>
      </c>
      <c r="AM834" s="52" t="str">
        <f t="shared" si="309"/>
        <v>过评药，行梯度降价</v>
      </c>
      <c r="AN834" s="53">
        <f t="shared" si="310"/>
        <v>27.44</v>
      </c>
      <c r="AO834" s="53">
        <f t="shared" si="311"/>
        <v>16.470000000000002</v>
      </c>
      <c r="AP834" s="53">
        <f t="shared" si="312"/>
        <v>13.18</v>
      </c>
    </row>
    <row r="835" spans="1:42">
      <c r="A835" s="28">
        <v>58</v>
      </c>
      <c r="B835" s="28" t="s">
        <v>3747</v>
      </c>
      <c r="C835" s="28" t="s">
        <v>3748</v>
      </c>
      <c r="D835" s="28" t="s">
        <v>3574</v>
      </c>
      <c r="E835" s="28" t="str">
        <f>LOOKUP(2,1/([1]中选结果表!$C$2:$C$85=D835),[1]中选结果表!$M$2:$M$85)</f>
        <v>注射剂</v>
      </c>
      <c r="F835" s="28" t="s">
        <v>3793</v>
      </c>
      <c r="G835" s="28" t="str">
        <f>LOOKUP(2,1/([1]中选结果表!$D$2:$D$85=$F835),[1]中选结果表!$E$2:$E$85)</f>
        <v>1000mg</v>
      </c>
      <c r="H835" s="28" t="str">
        <f>LOOKUP(2,1/([1]中选结果表!$D$2:$D$85=$F835),[1]中选结果表!$F$2:$F$85)</f>
        <v>10瓶</v>
      </c>
      <c r="I835" s="28" t="s">
        <v>89</v>
      </c>
      <c r="J835" s="28" t="s">
        <v>843</v>
      </c>
      <c r="K835" s="28">
        <v>49.81</v>
      </c>
      <c r="L835" s="31">
        <v>4.9809999999999999</v>
      </c>
      <c r="M835" s="28">
        <v>10</v>
      </c>
      <c r="N835" s="32">
        <v>0.7</v>
      </c>
      <c r="O835" s="60" t="s">
        <v>3807</v>
      </c>
      <c r="P835" s="7" t="s">
        <v>3747</v>
      </c>
      <c r="Q835" s="7" t="s">
        <v>3587</v>
      </c>
      <c r="R835" s="7" t="s">
        <v>1925</v>
      </c>
      <c r="S835" s="4" t="str">
        <f>LOOKUP(2,1/('[1] 集采未中选药品规格'!$A$2:$A$596=$R835),'[1] 集采未中选药品规格'!C$2:C$596)</f>
        <v>1000mg</v>
      </c>
      <c r="T835" s="4" t="str">
        <f>LOOKUP(2,1/('[1] 集采未中选药品规格'!$A$2:$A$596=$R835),'[1] 集采未中选药品规格'!D$2:D$596)</f>
        <v>1支</v>
      </c>
      <c r="U835" s="7" t="s">
        <v>512</v>
      </c>
      <c r="V835" s="61" t="s">
        <v>1011</v>
      </c>
      <c r="W835" s="7" t="s">
        <v>1012</v>
      </c>
      <c r="X835" s="61" t="s">
        <v>1011</v>
      </c>
      <c r="Y835" s="7" t="s">
        <v>1012</v>
      </c>
      <c r="Z835" s="7">
        <v>36</v>
      </c>
      <c r="AA835" s="7">
        <v>36</v>
      </c>
      <c r="AB835" s="54" t="s">
        <v>66</v>
      </c>
      <c r="AC835" s="42"/>
      <c r="AD835" s="42"/>
      <c r="AE835" s="42" t="s">
        <v>3808</v>
      </c>
      <c r="AF835" s="42" t="s">
        <v>3807</v>
      </c>
      <c r="AG835" s="42" t="s">
        <v>3809</v>
      </c>
      <c r="AH835" s="54"/>
      <c r="AI835" s="50" t="str">
        <f t="shared" si="305"/>
        <v>规格√</v>
      </c>
      <c r="AJ835" s="50" t="str">
        <f t="shared" si="306"/>
        <v>按中选价</v>
      </c>
      <c r="AK835" s="51">
        <f t="shared" si="307"/>
        <v>4.9800000000000004</v>
      </c>
      <c r="AL835" s="50">
        <f t="shared" si="308"/>
        <v>7.2</v>
      </c>
      <c r="AM835" s="52" t="str">
        <f t="shared" si="309"/>
        <v>过评药，行梯度降价</v>
      </c>
      <c r="AN835" s="53">
        <f t="shared" si="310"/>
        <v>21.6</v>
      </c>
      <c r="AO835" s="53">
        <f t="shared" si="311"/>
        <v>12.96</v>
      </c>
      <c r="AP835" s="53">
        <f t="shared" si="312"/>
        <v>10.37</v>
      </c>
    </row>
    <row r="836" spans="1:42">
      <c r="A836" s="28">
        <v>58</v>
      </c>
      <c r="B836" s="28" t="s">
        <v>3747</v>
      </c>
      <c r="C836" s="28" t="s">
        <v>3748</v>
      </c>
      <c r="D836" s="28" t="s">
        <v>3574</v>
      </c>
      <c r="E836" s="28" t="str">
        <f>LOOKUP(2,1/([1]中选结果表!$C$2:$C$85=D836),[1]中选结果表!$M$2:$M$85)</f>
        <v>注射剂</v>
      </c>
      <c r="F836" s="28" t="s">
        <v>3793</v>
      </c>
      <c r="G836" s="28" t="str">
        <f>LOOKUP(2,1/([1]中选结果表!$D$2:$D$85=$F836),[1]中选结果表!$E$2:$E$85)</f>
        <v>1000mg</v>
      </c>
      <c r="H836" s="28" t="str">
        <f>LOOKUP(2,1/([1]中选结果表!$D$2:$D$85=$F836),[1]中选结果表!$F$2:$F$85)</f>
        <v>10瓶</v>
      </c>
      <c r="I836" s="28" t="s">
        <v>89</v>
      </c>
      <c r="J836" s="28" t="s">
        <v>843</v>
      </c>
      <c r="K836" s="28">
        <v>49.81</v>
      </c>
      <c r="L836" s="31">
        <v>4.9809999999999999</v>
      </c>
      <c r="M836" s="28">
        <v>10</v>
      </c>
      <c r="N836" s="32">
        <v>0.7</v>
      </c>
      <c r="O836" s="60" t="s">
        <v>3810</v>
      </c>
      <c r="P836" s="7" t="s">
        <v>3747</v>
      </c>
      <c r="Q836" s="7" t="s">
        <v>51</v>
      </c>
      <c r="R836" s="7" t="s">
        <v>1916</v>
      </c>
      <c r="S836" s="4" t="str">
        <f>LOOKUP(2,1/('[1] 集采未中选药品规格'!$A$2:$A$596=$R836),'[1] 集采未中选药品规格'!C$2:C$596)</f>
        <v>1000mg</v>
      </c>
      <c r="T836" s="4" t="str">
        <f>LOOKUP(2,1/('[1] 集采未中选药品规格'!$A$2:$A$596=$R836),'[1] 集采未中选药品规格'!D$2:D$596)</f>
        <v>1瓶</v>
      </c>
      <c r="U836" s="7" t="s">
        <v>47</v>
      </c>
      <c r="V836" s="61" t="s">
        <v>3618</v>
      </c>
      <c r="W836" s="7" t="s">
        <v>3619</v>
      </c>
      <c r="X836" s="61" t="s">
        <v>3618</v>
      </c>
      <c r="Y836" s="7" t="s">
        <v>3619</v>
      </c>
      <c r="Z836" s="7">
        <v>43.1</v>
      </c>
      <c r="AA836" s="7">
        <v>43.1</v>
      </c>
      <c r="AB836" s="54" t="s">
        <v>57</v>
      </c>
      <c r="AC836" s="42"/>
      <c r="AD836" s="42"/>
      <c r="AE836" s="42" t="s">
        <v>3811</v>
      </c>
      <c r="AF836" s="42" t="s">
        <v>3810</v>
      </c>
      <c r="AG836" s="42" t="s">
        <v>3812</v>
      </c>
      <c r="AH836" s="54"/>
      <c r="AI836" s="50" t="str">
        <f t="shared" si="305"/>
        <v>规格√</v>
      </c>
      <c r="AJ836" s="50" t="str">
        <f t="shared" si="306"/>
        <v>按中选价</v>
      </c>
      <c r="AK836" s="51">
        <f t="shared" si="307"/>
        <v>4.9800000000000004</v>
      </c>
      <c r="AL836" s="50">
        <f t="shared" si="308"/>
        <v>8.6999999999999993</v>
      </c>
      <c r="AM836" s="52" t="str">
        <f t="shared" si="309"/>
        <v>差比价与挂网价取低者</v>
      </c>
      <c r="AN836" s="53">
        <f t="shared" si="310"/>
        <v>4.9800000000000004</v>
      </c>
      <c r="AO836" s="53">
        <f t="shared" si="311"/>
        <v>4.9800000000000004</v>
      </c>
      <c r="AP836" s="53">
        <f t="shared" si="312"/>
        <v>4.9800000000000004</v>
      </c>
    </row>
    <row r="837" spans="1:42">
      <c r="A837" s="28">
        <v>58</v>
      </c>
      <c r="B837" s="28" t="s">
        <v>3747</v>
      </c>
      <c r="C837" s="28" t="s">
        <v>3748</v>
      </c>
      <c r="D837" s="28" t="s">
        <v>3574</v>
      </c>
      <c r="E837" s="28" t="str">
        <f>LOOKUP(2,1/([1]中选结果表!$C$2:$C$85=D837),[1]中选结果表!$M$2:$M$85)</f>
        <v>注射剂</v>
      </c>
      <c r="F837" s="28" t="s">
        <v>3793</v>
      </c>
      <c r="G837" s="28" t="str">
        <f>LOOKUP(2,1/([1]中选结果表!$D$2:$D$85=$F837),[1]中选结果表!$E$2:$E$85)</f>
        <v>1000mg</v>
      </c>
      <c r="H837" s="28" t="str">
        <f>LOOKUP(2,1/([1]中选结果表!$D$2:$D$85=$F837),[1]中选结果表!$F$2:$F$85)</f>
        <v>10瓶</v>
      </c>
      <c r="I837" s="28" t="s">
        <v>89</v>
      </c>
      <c r="J837" s="28" t="s">
        <v>843</v>
      </c>
      <c r="K837" s="28">
        <v>49.81</v>
      </c>
      <c r="L837" s="31">
        <v>4.9809999999999999</v>
      </c>
      <c r="M837" s="28">
        <v>10</v>
      </c>
      <c r="N837" s="32">
        <v>0.7</v>
      </c>
      <c r="O837" s="60" t="s">
        <v>3813</v>
      </c>
      <c r="P837" s="7" t="s">
        <v>3747</v>
      </c>
      <c r="Q837" s="7" t="s">
        <v>51</v>
      </c>
      <c r="R837" s="12" t="s">
        <v>3814</v>
      </c>
      <c r="S837" s="4" t="str">
        <f>LOOKUP(2,1/('[1] 集采未中选药品规格'!$A$2:$A$596=$R837),'[1] 集采未中选药品规格'!C$2:C$596)</f>
        <v>1000mg</v>
      </c>
      <c r="T837" s="4" t="str">
        <f>LOOKUP(2,1/('[1] 集采未中选药品规格'!$A$2:$A$596=$R837),'[1] 集采未中选药品规格'!D$2:D$596)</f>
        <v>1瓶</v>
      </c>
      <c r="U837" s="7" t="s">
        <v>89</v>
      </c>
      <c r="V837" s="61" t="s">
        <v>3777</v>
      </c>
      <c r="W837" s="7" t="s">
        <v>3778</v>
      </c>
      <c r="X837" s="61" t="s">
        <v>3777</v>
      </c>
      <c r="Y837" s="7" t="s">
        <v>3778</v>
      </c>
      <c r="Z837" s="7">
        <v>35.700000000000003</v>
      </c>
      <c r="AA837" s="7">
        <v>35.700000000000003</v>
      </c>
      <c r="AB837" s="54" t="s">
        <v>66</v>
      </c>
      <c r="AC837" s="42"/>
      <c r="AD837" s="42"/>
      <c r="AE837" s="42" t="s">
        <v>3815</v>
      </c>
      <c r="AF837" s="42" t="s">
        <v>3813</v>
      </c>
      <c r="AG837" s="42" t="s">
        <v>3816</v>
      </c>
      <c r="AH837" s="54"/>
      <c r="AI837" s="50" t="str">
        <f t="shared" ref="AI837" si="313">IF(G837=S837,"规格√","规格×")</f>
        <v>规格√</v>
      </c>
      <c r="AJ837" s="50" t="str">
        <f t="shared" ref="AJ837" si="314">CHOOSE(IF($AI837="规格√",1,2),"按中选价",IF($E837="注射剂","含量差比价","装量差比价"))</f>
        <v>按中选价</v>
      </c>
      <c r="AK837" s="51">
        <f t="shared" ref="AK837" si="315">ROUND(CHOOSE(IF($AI837="规格√",1,2),$L837,IF($E837="注射剂",$L837*POWER(1.7,LOG(LEFT($S837,LEN($S837)-2)/LEFT($G837,LEN($G837)-2),2)),$L837*POWER(1.9,LOG(LEFT($S837,LEN($S837)-2)/LEFT($G837,LEN($G837)-2),2)))),2)</f>
        <v>4.9800000000000004</v>
      </c>
      <c r="AL837" s="50">
        <f t="shared" ref="AL837" si="316">ROUND($AA837/$AK837,1)</f>
        <v>7.2</v>
      </c>
      <c r="AM837" s="52" t="str">
        <f t="shared" ref="AM837" si="317">IF(OR($AC837="是",$AB837="是",$AD837="是"),CONCATENATE(IF($AC837="是","原研药",""),IF(COUNTA(AC837:AC837)&gt;=2,"、",""),IF($AB837="是","过评药",""),IF(AND(COUNTA(AC837:AD837)&gt;=2,AD837&lt;&gt;""),"、",""),IF($AD837="是","参比制剂",""),"，")&amp;IF($AL837&gt;=2,"行梯度降价","差比价与挂网价取低者"),"差比价与挂网价取低者")</f>
        <v>过评药，行梯度降价</v>
      </c>
      <c r="AN837" s="53">
        <f t="shared" ref="AN837" si="318">IF(Z837=0,"海南无挂网价（差比价为"&amp;AK837&amp;"）",ROUNDUP(IF(OR($AC837="是",$AB837="是",$AD837="是"),IF($AL837&gt;2,MAX($AA837*0.6,$AK837),MIN($AA837,$AK837)),MIN($AA837,$AK837)),2))</f>
        <v>21.42</v>
      </c>
      <c r="AO837" s="53">
        <f t="shared" ref="AO837" si="319">IF(Z837=0,"海南无挂网价（差比价为"&amp;AK837&amp;"）",ROUNDUP(IF(OR($AC837="是",$AB837="是",$AD837="是"),IF($AL837&gt;2,MAX($AA837*0.6*0.6,$AK837),MIN($AA837,$AK837)),MIN($AA837,$AK837)),2))</f>
        <v>12.86</v>
      </c>
      <c r="AP837" s="53">
        <f t="shared" ref="AP837" si="320">IF(Z837=0,"海南无挂网价（差比价为"&amp;AK837&amp;"）",ROUNDUP(IF(OR($AC837="是",$AB837="是",$AD837="是"),IF($AL837&gt;2,MAX($AA837*0.6*0.6*0.8,$AK837),MIN($AA837,$AK837)),MIN($AA837,$AK837)),2))</f>
        <v>10.29</v>
      </c>
    </row>
    <row r="838" spans="1:42">
      <c r="A838" s="28">
        <v>58</v>
      </c>
      <c r="B838" s="28" t="s">
        <v>3747</v>
      </c>
      <c r="C838" s="28" t="s">
        <v>3748</v>
      </c>
      <c r="D838" s="28" t="s">
        <v>3574</v>
      </c>
      <c r="E838" s="28" t="str">
        <f>LOOKUP(2,1/([1]中选结果表!$C$2:$C$85=D838),[1]中选结果表!$M$2:$M$85)</f>
        <v>注射剂</v>
      </c>
      <c r="F838" s="28" t="s">
        <v>3793</v>
      </c>
      <c r="G838" s="28" t="str">
        <f>LOOKUP(2,1/([1]中选结果表!$D$2:$D$85=$F838),[1]中选结果表!$E$2:$E$85)</f>
        <v>1000mg</v>
      </c>
      <c r="H838" s="28" t="str">
        <f>LOOKUP(2,1/([1]中选结果表!$D$2:$D$85=$F838),[1]中选结果表!$F$2:$F$85)</f>
        <v>10瓶</v>
      </c>
      <c r="I838" s="28" t="s">
        <v>89</v>
      </c>
      <c r="J838" s="28" t="s">
        <v>843</v>
      </c>
      <c r="K838" s="28">
        <v>49.81</v>
      </c>
      <c r="L838" s="31">
        <v>4.9809999999999999</v>
      </c>
      <c r="M838" s="28">
        <v>10</v>
      </c>
      <c r="N838" s="32">
        <v>0.7</v>
      </c>
      <c r="O838" s="60" t="s">
        <v>3817</v>
      </c>
      <c r="P838" s="7" t="s">
        <v>3747</v>
      </c>
      <c r="Q838" s="7" t="s">
        <v>2162</v>
      </c>
      <c r="R838" s="7" t="s">
        <v>3818</v>
      </c>
      <c r="S838" s="4" t="str">
        <f>LOOKUP(2,1/('[1] 集采未中选药品规格'!$A$2:$A$596=$R838),'[1] 集采未中选药品规格'!C$2:C$596)</f>
        <v>1000mg</v>
      </c>
      <c r="T838" s="4" t="str">
        <f>LOOKUP(2,1/('[1] 集采未中选药品规格'!$A$2:$A$596=$R838),'[1] 集采未中选药品规格'!D$2:D$596)</f>
        <v>10瓶</v>
      </c>
      <c r="U838" s="7" t="s">
        <v>89</v>
      </c>
      <c r="V838" s="61" t="s">
        <v>869</v>
      </c>
      <c r="W838" s="7" t="s">
        <v>843</v>
      </c>
      <c r="X838" s="61" t="s">
        <v>869</v>
      </c>
      <c r="Y838" s="7" t="s">
        <v>843</v>
      </c>
      <c r="Z838" s="7">
        <v>296</v>
      </c>
      <c r="AA838" s="7">
        <v>29.6</v>
      </c>
      <c r="AB838" s="54" t="s">
        <v>66</v>
      </c>
      <c r="AC838" s="42"/>
      <c r="AD838" s="42"/>
      <c r="AE838" s="42" t="s">
        <v>3819</v>
      </c>
      <c r="AF838" s="42" t="s">
        <v>3817</v>
      </c>
      <c r="AG838" s="42" t="s">
        <v>3820</v>
      </c>
      <c r="AH838" s="54" t="s">
        <v>60</v>
      </c>
      <c r="AI838" s="50" t="str">
        <f t="shared" ref="AI838:AI869" si="321">IF(G838=S838,"规格√","规格×")</f>
        <v>规格√</v>
      </c>
      <c r="AJ838" s="50" t="str">
        <f t="shared" ref="AJ838:AJ869" si="322">CHOOSE(IF($AI838="规格√",1,2),"按中选价",IF($E838="注射剂","含量差比价","装量差比价"))</f>
        <v>按中选价</v>
      </c>
      <c r="AK838" s="51">
        <f t="shared" ref="AK838:AK869" si="323">ROUND(CHOOSE(IF($AI838="规格√",1,2),$L838,IF($E838="注射剂",$L838*POWER(1.7,LOG(LEFT($S838,LEN($S838)-2)/LEFT($G838,LEN($G838)-2),2)),$L838*POWER(1.9,LOG(LEFT($S838,LEN($S838)-2)/LEFT($G838,LEN($G838)-2),2)))),2)</f>
        <v>4.9800000000000004</v>
      </c>
      <c r="AL838" s="50">
        <f t="shared" ref="AL838:AL869" si="324">ROUND($AA838/$AK838,1)</f>
        <v>5.9</v>
      </c>
      <c r="AM838" s="52" t="str">
        <f t="shared" ref="AM838:AM869" si="325">IF(OR($AC838="是",$AB838="是",$AD838="是"),CONCATENATE(IF($AC838="是","原研药",""),IF(COUNTA(AC838:AC838)&gt;=2,"、",""),IF($AB838="是","过评药",""),IF(AND(COUNTA(AC838:AD838)&gt;=2,AD838&lt;&gt;""),"、",""),IF($AD838="是","参比制剂",""),"，")&amp;IF($AL838&gt;=2,"行梯度降价","差比价与挂网价取低者"),"差比价与挂网价取低者")</f>
        <v>过评药，行梯度降价</v>
      </c>
      <c r="AN838" s="53">
        <f t="shared" ref="AN838:AN869" si="326">IF(Z838=0,"海南无挂网价（差比价为"&amp;AK838&amp;"）",ROUNDUP(IF(OR($AC838="是",$AB838="是",$AD838="是"),IF($AL838&gt;2,MAX($AA838*0.6,$AK838),MIN($AA838,$AK838)),MIN($AA838,$AK838)),2))</f>
        <v>17.760000000000002</v>
      </c>
      <c r="AO838" s="53">
        <f t="shared" ref="AO838:AO869" si="327">IF(Z838=0,"海南无挂网价（差比价为"&amp;AK838&amp;"）",ROUNDUP(IF(OR($AC838="是",$AB838="是",$AD838="是"),IF($AL838&gt;2,MAX($AA838*0.6*0.6,$AK838),MIN($AA838,$AK838)),MIN($AA838,$AK838)),2))</f>
        <v>10.66</v>
      </c>
      <c r="AP838" s="53">
        <f t="shared" ref="AP838:AP869" si="328">IF(Z838=0,"海南无挂网价（差比价为"&amp;AK838&amp;"）",ROUNDUP(IF(OR($AC838="是",$AB838="是",$AD838="是"),IF($AL838&gt;2,MAX($AA838*0.6*0.6*0.8,$AK838),MIN($AA838,$AK838)),MIN($AA838,$AK838)),2))</f>
        <v>8.5299999999999994</v>
      </c>
    </row>
    <row r="839" spans="1:42">
      <c r="A839" s="28">
        <v>58</v>
      </c>
      <c r="B839" s="28" t="s">
        <v>3747</v>
      </c>
      <c r="C839" s="28" t="s">
        <v>3748</v>
      </c>
      <c r="D839" s="28" t="s">
        <v>3574</v>
      </c>
      <c r="E839" s="28" t="str">
        <f>LOOKUP(2,1/([1]中选结果表!$C$2:$C$85=D839),[1]中选结果表!$M$2:$M$85)</f>
        <v>注射剂</v>
      </c>
      <c r="F839" s="28" t="s">
        <v>3793</v>
      </c>
      <c r="G839" s="28" t="str">
        <f>LOOKUP(2,1/([1]中选结果表!$D$2:$D$85=$F839),[1]中选结果表!$E$2:$E$85)</f>
        <v>1000mg</v>
      </c>
      <c r="H839" s="28" t="str">
        <f>LOOKUP(2,1/([1]中选结果表!$D$2:$D$85=$F839),[1]中选结果表!$F$2:$F$85)</f>
        <v>10瓶</v>
      </c>
      <c r="I839" s="28" t="s">
        <v>89</v>
      </c>
      <c r="J839" s="28" t="s">
        <v>843</v>
      </c>
      <c r="K839" s="28">
        <v>49.81</v>
      </c>
      <c r="L839" s="31">
        <v>4.9809999999999999</v>
      </c>
      <c r="M839" s="28">
        <v>10</v>
      </c>
      <c r="N839" s="32">
        <v>0.7</v>
      </c>
      <c r="O839" s="60" t="s">
        <v>3821</v>
      </c>
      <c r="P839" s="7" t="s">
        <v>3747</v>
      </c>
      <c r="Q839" s="7" t="s">
        <v>51</v>
      </c>
      <c r="R839" s="7" t="s">
        <v>1916</v>
      </c>
      <c r="S839" s="4" t="str">
        <f>LOOKUP(2,1/('[1] 集采未中选药品规格'!$A$2:$A$596=$R839),'[1] 集采未中选药品规格'!C$2:C$596)</f>
        <v>1000mg</v>
      </c>
      <c r="T839" s="4" t="str">
        <f>LOOKUP(2,1/('[1] 集采未中选药品规格'!$A$2:$A$596=$R839),'[1] 集采未中选药品规格'!D$2:D$596)</f>
        <v>1瓶</v>
      </c>
      <c r="U839" s="7" t="s">
        <v>47</v>
      </c>
      <c r="V839" s="61" t="s">
        <v>3782</v>
      </c>
      <c r="W839" s="7" t="s">
        <v>3783</v>
      </c>
      <c r="X839" s="61" t="s">
        <v>3782</v>
      </c>
      <c r="Y839" s="7" t="s">
        <v>3783</v>
      </c>
      <c r="Z839" s="7">
        <v>24.8</v>
      </c>
      <c r="AA839" s="7">
        <v>24.8</v>
      </c>
      <c r="AB839" s="54" t="s">
        <v>66</v>
      </c>
      <c r="AC839" s="42"/>
      <c r="AD839" s="42"/>
      <c r="AE839" s="42" t="s">
        <v>3822</v>
      </c>
      <c r="AF839" s="42" t="s">
        <v>3821</v>
      </c>
      <c r="AG839" s="42" t="s">
        <v>3823</v>
      </c>
      <c r="AH839" s="54"/>
      <c r="AI839" s="50" t="str">
        <f t="shared" si="321"/>
        <v>规格√</v>
      </c>
      <c r="AJ839" s="50" t="str">
        <f t="shared" si="322"/>
        <v>按中选价</v>
      </c>
      <c r="AK839" s="51">
        <f t="shared" si="323"/>
        <v>4.9800000000000004</v>
      </c>
      <c r="AL839" s="50">
        <f t="shared" si="324"/>
        <v>5</v>
      </c>
      <c r="AM839" s="52" t="str">
        <f t="shared" si="325"/>
        <v>过评药，行梯度降价</v>
      </c>
      <c r="AN839" s="53">
        <f t="shared" si="326"/>
        <v>14.88</v>
      </c>
      <c r="AO839" s="53">
        <f t="shared" si="327"/>
        <v>8.93</v>
      </c>
      <c r="AP839" s="53">
        <f t="shared" si="328"/>
        <v>7.1499999999999995</v>
      </c>
    </row>
    <row r="840" spans="1:42">
      <c r="A840" s="28">
        <v>58</v>
      </c>
      <c r="B840" s="28" t="s">
        <v>3747</v>
      </c>
      <c r="C840" s="28" t="s">
        <v>3748</v>
      </c>
      <c r="D840" s="28" t="s">
        <v>3574</v>
      </c>
      <c r="E840" s="28" t="str">
        <f>LOOKUP(2,1/([1]中选结果表!$C$2:$C$85=D840),[1]中选结果表!$M$2:$M$85)</f>
        <v>注射剂</v>
      </c>
      <c r="F840" s="28" t="s">
        <v>3793</v>
      </c>
      <c r="G840" s="28" t="str">
        <f>LOOKUP(2,1/([1]中选结果表!$D$2:$D$85=$F840),[1]中选结果表!$E$2:$E$85)</f>
        <v>1000mg</v>
      </c>
      <c r="H840" s="28" t="str">
        <f>LOOKUP(2,1/([1]中选结果表!$D$2:$D$85=$F840),[1]中选结果表!$F$2:$F$85)</f>
        <v>10瓶</v>
      </c>
      <c r="I840" s="28" t="s">
        <v>89</v>
      </c>
      <c r="J840" s="28" t="s">
        <v>843</v>
      </c>
      <c r="K840" s="28">
        <v>49.81</v>
      </c>
      <c r="L840" s="31">
        <v>4.9809999999999999</v>
      </c>
      <c r="M840" s="28">
        <v>10</v>
      </c>
      <c r="N840" s="32">
        <v>0.7</v>
      </c>
      <c r="O840" s="60" t="s">
        <v>3824</v>
      </c>
      <c r="P840" s="7" t="s">
        <v>3747</v>
      </c>
      <c r="Q840" s="7" t="s">
        <v>51</v>
      </c>
      <c r="R840" s="7" t="s">
        <v>3825</v>
      </c>
      <c r="S840" s="4" t="str">
        <f>LOOKUP(2,1/('[1] 集采未中选药品规格'!$A$2:$A$596=$R840),'[1] 集采未中选药品规格'!C$2:C$596)</f>
        <v>1000mg</v>
      </c>
      <c r="T840" s="4" t="str">
        <f>LOOKUP(2,1/('[1] 集采未中选药品规格'!$A$2:$A$596=$R840),'[1] 集采未中选药品规格'!D$2:D$596)</f>
        <v>1瓶</v>
      </c>
      <c r="U840" s="7" t="s">
        <v>89</v>
      </c>
      <c r="V840" s="61" t="s">
        <v>3826</v>
      </c>
      <c r="W840" s="7" t="s">
        <v>3827</v>
      </c>
      <c r="X840" s="61" t="s">
        <v>3826</v>
      </c>
      <c r="Y840" s="7" t="s">
        <v>3827</v>
      </c>
      <c r="Z840" s="7">
        <v>38.99</v>
      </c>
      <c r="AA840" s="7"/>
      <c r="AB840" s="54" t="s">
        <v>57</v>
      </c>
      <c r="AC840" s="42"/>
      <c r="AD840" s="42"/>
      <c r="AE840" s="42"/>
      <c r="AF840" s="42" t="s">
        <v>3824</v>
      </c>
      <c r="AG840" s="42"/>
      <c r="AH840" s="54"/>
      <c r="AI840" s="50" t="str">
        <f t="shared" si="321"/>
        <v>规格√</v>
      </c>
      <c r="AJ840" s="50" t="str">
        <f t="shared" si="322"/>
        <v>按中选价</v>
      </c>
      <c r="AK840" s="51">
        <f t="shared" si="323"/>
        <v>4.9800000000000004</v>
      </c>
      <c r="AL840" s="50">
        <f t="shared" si="324"/>
        <v>0</v>
      </c>
      <c r="AM840" s="52" t="str">
        <f t="shared" si="325"/>
        <v>差比价与挂网价取低者</v>
      </c>
      <c r="AN840" s="53">
        <f t="shared" si="326"/>
        <v>4.9800000000000004</v>
      </c>
      <c r="AO840" s="53">
        <f t="shared" si="327"/>
        <v>4.9800000000000004</v>
      </c>
      <c r="AP840" s="53">
        <f t="shared" si="328"/>
        <v>4.9800000000000004</v>
      </c>
    </row>
    <row r="841" spans="1:42">
      <c r="A841" s="28">
        <v>58</v>
      </c>
      <c r="B841" s="28" t="s">
        <v>3747</v>
      </c>
      <c r="C841" s="28" t="s">
        <v>3748</v>
      </c>
      <c r="D841" s="28" t="s">
        <v>3574</v>
      </c>
      <c r="E841" s="28" t="str">
        <f>LOOKUP(2,1/([1]中选结果表!$C$2:$C$85=D841),[1]中选结果表!$M$2:$M$85)</f>
        <v>注射剂</v>
      </c>
      <c r="F841" s="28" t="s">
        <v>3793</v>
      </c>
      <c r="G841" s="28" t="str">
        <f>LOOKUP(2,1/([1]中选结果表!$D$2:$D$85=$F841),[1]中选结果表!$E$2:$E$85)</f>
        <v>1000mg</v>
      </c>
      <c r="H841" s="28" t="str">
        <f>LOOKUP(2,1/([1]中选结果表!$D$2:$D$85=$F841),[1]中选结果表!$F$2:$F$85)</f>
        <v>10瓶</v>
      </c>
      <c r="I841" s="28" t="s">
        <v>89</v>
      </c>
      <c r="J841" s="28" t="s">
        <v>843</v>
      </c>
      <c r="K841" s="28">
        <v>49.81</v>
      </c>
      <c r="L841" s="31">
        <v>4.9809999999999999</v>
      </c>
      <c r="M841" s="28">
        <v>10</v>
      </c>
      <c r="N841" s="32">
        <v>0.7</v>
      </c>
      <c r="O841" s="60" t="s">
        <v>3828</v>
      </c>
      <c r="P841" s="7" t="s">
        <v>3747</v>
      </c>
      <c r="Q841" s="7" t="s">
        <v>3577</v>
      </c>
      <c r="R841" s="7" t="s">
        <v>3829</v>
      </c>
      <c r="S841" s="4" t="str">
        <f>LOOKUP(2,1/('[1] 集采未中选药品规格'!$A$2:$A$596=$R841),'[1] 集采未中选药品规格'!C$2:C$596)</f>
        <v>1000mg</v>
      </c>
      <c r="T841" s="4" t="str">
        <f>LOOKUP(2,1/('[1] 集采未中选药品规格'!$A$2:$A$596=$R841),'[1] 集采未中选药品规格'!D$2:D$596)</f>
        <v>10瓶</v>
      </c>
      <c r="U841" s="7" t="s">
        <v>47</v>
      </c>
      <c r="V841" s="61" t="s">
        <v>3245</v>
      </c>
      <c r="W841" s="7" t="s">
        <v>3246</v>
      </c>
      <c r="X841" s="61" t="s">
        <v>3245</v>
      </c>
      <c r="Y841" s="7" t="s">
        <v>3246</v>
      </c>
      <c r="Z841" s="7">
        <v>320</v>
      </c>
      <c r="AA841" s="7">
        <v>32</v>
      </c>
      <c r="AB841" s="54" t="s">
        <v>66</v>
      </c>
      <c r="AC841" s="42"/>
      <c r="AD841" s="42"/>
      <c r="AE841" s="42" t="s">
        <v>3830</v>
      </c>
      <c r="AF841" s="42" t="s">
        <v>3828</v>
      </c>
      <c r="AG841" s="42" t="s">
        <v>3831</v>
      </c>
      <c r="AH841" s="54"/>
      <c r="AI841" s="50" t="str">
        <f t="shared" si="321"/>
        <v>规格√</v>
      </c>
      <c r="AJ841" s="50" t="str">
        <f t="shared" si="322"/>
        <v>按中选价</v>
      </c>
      <c r="AK841" s="51">
        <f t="shared" si="323"/>
        <v>4.9800000000000004</v>
      </c>
      <c r="AL841" s="50">
        <f t="shared" si="324"/>
        <v>6.4</v>
      </c>
      <c r="AM841" s="52" t="str">
        <f t="shared" si="325"/>
        <v>过评药，行梯度降价</v>
      </c>
      <c r="AN841" s="53">
        <f t="shared" si="326"/>
        <v>19.2</v>
      </c>
      <c r="AO841" s="53">
        <f t="shared" si="327"/>
        <v>11.52</v>
      </c>
      <c r="AP841" s="53">
        <f t="shared" si="328"/>
        <v>9.2200000000000006</v>
      </c>
    </row>
    <row r="842" spans="1:42">
      <c r="A842" s="28">
        <v>58</v>
      </c>
      <c r="B842" s="28" t="s">
        <v>3747</v>
      </c>
      <c r="C842" s="28" t="s">
        <v>3748</v>
      </c>
      <c r="D842" s="28" t="s">
        <v>3574</v>
      </c>
      <c r="E842" s="28" t="str">
        <f>LOOKUP(2,1/([1]中选结果表!$C$2:$C$85=D842),[1]中选结果表!$M$2:$M$85)</f>
        <v>注射剂</v>
      </c>
      <c r="F842" s="28" t="s">
        <v>3832</v>
      </c>
      <c r="G842" s="28" t="str">
        <f>LOOKUP(2,1/([1]中选结果表!$D$2:$D$85=$F842),[1]中选结果表!$E$2:$E$85)</f>
        <v>2000mg</v>
      </c>
      <c r="H842" s="28" t="str">
        <f>LOOKUP(2,1/([1]中选结果表!$D$2:$D$85=$F842),[1]中选结果表!$F$2:$F$85)</f>
        <v>10瓶</v>
      </c>
      <c r="I842" s="28" t="s">
        <v>89</v>
      </c>
      <c r="J842" s="28" t="s">
        <v>843</v>
      </c>
      <c r="K842" s="28">
        <v>84.68</v>
      </c>
      <c r="L842" s="31">
        <v>8.468</v>
      </c>
      <c r="M842" s="28">
        <v>10</v>
      </c>
      <c r="N842" s="32">
        <v>0.7</v>
      </c>
      <c r="O842" s="60" t="s">
        <v>3833</v>
      </c>
      <c r="P842" s="7" t="s">
        <v>3747</v>
      </c>
      <c r="Q842" s="7" t="s">
        <v>3834</v>
      </c>
      <c r="R842" s="7" t="s">
        <v>3835</v>
      </c>
      <c r="S842" s="4" t="str">
        <f>LOOKUP(2,1/('[1] 集采未中选药品规格'!$A$2:$A$596=$R842),'[1] 集采未中选药品规格'!C$2:C$596)</f>
        <v>2000mg</v>
      </c>
      <c r="T842" s="4" t="str">
        <f>LOOKUP(2,1/('[1] 集采未中选药品规格'!$A$2:$A$596=$R842),'[1] 集采未中选药品规格'!D$2:D$596)</f>
        <v>10支</v>
      </c>
      <c r="U842" s="7" t="s">
        <v>89</v>
      </c>
      <c r="V842" s="61" t="s">
        <v>3836</v>
      </c>
      <c r="W842" s="7" t="s">
        <v>3837</v>
      </c>
      <c r="X842" s="61" t="s">
        <v>3836</v>
      </c>
      <c r="Y842" s="7" t="s">
        <v>3837</v>
      </c>
      <c r="Z842" s="7">
        <v>19.5</v>
      </c>
      <c r="AA842" s="7">
        <v>1.95</v>
      </c>
      <c r="AB842" s="54" t="s">
        <v>57</v>
      </c>
      <c r="AC842" s="42"/>
      <c r="AD842" s="42"/>
      <c r="AE842" s="42" t="s">
        <v>3838</v>
      </c>
      <c r="AF842" s="42" t="s">
        <v>3833</v>
      </c>
      <c r="AG842" s="42" t="s">
        <v>3839</v>
      </c>
      <c r="AH842" s="54"/>
      <c r="AI842" s="50" t="str">
        <f t="shared" si="321"/>
        <v>规格√</v>
      </c>
      <c r="AJ842" s="50" t="str">
        <f t="shared" si="322"/>
        <v>按中选价</v>
      </c>
      <c r="AK842" s="51">
        <f t="shared" si="323"/>
        <v>8.4700000000000006</v>
      </c>
      <c r="AL842" s="50">
        <f t="shared" si="324"/>
        <v>0.2</v>
      </c>
      <c r="AM842" s="52" t="str">
        <f t="shared" si="325"/>
        <v>差比价与挂网价取低者</v>
      </c>
      <c r="AN842" s="53">
        <f t="shared" si="326"/>
        <v>1.95</v>
      </c>
      <c r="AO842" s="53">
        <f t="shared" si="327"/>
        <v>1.95</v>
      </c>
      <c r="AP842" s="53">
        <f t="shared" si="328"/>
        <v>1.95</v>
      </c>
    </row>
    <row r="843" spans="1:42">
      <c r="A843" s="28">
        <v>58</v>
      </c>
      <c r="B843" s="28" t="s">
        <v>3747</v>
      </c>
      <c r="C843" s="28" t="s">
        <v>3748</v>
      </c>
      <c r="D843" s="28" t="s">
        <v>3574</v>
      </c>
      <c r="E843" s="28" t="str">
        <f>LOOKUP(2,1/([1]中选结果表!$C$2:$C$85=D843),[1]中选结果表!$M$2:$M$85)</f>
        <v>注射剂</v>
      </c>
      <c r="F843" s="28" t="s">
        <v>3832</v>
      </c>
      <c r="G843" s="28" t="str">
        <f>LOOKUP(2,1/([1]中选结果表!$D$2:$D$85=$F843),[1]中选结果表!$E$2:$E$85)</f>
        <v>2000mg</v>
      </c>
      <c r="H843" s="28" t="str">
        <f>LOOKUP(2,1/([1]中选结果表!$D$2:$D$85=$F843),[1]中选结果表!$F$2:$F$85)</f>
        <v>10瓶</v>
      </c>
      <c r="I843" s="28" t="s">
        <v>89</v>
      </c>
      <c r="J843" s="28" t="s">
        <v>843</v>
      </c>
      <c r="K843" s="28">
        <v>84.68</v>
      </c>
      <c r="L843" s="31">
        <v>8.468</v>
      </c>
      <c r="M843" s="28">
        <v>10</v>
      </c>
      <c r="N843" s="32">
        <v>0.7</v>
      </c>
      <c r="O843" s="60" t="s">
        <v>3840</v>
      </c>
      <c r="P843" s="7" t="s">
        <v>3747</v>
      </c>
      <c r="Q843" s="7" t="s">
        <v>51</v>
      </c>
      <c r="R843" s="7" t="s">
        <v>1723</v>
      </c>
      <c r="S843" s="4" t="str">
        <f>LOOKUP(2,1/('[1] 集采未中选药品规格'!$A$2:$A$596=$R843),'[1] 集采未中选药品规格'!C$2:C$596)</f>
        <v>250mg</v>
      </c>
      <c r="T843" s="4" t="str">
        <f>LOOKUP(2,1/('[1] 集采未中选药品规格'!$A$2:$A$596=$R843),'[1] 集采未中选药品规格'!D$2:D$596)</f>
        <v>1瓶</v>
      </c>
      <c r="U843" s="7" t="s">
        <v>89</v>
      </c>
      <c r="V843" s="61" t="s">
        <v>3755</v>
      </c>
      <c r="W843" s="7" t="s">
        <v>3756</v>
      </c>
      <c r="X843" s="61" t="s">
        <v>3755</v>
      </c>
      <c r="Y843" s="7" t="s">
        <v>3756</v>
      </c>
      <c r="Z843" s="7">
        <v>21.21</v>
      </c>
      <c r="AA843" s="7">
        <v>21.21</v>
      </c>
      <c r="AB843" s="54" t="s">
        <v>57</v>
      </c>
      <c r="AC843" s="42"/>
      <c r="AD843" s="42"/>
      <c r="AE843" s="42" t="s">
        <v>3841</v>
      </c>
      <c r="AF843" s="42" t="s">
        <v>3840</v>
      </c>
      <c r="AG843" s="42" t="s">
        <v>3842</v>
      </c>
      <c r="AH843" s="54"/>
      <c r="AI843" s="50" t="str">
        <f t="shared" si="321"/>
        <v>规格×</v>
      </c>
      <c r="AJ843" s="50" t="str">
        <f t="shared" si="322"/>
        <v>含量差比价</v>
      </c>
      <c r="AK843" s="51">
        <f t="shared" si="323"/>
        <v>1.72</v>
      </c>
      <c r="AL843" s="50">
        <f t="shared" si="324"/>
        <v>12.3</v>
      </c>
      <c r="AM843" s="52" t="str">
        <f t="shared" si="325"/>
        <v>差比价与挂网价取低者</v>
      </c>
      <c r="AN843" s="53">
        <f t="shared" si="326"/>
        <v>1.72</v>
      </c>
      <c r="AO843" s="53">
        <f t="shared" si="327"/>
        <v>1.72</v>
      </c>
      <c r="AP843" s="53">
        <f t="shared" si="328"/>
        <v>1.72</v>
      </c>
    </row>
    <row r="844" spans="1:42">
      <c r="A844" s="28">
        <v>58</v>
      </c>
      <c r="B844" s="28" t="s">
        <v>3747</v>
      </c>
      <c r="C844" s="28" t="s">
        <v>3748</v>
      </c>
      <c r="D844" s="28" t="s">
        <v>3574</v>
      </c>
      <c r="E844" s="28" t="str">
        <f>LOOKUP(2,1/([1]中选结果表!$C$2:$C$85=D844),[1]中选结果表!$M$2:$M$85)</f>
        <v>注射剂</v>
      </c>
      <c r="F844" s="28" t="s">
        <v>3832</v>
      </c>
      <c r="G844" s="28" t="str">
        <f>LOOKUP(2,1/([1]中选结果表!$D$2:$D$85=$F844),[1]中选结果表!$E$2:$E$85)</f>
        <v>2000mg</v>
      </c>
      <c r="H844" s="28" t="str">
        <f>LOOKUP(2,1/([1]中选结果表!$D$2:$D$85=$F844),[1]中选结果表!$F$2:$F$85)</f>
        <v>10瓶</v>
      </c>
      <c r="I844" s="28" t="s">
        <v>89</v>
      </c>
      <c r="J844" s="28" t="s">
        <v>843</v>
      </c>
      <c r="K844" s="28">
        <v>84.68</v>
      </c>
      <c r="L844" s="31">
        <v>8.468</v>
      </c>
      <c r="M844" s="28">
        <v>10</v>
      </c>
      <c r="N844" s="32">
        <v>0.7</v>
      </c>
      <c r="O844" s="60" t="s">
        <v>3843</v>
      </c>
      <c r="P844" s="7" t="s">
        <v>3760</v>
      </c>
      <c r="Q844" s="7" t="s">
        <v>51</v>
      </c>
      <c r="R844" s="7" t="s">
        <v>3668</v>
      </c>
      <c r="S844" s="4" t="str">
        <f>LOOKUP(2,1/('[1] 集采未中选药品规格'!$A$2:$A$596=$R844),'[1] 集采未中选药品规格'!C$2:C$596)</f>
        <v>2000mg</v>
      </c>
      <c r="T844" s="4" t="str">
        <f>LOOKUP(2,1/('[1] 集采未中选药品规格'!$A$2:$A$596=$R844),'[1] 集采未中选药品规格'!D$2:D$596)</f>
        <v>1瓶</v>
      </c>
      <c r="U844" s="7" t="s">
        <v>47</v>
      </c>
      <c r="V844" s="61" t="s">
        <v>319</v>
      </c>
      <c r="W844" s="7" t="s">
        <v>320</v>
      </c>
      <c r="X844" s="61" t="s">
        <v>319</v>
      </c>
      <c r="Y844" s="7" t="s">
        <v>320</v>
      </c>
      <c r="Z844" s="7">
        <v>167</v>
      </c>
      <c r="AA844" s="7">
        <v>167</v>
      </c>
      <c r="AB844" s="54" t="s">
        <v>57</v>
      </c>
      <c r="AC844" s="42"/>
      <c r="AD844" s="42"/>
      <c r="AE844" s="42" t="s">
        <v>3844</v>
      </c>
      <c r="AF844" s="42" t="s">
        <v>3843</v>
      </c>
      <c r="AG844" s="42" t="s">
        <v>3845</v>
      </c>
      <c r="AH844" s="54"/>
      <c r="AI844" s="50" t="str">
        <f t="shared" si="321"/>
        <v>规格√</v>
      </c>
      <c r="AJ844" s="50" t="str">
        <f t="shared" si="322"/>
        <v>按中选价</v>
      </c>
      <c r="AK844" s="51">
        <f t="shared" si="323"/>
        <v>8.4700000000000006</v>
      </c>
      <c r="AL844" s="50">
        <f t="shared" si="324"/>
        <v>19.7</v>
      </c>
      <c r="AM844" s="52" t="str">
        <f t="shared" si="325"/>
        <v>差比价与挂网价取低者</v>
      </c>
      <c r="AN844" s="53">
        <f t="shared" si="326"/>
        <v>8.4700000000000006</v>
      </c>
      <c r="AO844" s="53">
        <f t="shared" si="327"/>
        <v>8.4700000000000006</v>
      </c>
      <c r="AP844" s="53">
        <f t="shared" si="328"/>
        <v>8.4700000000000006</v>
      </c>
    </row>
    <row r="845" spans="1:42">
      <c r="A845" s="28">
        <v>58</v>
      </c>
      <c r="B845" s="28" t="s">
        <v>3747</v>
      </c>
      <c r="C845" s="28" t="s">
        <v>3748</v>
      </c>
      <c r="D845" s="28" t="s">
        <v>3574</v>
      </c>
      <c r="E845" s="28" t="str">
        <f>LOOKUP(2,1/([1]中选结果表!$C$2:$C$85=D845),[1]中选结果表!$M$2:$M$85)</f>
        <v>注射剂</v>
      </c>
      <c r="F845" s="28" t="s">
        <v>3832</v>
      </c>
      <c r="G845" s="28" t="str">
        <f>LOOKUP(2,1/([1]中选结果表!$D$2:$D$85=$F845),[1]中选结果表!$E$2:$E$85)</f>
        <v>2000mg</v>
      </c>
      <c r="H845" s="28" t="str">
        <f>LOOKUP(2,1/([1]中选结果表!$D$2:$D$85=$F845),[1]中选结果表!$F$2:$F$85)</f>
        <v>10瓶</v>
      </c>
      <c r="I845" s="28" t="s">
        <v>89</v>
      </c>
      <c r="J845" s="28" t="s">
        <v>843</v>
      </c>
      <c r="K845" s="28">
        <v>84.68</v>
      </c>
      <c r="L845" s="31">
        <v>8.468</v>
      </c>
      <c r="M845" s="28">
        <v>10</v>
      </c>
      <c r="N845" s="32">
        <v>0.7</v>
      </c>
      <c r="O845" s="60" t="s">
        <v>3846</v>
      </c>
      <c r="P845" s="7" t="s">
        <v>3747</v>
      </c>
      <c r="Q845" s="7" t="s">
        <v>3614</v>
      </c>
      <c r="R845" s="7" t="s">
        <v>3847</v>
      </c>
      <c r="S845" s="4" t="str">
        <f>LOOKUP(2,1/('[1] 集采未中选药品规格'!$A$2:$A$596=$R845),'[1] 集采未中选药品规格'!C$2:C$596)</f>
        <v>3000mg</v>
      </c>
      <c r="T845" s="4" t="str">
        <f>LOOKUP(2,1/('[1] 集采未中选药品规格'!$A$2:$A$596=$R845),'[1] 集采未中选药品规格'!D$2:D$596)</f>
        <v>1瓶</v>
      </c>
      <c r="U845" s="7" t="s">
        <v>89</v>
      </c>
      <c r="V845" s="61" t="s">
        <v>3581</v>
      </c>
      <c r="W845" s="7" t="s">
        <v>3582</v>
      </c>
      <c r="X845" s="61" t="s">
        <v>3581</v>
      </c>
      <c r="Y845" s="7" t="s">
        <v>3582</v>
      </c>
      <c r="Z845" s="7">
        <v>108.9</v>
      </c>
      <c r="AA845" s="7">
        <v>108.9</v>
      </c>
      <c r="AB845" s="54" t="s">
        <v>66</v>
      </c>
      <c r="AC845" s="42"/>
      <c r="AD845" s="42"/>
      <c r="AE845" s="42" t="s">
        <v>3848</v>
      </c>
      <c r="AF845" s="42" t="s">
        <v>3846</v>
      </c>
      <c r="AG845" s="42" t="s">
        <v>3849</v>
      </c>
      <c r="AH845" s="54"/>
      <c r="AI845" s="50" t="str">
        <f t="shared" si="321"/>
        <v>规格×</v>
      </c>
      <c r="AJ845" s="50" t="str">
        <f t="shared" si="322"/>
        <v>含量差比价</v>
      </c>
      <c r="AK845" s="51">
        <f t="shared" si="323"/>
        <v>11.55</v>
      </c>
      <c r="AL845" s="50">
        <f t="shared" si="324"/>
        <v>9.4</v>
      </c>
      <c r="AM845" s="52" t="str">
        <f t="shared" si="325"/>
        <v>过评药，行梯度降价</v>
      </c>
      <c r="AN845" s="53">
        <f t="shared" si="326"/>
        <v>65.34</v>
      </c>
      <c r="AO845" s="53">
        <f t="shared" si="327"/>
        <v>39.21</v>
      </c>
      <c r="AP845" s="53">
        <f t="shared" si="328"/>
        <v>31.37</v>
      </c>
    </row>
    <row r="846" spans="1:42">
      <c r="A846" s="28">
        <v>58</v>
      </c>
      <c r="B846" s="28" t="s">
        <v>3747</v>
      </c>
      <c r="C846" s="28" t="s">
        <v>3748</v>
      </c>
      <c r="D846" s="28" t="s">
        <v>3574</v>
      </c>
      <c r="E846" s="28" t="str">
        <f>LOOKUP(2,1/([1]中选结果表!$C$2:$C$85=D846),[1]中选结果表!$M$2:$M$85)</f>
        <v>注射剂</v>
      </c>
      <c r="F846" s="28" t="s">
        <v>3832</v>
      </c>
      <c r="G846" s="28" t="str">
        <f>LOOKUP(2,1/([1]中选结果表!$D$2:$D$85=$F846),[1]中选结果表!$E$2:$E$85)</f>
        <v>2000mg</v>
      </c>
      <c r="H846" s="28" t="str">
        <f>LOOKUP(2,1/([1]中选结果表!$D$2:$D$85=$F846),[1]中选结果表!$F$2:$F$85)</f>
        <v>10瓶</v>
      </c>
      <c r="I846" s="28" t="s">
        <v>89</v>
      </c>
      <c r="J846" s="28" t="s">
        <v>843</v>
      </c>
      <c r="K846" s="28">
        <v>84.68</v>
      </c>
      <c r="L846" s="31">
        <v>8.468</v>
      </c>
      <c r="M846" s="28">
        <v>10</v>
      </c>
      <c r="N846" s="32">
        <v>0.7</v>
      </c>
      <c r="O846" s="60" t="s">
        <v>3850</v>
      </c>
      <c r="P846" s="7" t="s">
        <v>3747</v>
      </c>
      <c r="Q846" s="7" t="s">
        <v>51</v>
      </c>
      <c r="R846" s="7" t="s">
        <v>1723</v>
      </c>
      <c r="S846" s="4" t="str">
        <f>LOOKUP(2,1/('[1] 集采未中选药品规格'!$A$2:$A$596=$R846),'[1] 集采未中选药品规格'!C$2:C$596)</f>
        <v>250mg</v>
      </c>
      <c r="T846" s="4" t="str">
        <f>LOOKUP(2,1/('[1] 集采未中选药品规格'!$A$2:$A$596=$R846),'[1] 集采未中选药品规格'!D$2:D$596)</f>
        <v>1瓶</v>
      </c>
      <c r="U846" s="7" t="s">
        <v>89</v>
      </c>
      <c r="V846" s="61" t="s">
        <v>3581</v>
      </c>
      <c r="W846" s="7" t="s">
        <v>3582</v>
      </c>
      <c r="X846" s="61" t="s">
        <v>3581</v>
      </c>
      <c r="Y846" s="7" t="s">
        <v>3582</v>
      </c>
      <c r="Z846" s="7">
        <v>16.25</v>
      </c>
      <c r="AA846" s="7">
        <v>16.25</v>
      </c>
      <c r="AB846" s="54" t="s">
        <v>66</v>
      </c>
      <c r="AC846" s="42"/>
      <c r="AD846" s="42"/>
      <c r="AE846" s="42" t="s">
        <v>3851</v>
      </c>
      <c r="AF846" s="42" t="s">
        <v>3850</v>
      </c>
      <c r="AG846" s="42" t="s">
        <v>3852</v>
      </c>
      <c r="AH846" s="54"/>
      <c r="AI846" s="50" t="str">
        <f t="shared" si="321"/>
        <v>规格×</v>
      </c>
      <c r="AJ846" s="50" t="str">
        <f t="shared" si="322"/>
        <v>含量差比价</v>
      </c>
      <c r="AK846" s="51">
        <f t="shared" si="323"/>
        <v>1.72</v>
      </c>
      <c r="AL846" s="50">
        <f t="shared" si="324"/>
        <v>9.4</v>
      </c>
      <c r="AM846" s="52" t="str">
        <f t="shared" si="325"/>
        <v>过评药，行梯度降价</v>
      </c>
      <c r="AN846" s="53">
        <f t="shared" si="326"/>
        <v>9.75</v>
      </c>
      <c r="AO846" s="53">
        <f t="shared" si="327"/>
        <v>5.85</v>
      </c>
      <c r="AP846" s="53">
        <f t="shared" si="328"/>
        <v>4.68</v>
      </c>
    </row>
    <row r="847" spans="1:42">
      <c r="A847" s="28">
        <v>58</v>
      </c>
      <c r="B847" s="28" t="s">
        <v>3747</v>
      </c>
      <c r="C847" s="28" t="s">
        <v>3748</v>
      </c>
      <c r="D847" s="28" t="s">
        <v>3574</v>
      </c>
      <c r="E847" s="28" t="str">
        <f>LOOKUP(2,1/([1]中选结果表!$C$2:$C$85=D847),[1]中选结果表!$M$2:$M$85)</f>
        <v>注射剂</v>
      </c>
      <c r="F847" s="28" t="s">
        <v>3832</v>
      </c>
      <c r="G847" s="28" t="str">
        <f>LOOKUP(2,1/([1]中选结果表!$D$2:$D$85=$F847),[1]中选结果表!$E$2:$E$85)</f>
        <v>2000mg</v>
      </c>
      <c r="H847" s="28" t="str">
        <f>LOOKUP(2,1/([1]中选结果表!$D$2:$D$85=$F847),[1]中选结果表!$F$2:$F$85)</f>
        <v>10瓶</v>
      </c>
      <c r="I847" s="28" t="s">
        <v>89</v>
      </c>
      <c r="J847" s="28" t="s">
        <v>843</v>
      </c>
      <c r="K847" s="28">
        <v>84.68</v>
      </c>
      <c r="L847" s="31">
        <v>8.468</v>
      </c>
      <c r="M847" s="28">
        <v>10</v>
      </c>
      <c r="N847" s="32">
        <v>0.7</v>
      </c>
      <c r="O847" s="60" t="s">
        <v>3853</v>
      </c>
      <c r="P847" s="7" t="s">
        <v>3747</v>
      </c>
      <c r="Q847" s="7" t="s">
        <v>3614</v>
      </c>
      <c r="R847" s="7" t="s">
        <v>3730</v>
      </c>
      <c r="S847" s="4" t="str">
        <f>LOOKUP(2,1/('[1] 集采未中选药品规格'!$A$2:$A$596=$R847),'[1] 集采未中选药品规格'!C$2:C$596)</f>
        <v>2000mg</v>
      </c>
      <c r="T847" s="4" t="str">
        <f>LOOKUP(2,1/('[1] 集采未中选药品规格'!$A$2:$A$596=$R847),'[1] 集采未中选药品规格'!D$2:D$596)</f>
        <v>1瓶</v>
      </c>
      <c r="U847" s="7" t="s">
        <v>89</v>
      </c>
      <c r="V847" s="61" t="s">
        <v>3581</v>
      </c>
      <c r="W847" s="7" t="s">
        <v>3582</v>
      </c>
      <c r="X847" s="61" t="s">
        <v>3581</v>
      </c>
      <c r="Y847" s="7" t="s">
        <v>3582</v>
      </c>
      <c r="Z847" s="7">
        <v>77.75</v>
      </c>
      <c r="AA847" s="7">
        <v>77.75</v>
      </c>
      <c r="AB847" s="54" t="s">
        <v>66</v>
      </c>
      <c r="AC847" s="42"/>
      <c r="AD847" s="42"/>
      <c r="AE847" s="42" t="s">
        <v>3854</v>
      </c>
      <c r="AF847" s="42" t="s">
        <v>3853</v>
      </c>
      <c r="AG847" s="42" t="s">
        <v>3855</v>
      </c>
      <c r="AH847" s="54"/>
      <c r="AI847" s="50" t="str">
        <f t="shared" si="321"/>
        <v>规格√</v>
      </c>
      <c r="AJ847" s="50" t="str">
        <f t="shared" si="322"/>
        <v>按中选价</v>
      </c>
      <c r="AK847" s="51">
        <f t="shared" si="323"/>
        <v>8.4700000000000006</v>
      </c>
      <c r="AL847" s="50">
        <f t="shared" si="324"/>
        <v>9.1999999999999993</v>
      </c>
      <c r="AM847" s="52" t="str">
        <f t="shared" si="325"/>
        <v>过评药，行梯度降价</v>
      </c>
      <c r="AN847" s="53">
        <f t="shared" si="326"/>
        <v>46.65</v>
      </c>
      <c r="AO847" s="53">
        <f t="shared" si="327"/>
        <v>27.99</v>
      </c>
      <c r="AP847" s="53">
        <f t="shared" si="328"/>
        <v>22.400000000000002</v>
      </c>
    </row>
    <row r="848" spans="1:42">
      <c r="A848" s="28">
        <v>58</v>
      </c>
      <c r="B848" s="28" t="s">
        <v>3747</v>
      </c>
      <c r="C848" s="28" t="s">
        <v>3748</v>
      </c>
      <c r="D848" s="28" t="s">
        <v>3574</v>
      </c>
      <c r="E848" s="28" t="str">
        <f>LOOKUP(2,1/([1]中选结果表!$C$2:$C$85=D848),[1]中选结果表!$M$2:$M$85)</f>
        <v>注射剂</v>
      </c>
      <c r="F848" s="28" t="s">
        <v>3832</v>
      </c>
      <c r="G848" s="28" t="str">
        <f>LOOKUP(2,1/([1]中选结果表!$D$2:$D$85=$F848),[1]中选结果表!$E$2:$E$85)</f>
        <v>2000mg</v>
      </c>
      <c r="H848" s="28" t="str">
        <f>LOOKUP(2,1/([1]中选结果表!$D$2:$D$85=$F848),[1]中选结果表!$F$2:$F$85)</f>
        <v>10瓶</v>
      </c>
      <c r="I848" s="28" t="s">
        <v>89</v>
      </c>
      <c r="J848" s="28" t="s">
        <v>843</v>
      </c>
      <c r="K848" s="28">
        <v>84.68</v>
      </c>
      <c r="L848" s="31">
        <v>8.468</v>
      </c>
      <c r="M848" s="28">
        <v>10</v>
      </c>
      <c r="N848" s="32">
        <v>0.7</v>
      </c>
      <c r="O848" s="60" t="s">
        <v>3856</v>
      </c>
      <c r="P848" s="7" t="s">
        <v>3747</v>
      </c>
      <c r="Q848" s="7" t="s">
        <v>51</v>
      </c>
      <c r="R848" s="7" t="s">
        <v>3730</v>
      </c>
      <c r="S848" s="4" t="str">
        <f>LOOKUP(2,1/('[1] 集采未中选药品规格'!$A$2:$A$596=$R848),'[1] 集采未中选药品规格'!C$2:C$596)</f>
        <v>2000mg</v>
      </c>
      <c r="T848" s="4" t="str">
        <f>LOOKUP(2,1/('[1] 集采未中选药品规格'!$A$2:$A$596=$R848),'[1] 集采未中选药品规格'!D$2:D$596)</f>
        <v>1瓶</v>
      </c>
      <c r="U848" s="7" t="s">
        <v>89</v>
      </c>
      <c r="V848" s="61" t="s">
        <v>1787</v>
      </c>
      <c r="W848" s="7" t="s">
        <v>1788</v>
      </c>
      <c r="X848" s="61" t="s">
        <v>1787</v>
      </c>
      <c r="Y848" s="7" t="s">
        <v>1788</v>
      </c>
      <c r="Z848" s="7">
        <v>46.41</v>
      </c>
      <c r="AA848" s="7">
        <v>46.41</v>
      </c>
      <c r="AB848" s="54" t="s">
        <v>66</v>
      </c>
      <c r="AC848" s="42"/>
      <c r="AD848" s="42"/>
      <c r="AE848" s="42" t="s">
        <v>3857</v>
      </c>
      <c r="AF848" s="42" t="s">
        <v>3856</v>
      </c>
      <c r="AG848" s="42" t="s">
        <v>3858</v>
      </c>
      <c r="AH848" s="54"/>
      <c r="AI848" s="50" t="str">
        <f t="shared" si="321"/>
        <v>规格√</v>
      </c>
      <c r="AJ848" s="50" t="str">
        <f t="shared" si="322"/>
        <v>按中选价</v>
      </c>
      <c r="AK848" s="51">
        <f t="shared" si="323"/>
        <v>8.4700000000000006</v>
      </c>
      <c r="AL848" s="50">
        <f t="shared" si="324"/>
        <v>5.5</v>
      </c>
      <c r="AM848" s="52" t="str">
        <f t="shared" si="325"/>
        <v>过评药，行梯度降价</v>
      </c>
      <c r="AN848" s="53">
        <f t="shared" si="326"/>
        <v>27.85</v>
      </c>
      <c r="AO848" s="53">
        <f t="shared" si="327"/>
        <v>16.71</v>
      </c>
      <c r="AP848" s="53">
        <f t="shared" si="328"/>
        <v>13.37</v>
      </c>
    </row>
    <row r="849" spans="1:42">
      <c r="A849" s="28">
        <v>58</v>
      </c>
      <c r="B849" s="28" t="s">
        <v>3747</v>
      </c>
      <c r="C849" s="28" t="s">
        <v>3748</v>
      </c>
      <c r="D849" s="28" t="s">
        <v>3574</v>
      </c>
      <c r="E849" s="28" t="str">
        <f>LOOKUP(2,1/([1]中选结果表!$C$2:$C$85=D849),[1]中选结果表!$M$2:$M$85)</f>
        <v>注射剂</v>
      </c>
      <c r="F849" s="28" t="s">
        <v>3832</v>
      </c>
      <c r="G849" s="28" t="str">
        <f>LOOKUP(2,1/([1]中选结果表!$D$2:$D$85=$F849),[1]中选结果表!$E$2:$E$85)</f>
        <v>2000mg</v>
      </c>
      <c r="H849" s="28" t="str">
        <f>LOOKUP(2,1/([1]中选结果表!$D$2:$D$85=$F849),[1]中选结果表!$F$2:$F$85)</f>
        <v>10瓶</v>
      </c>
      <c r="I849" s="28" t="s">
        <v>89</v>
      </c>
      <c r="J849" s="28" t="s">
        <v>843</v>
      </c>
      <c r="K849" s="28">
        <v>84.68</v>
      </c>
      <c r="L849" s="31">
        <v>8.468</v>
      </c>
      <c r="M849" s="28">
        <v>10</v>
      </c>
      <c r="N849" s="32">
        <v>0.7</v>
      </c>
      <c r="O849" s="60" t="s">
        <v>3859</v>
      </c>
      <c r="P849" s="7" t="s">
        <v>3747</v>
      </c>
      <c r="Q849" s="7" t="s">
        <v>3614</v>
      </c>
      <c r="R849" s="7" t="s">
        <v>3860</v>
      </c>
      <c r="S849" s="4" t="str">
        <f>LOOKUP(2,1/('[1] 集采未中选药品规格'!$A$2:$A$596=$R849),'[1] 集采未中选药品规格'!C$2:C$596)</f>
        <v>2500mg</v>
      </c>
      <c r="T849" s="4" t="str">
        <f>LOOKUP(2,1/('[1] 集采未中选药品规格'!$A$2:$A$596=$R849),'[1] 集采未中选药品规格'!D$2:D$596)</f>
        <v>1瓶</v>
      </c>
      <c r="U849" s="7" t="s">
        <v>89</v>
      </c>
      <c r="V849" s="61" t="s">
        <v>3581</v>
      </c>
      <c r="W849" s="7" t="s">
        <v>3582</v>
      </c>
      <c r="X849" s="61" t="s">
        <v>3581</v>
      </c>
      <c r="Y849" s="7" t="s">
        <v>3582</v>
      </c>
      <c r="Z849" s="7">
        <v>97.19</v>
      </c>
      <c r="AA849" s="7">
        <v>97.19</v>
      </c>
      <c r="AB849" s="54" t="s">
        <v>66</v>
      </c>
      <c r="AC849" s="42"/>
      <c r="AD849" s="42"/>
      <c r="AE849" s="42" t="s">
        <v>3861</v>
      </c>
      <c r="AF849" s="42" t="s">
        <v>3859</v>
      </c>
      <c r="AG849" s="42" t="s">
        <v>3862</v>
      </c>
      <c r="AH849" s="54"/>
      <c r="AI849" s="50" t="str">
        <f t="shared" si="321"/>
        <v>规格×</v>
      </c>
      <c r="AJ849" s="50" t="str">
        <f t="shared" si="322"/>
        <v>含量差比价</v>
      </c>
      <c r="AK849" s="51">
        <f t="shared" si="323"/>
        <v>10.050000000000001</v>
      </c>
      <c r="AL849" s="50">
        <f t="shared" si="324"/>
        <v>9.6999999999999993</v>
      </c>
      <c r="AM849" s="52" t="str">
        <f t="shared" si="325"/>
        <v>过评药，行梯度降价</v>
      </c>
      <c r="AN849" s="53">
        <f t="shared" si="326"/>
        <v>58.32</v>
      </c>
      <c r="AO849" s="53">
        <f t="shared" si="327"/>
        <v>34.989999999999995</v>
      </c>
      <c r="AP849" s="53">
        <f t="shared" si="328"/>
        <v>28</v>
      </c>
    </row>
    <row r="850" spans="1:42">
      <c r="A850" s="28">
        <v>58</v>
      </c>
      <c r="B850" s="28" t="s">
        <v>3747</v>
      </c>
      <c r="C850" s="28" t="s">
        <v>3748</v>
      </c>
      <c r="D850" s="28" t="s">
        <v>3574</v>
      </c>
      <c r="E850" s="28" t="str">
        <f>LOOKUP(2,1/([1]中选结果表!$C$2:$C$85=D850),[1]中选结果表!$M$2:$M$85)</f>
        <v>注射剂</v>
      </c>
      <c r="F850" s="28" t="s">
        <v>3832</v>
      </c>
      <c r="G850" s="28" t="str">
        <f>LOOKUP(2,1/([1]中选结果表!$D$2:$D$85=$F850),[1]中选结果表!$E$2:$E$85)</f>
        <v>2000mg</v>
      </c>
      <c r="H850" s="28" t="str">
        <f>LOOKUP(2,1/([1]中选结果表!$D$2:$D$85=$F850),[1]中选结果表!$F$2:$F$85)</f>
        <v>10瓶</v>
      </c>
      <c r="I850" s="28" t="s">
        <v>89</v>
      </c>
      <c r="J850" s="28" t="s">
        <v>843</v>
      </c>
      <c r="K850" s="28">
        <v>84.68</v>
      </c>
      <c r="L850" s="31">
        <v>8.468</v>
      </c>
      <c r="M850" s="28">
        <v>10</v>
      </c>
      <c r="N850" s="32">
        <v>0.7</v>
      </c>
      <c r="O850" s="60" t="s">
        <v>3863</v>
      </c>
      <c r="P850" s="7" t="s">
        <v>3747</v>
      </c>
      <c r="Q850" s="7" t="s">
        <v>51</v>
      </c>
      <c r="R850" s="7" t="s">
        <v>3864</v>
      </c>
      <c r="S850" s="4" t="str">
        <f>LOOKUP(2,1/('[1] 集采未中选药品规格'!$A$2:$A$596=$R850),'[1] 集采未中选药品规格'!C$2:C$596)</f>
        <v>2000mg</v>
      </c>
      <c r="T850" s="4" t="str">
        <f>LOOKUP(2,1/('[1] 集采未中选药品规格'!$A$2:$A$596=$R850),'[1] 集采未中选药品规格'!D$2:D$596)</f>
        <v>1瓶</v>
      </c>
      <c r="U850" s="7" t="s">
        <v>89</v>
      </c>
      <c r="V850" s="61" t="s">
        <v>3768</v>
      </c>
      <c r="W850" s="7" t="s">
        <v>3865</v>
      </c>
      <c r="X850" s="61" t="s">
        <v>3768</v>
      </c>
      <c r="Y850" s="7" t="s">
        <v>3865</v>
      </c>
      <c r="Z850" s="7">
        <v>60</v>
      </c>
      <c r="AA850" s="7">
        <v>60</v>
      </c>
      <c r="AB850" s="54" t="s">
        <v>57</v>
      </c>
      <c r="AC850" s="42"/>
      <c r="AD850" s="42"/>
      <c r="AE850" s="42" t="s">
        <v>3866</v>
      </c>
      <c r="AF850" s="42" t="s">
        <v>3863</v>
      </c>
      <c r="AG850" s="42" t="s">
        <v>3867</v>
      </c>
      <c r="AH850" s="54"/>
      <c r="AI850" s="50" t="str">
        <f t="shared" si="321"/>
        <v>规格√</v>
      </c>
      <c r="AJ850" s="50" t="str">
        <f t="shared" si="322"/>
        <v>按中选价</v>
      </c>
      <c r="AK850" s="51">
        <f t="shared" si="323"/>
        <v>8.4700000000000006</v>
      </c>
      <c r="AL850" s="50">
        <f t="shared" si="324"/>
        <v>7.1</v>
      </c>
      <c r="AM850" s="52" t="str">
        <f t="shared" si="325"/>
        <v>差比价与挂网价取低者</v>
      </c>
      <c r="AN850" s="53">
        <f t="shared" si="326"/>
        <v>8.4700000000000006</v>
      </c>
      <c r="AO850" s="53">
        <f t="shared" si="327"/>
        <v>8.4700000000000006</v>
      </c>
      <c r="AP850" s="53">
        <f t="shared" si="328"/>
        <v>8.4700000000000006</v>
      </c>
    </row>
    <row r="851" spans="1:42">
      <c r="A851" s="28">
        <v>58</v>
      </c>
      <c r="B851" s="28" t="s">
        <v>3747</v>
      </c>
      <c r="C851" s="28" t="s">
        <v>3748</v>
      </c>
      <c r="D851" s="28" t="s">
        <v>3574</v>
      </c>
      <c r="E851" s="28" t="str">
        <f>LOOKUP(2,1/([1]中选结果表!$C$2:$C$85=D851),[1]中选结果表!$M$2:$M$85)</f>
        <v>注射剂</v>
      </c>
      <c r="F851" s="28" t="s">
        <v>3832</v>
      </c>
      <c r="G851" s="28" t="str">
        <f>LOOKUP(2,1/([1]中选结果表!$D$2:$D$85=$F851),[1]中选结果表!$E$2:$E$85)</f>
        <v>2000mg</v>
      </c>
      <c r="H851" s="28" t="str">
        <f>LOOKUP(2,1/([1]中选结果表!$D$2:$D$85=$F851),[1]中选结果表!$F$2:$F$85)</f>
        <v>10瓶</v>
      </c>
      <c r="I851" s="28" t="s">
        <v>89</v>
      </c>
      <c r="J851" s="28" t="s">
        <v>843</v>
      </c>
      <c r="K851" s="28">
        <v>84.68</v>
      </c>
      <c r="L851" s="31">
        <v>8.468</v>
      </c>
      <c r="M851" s="28">
        <v>10</v>
      </c>
      <c r="N851" s="32">
        <v>0.7</v>
      </c>
      <c r="O851" s="60" t="s">
        <v>3868</v>
      </c>
      <c r="P851" s="7" t="s">
        <v>3747</v>
      </c>
      <c r="Q851" s="7" t="s">
        <v>3587</v>
      </c>
      <c r="R851" s="7" t="s">
        <v>3869</v>
      </c>
      <c r="S851" s="4" t="str">
        <f>LOOKUP(2,1/('[1] 集采未中选药品规格'!$A$2:$A$596=$R851),'[1] 集采未中选药品规格'!C$2:C$596)</f>
        <v>2000mg</v>
      </c>
      <c r="T851" s="4" t="str">
        <f>LOOKUP(2,1/('[1] 集采未中选药品规格'!$A$2:$A$596=$R851),'[1] 集采未中选药品规格'!D$2:D$596)</f>
        <v>1支</v>
      </c>
      <c r="U851" s="7" t="s">
        <v>512</v>
      </c>
      <c r="V851" s="61" t="s">
        <v>1011</v>
      </c>
      <c r="W851" s="7" t="s">
        <v>1012</v>
      </c>
      <c r="X851" s="61" t="s">
        <v>1011</v>
      </c>
      <c r="Y851" s="7" t="s">
        <v>1012</v>
      </c>
      <c r="Z851" s="7">
        <v>72</v>
      </c>
      <c r="AA851" s="7">
        <v>72</v>
      </c>
      <c r="AB851" s="54" t="s">
        <v>66</v>
      </c>
      <c r="AC851" s="42"/>
      <c r="AD851" s="42"/>
      <c r="AE851" s="42" t="s">
        <v>3870</v>
      </c>
      <c r="AF851" s="42" t="s">
        <v>3868</v>
      </c>
      <c r="AG851" s="42" t="s">
        <v>3871</v>
      </c>
      <c r="AH851" s="54"/>
      <c r="AI851" s="50" t="str">
        <f t="shared" si="321"/>
        <v>规格√</v>
      </c>
      <c r="AJ851" s="50" t="str">
        <f t="shared" si="322"/>
        <v>按中选价</v>
      </c>
      <c r="AK851" s="51">
        <f t="shared" si="323"/>
        <v>8.4700000000000006</v>
      </c>
      <c r="AL851" s="50">
        <f t="shared" si="324"/>
        <v>8.5</v>
      </c>
      <c r="AM851" s="52" t="str">
        <f t="shared" si="325"/>
        <v>过评药，行梯度降价</v>
      </c>
      <c r="AN851" s="53">
        <f t="shared" si="326"/>
        <v>43.2</v>
      </c>
      <c r="AO851" s="53">
        <f t="shared" si="327"/>
        <v>25.92</v>
      </c>
      <c r="AP851" s="53">
        <f t="shared" si="328"/>
        <v>20.740000000000002</v>
      </c>
    </row>
    <row r="852" spans="1:42">
      <c r="A852" s="28">
        <v>58</v>
      </c>
      <c r="B852" s="28" t="s">
        <v>3747</v>
      </c>
      <c r="C852" s="28" t="s">
        <v>3748</v>
      </c>
      <c r="D852" s="28" t="s">
        <v>3574</v>
      </c>
      <c r="E852" s="28" t="str">
        <f>LOOKUP(2,1/([1]中选结果表!$C$2:$C$85=D852),[1]中选结果表!$M$2:$M$85)</f>
        <v>注射剂</v>
      </c>
      <c r="F852" s="28" t="s">
        <v>3832</v>
      </c>
      <c r="G852" s="28" t="str">
        <f>LOOKUP(2,1/([1]中选结果表!$D$2:$D$85=$F852),[1]中选结果表!$E$2:$E$85)</f>
        <v>2000mg</v>
      </c>
      <c r="H852" s="28" t="str">
        <f>LOOKUP(2,1/([1]中选结果表!$D$2:$D$85=$F852),[1]中选结果表!$F$2:$F$85)</f>
        <v>10瓶</v>
      </c>
      <c r="I852" s="28" t="s">
        <v>89</v>
      </c>
      <c r="J852" s="28" t="s">
        <v>843</v>
      </c>
      <c r="K852" s="28">
        <v>84.68</v>
      </c>
      <c r="L852" s="31">
        <v>8.468</v>
      </c>
      <c r="M852" s="28">
        <v>10</v>
      </c>
      <c r="N852" s="32">
        <v>0.7</v>
      </c>
      <c r="O852" s="60" t="s">
        <v>3872</v>
      </c>
      <c r="P852" s="7" t="s">
        <v>3747</v>
      </c>
      <c r="Q852" s="7" t="s">
        <v>51</v>
      </c>
      <c r="R852" s="7" t="s">
        <v>3873</v>
      </c>
      <c r="S852" s="4" t="str">
        <f>LOOKUP(2,1/('[1] 集采未中选药品规格'!$A$2:$A$596=$R852),'[1] 集采未中选药品规格'!C$2:C$596)</f>
        <v>250mg</v>
      </c>
      <c r="T852" s="4" t="str">
        <f>LOOKUP(2,1/('[1] 集采未中选药品规格'!$A$2:$A$596=$R852),'[1] 集采未中选药品规格'!D$2:D$596)</f>
        <v>1瓶</v>
      </c>
      <c r="U852" s="7" t="s">
        <v>89</v>
      </c>
      <c r="V852" s="61" t="s">
        <v>3777</v>
      </c>
      <c r="W852" s="7" t="s">
        <v>3778</v>
      </c>
      <c r="X852" s="61" t="s">
        <v>3777</v>
      </c>
      <c r="Y852" s="7" t="s">
        <v>3778</v>
      </c>
      <c r="Z852" s="7">
        <v>14</v>
      </c>
      <c r="AA852" s="7">
        <v>14</v>
      </c>
      <c r="AB852" s="54" t="s">
        <v>66</v>
      </c>
      <c r="AC852" s="42"/>
      <c r="AD852" s="42"/>
      <c r="AE852" s="42" t="s">
        <v>3874</v>
      </c>
      <c r="AF852" s="42" t="s">
        <v>3872</v>
      </c>
      <c r="AG852" s="42" t="s">
        <v>3875</v>
      </c>
      <c r="AH852" s="54"/>
      <c r="AI852" s="50" t="str">
        <f t="shared" si="321"/>
        <v>规格×</v>
      </c>
      <c r="AJ852" s="50" t="str">
        <f t="shared" si="322"/>
        <v>含量差比价</v>
      </c>
      <c r="AK852" s="51">
        <f t="shared" si="323"/>
        <v>1.72</v>
      </c>
      <c r="AL852" s="50">
        <f t="shared" si="324"/>
        <v>8.1</v>
      </c>
      <c r="AM852" s="52" t="str">
        <f t="shared" si="325"/>
        <v>过评药，行梯度降价</v>
      </c>
      <c r="AN852" s="53">
        <f t="shared" si="326"/>
        <v>8.4</v>
      </c>
      <c r="AO852" s="53">
        <f t="shared" si="327"/>
        <v>5.04</v>
      </c>
      <c r="AP852" s="53">
        <f t="shared" si="328"/>
        <v>4.04</v>
      </c>
    </row>
    <row r="853" spans="1:42">
      <c r="A853" s="28">
        <v>58</v>
      </c>
      <c r="B853" s="28" t="s">
        <v>3747</v>
      </c>
      <c r="C853" s="28" t="s">
        <v>3748</v>
      </c>
      <c r="D853" s="28" t="s">
        <v>3574</v>
      </c>
      <c r="E853" s="28" t="str">
        <f>LOOKUP(2,1/([1]中选结果表!$C$2:$C$85=D853),[1]中选结果表!$M$2:$M$85)</f>
        <v>注射剂</v>
      </c>
      <c r="F853" s="28" t="s">
        <v>3832</v>
      </c>
      <c r="G853" s="28" t="str">
        <f>LOOKUP(2,1/([1]中选结果表!$D$2:$D$85=$F853),[1]中选结果表!$E$2:$E$85)</f>
        <v>2000mg</v>
      </c>
      <c r="H853" s="28" t="str">
        <f>LOOKUP(2,1/([1]中选结果表!$D$2:$D$85=$F853),[1]中选结果表!$F$2:$F$85)</f>
        <v>10瓶</v>
      </c>
      <c r="I853" s="28" t="s">
        <v>89</v>
      </c>
      <c r="J853" s="28" t="s">
        <v>843</v>
      </c>
      <c r="K853" s="28">
        <v>84.68</v>
      </c>
      <c r="L853" s="31">
        <v>8.468</v>
      </c>
      <c r="M853" s="28">
        <v>10</v>
      </c>
      <c r="N853" s="32">
        <v>0.7</v>
      </c>
      <c r="O853" s="60" t="s">
        <v>3876</v>
      </c>
      <c r="P853" s="7" t="s">
        <v>3747</v>
      </c>
      <c r="Q853" s="7" t="s">
        <v>51</v>
      </c>
      <c r="R853" s="7" t="s">
        <v>3668</v>
      </c>
      <c r="S853" s="4" t="str">
        <f>LOOKUP(2,1/('[1] 集采未中选药品规格'!$A$2:$A$596=$R853),'[1] 集采未中选药品规格'!C$2:C$596)</f>
        <v>2000mg</v>
      </c>
      <c r="T853" s="4" t="str">
        <f>LOOKUP(2,1/('[1] 集采未中选药品规格'!$A$2:$A$596=$R853),'[1] 集采未中选药品规格'!D$2:D$596)</f>
        <v>1瓶</v>
      </c>
      <c r="U853" s="7" t="s">
        <v>47</v>
      </c>
      <c r="V853" s="61" t="s">
        <v>3618</v>
      </c>
      <c r="W853" s="7" t="s">
        <v>3619</v>
      </c>
      <c r="X853" s="61" t="s">
        <v>3618</v>
      </c>
      <c r="Y853" s="7" t="s">
        <v>3619</v>
      </c>
      <c r="Z853" s="7">
        <v>83.23</v>
      </c>
      <c r="AA853" s="7">
        <v>83.23</v>
      </c>
      <c r="AB853" s="54" t="s">
        <v>57</v>
      </c>
      <c r="AC853" s="42"/>
      <c r="AD853" s="42"/>
      <c r="AE853" s="42" t="s">
        <v>3877</v>
      </c>
      <c r="AF853" s="42" t="s">
        <v>3876</v>
      </c>
      <c r="AG853" s="42" t="s">
        <v>3878</v>
      </c>
      <c r="AH853" s="54"/>
      <c r="AI853" s="50" t="str">
        <f t="shared" si="321"/>
        <v>规格√</v>
      </c>
      <c r="AJ853" s="50" t="str">
        <f t="shared" si="322"/>
        <v>按中选价</v>
      </c>
      <c r="AK853" s="51">
        <f t="shared" si="323"/>
        <v>8.4700000000000006</v>
      </c>
      <c r="AL853" s="50">
        <f t="shared" si="324"/>
        <v>9.8000000000000007</v>
      </c>
      <c r="AM853" s="52" t="str">
        <f t="shared" si="325"/>
        <v>差比价与挂网价取低者</v>
      </c>
      <c r="AN853" s="53">
        <f t="shared" si="326"/>
        <v>8.4700000000000006</v>
      </c>
      <c r="AO853" s="53">
        <f t="shared" si="327"/>
        <v>8.4700000000000006</v>
      </c>
      <c r="AP853" s="53">
        <f t="shared" si="328"/>
        <v>8.4700000000000006</v>
      </c>
    </row>
    <row r="854" spans="1:42">
      <c r="A854" s="28">
        <v>58</v>
      </c>
      <c r="B854" s="28" t="s">
        <v>3747</v>
      </c>
      <c r="C854" s="28" t="s">
        <v>3748</v>
      </c>
      <c r="D854" s="28" t="s">
        <v>3574</v>
      </c>
      <c r="E854" s="28" t="str">
        <f>LOOKUP(2,1/([1]中选结果表!$C$2:$C$85=D854),[1]中选结果表!$M$2:$M$85)</f>
        <v>注射剂</v>
      </c>
      <c r="F854" s="28" t="s">
        <v>3832</v>
      </c>
      <c r="G854" s="28" t="str">
        <f>LOOKUP(2,1/([1]中选结果表!$D$2:$D$85=$F854),[1]中选结果表!$E$2:$E$85)</f>
        <v>2000mg</v>
      </c>
      <c r="H854" s="28" t="str">
        <f>LOOKUP(2,1/([1]中选结果表!$D$2:$D$85=$F854),[1]中选结果表!$F$2:$F$85)</f>
        <v>10瓶</v>
      </c>
      <c r="I854" s="28" t="s">
        <v>89</v>
      </c>
      <c r="J854" s="28" t="s">
        <v>843</v>
      </c>
      <c r="K854" s="28">
        <v>84.68</v>
      </c>
      <c r="L854" s="31">
        <v>8.468</v>
      </c>
      <c r="M854" s="28">
        <v>10</v>
      </c>
      <c r="N854" s="32">
        <v>0.7</v>
      </c>
      <c r="O854" s="60" t="s">
        <v>3879</v>
      </c>
      <c r="P854" s="7" t="s">
        <v>3747</v>
      </c>
      <c r="Q854" s="7" t="s">
        <v>2162</v>
      </c>
      <c r="R854" s="7" t="s">
        <v>3880</v>
      </c>
      <c r="S854" s="4" t="str">
        <f>LOOKUP(2,1/('[1] 集采未中选药品规格'!$A$2:$A$596=$R854),'[1] 集采未中选药品规格'!C$2:C$596)</f>
        <v>2000mg</v>
      </c>
      <c r="T854" s="4" t="str">
        <f>LOOKUP(2,1/('[1] 集采未中选药品规格'!$A$2:$A$596=$R854),'[1] 集采未中选药品规格'!D$2:D$596)</f>
        <v>10瓶</v>
      </c>
      <c r="U854" s="7" t="s">
        <v>89</v>
      </c>
      <c r="V854" s="61" t="s">
        <v>869</v>
      </c>
      <c r="W854" s="7" t="s">
        <v>843</v>
      </c>
      <c r="X854" s="61" t="s">
        <v>869</v>
      </c>
      <c r="Y854" s="7" t="s">
        <v>843</v>
      </c>
      <c r="Z854" s="7">
        <v>399</v>
      </c>
      <c r="AA854" s="7">
        <v>39.9</v>
      </c>
      <c r="AB854" s="54" t="s">
        <v>66</v>
      </c>
      <c r="AC854" s="42"/>
      <c r="AD854" s="42"/>
      <c r="AE854" s="42" t="s">
        <v>3881</v>
      </c>
      <c r="AF854" s="42" t="s">
        <v>3879</v>
      </c>
      <c r="AG854" s="42" t="s">
        <v>3882</v>
      </c>
      <c r="AH854" s="54" t="s">
        <v>60</v>
      </c>
      <c r="AI854" s="50" t="str">
        <f t="shared" si="321"/>
        <v>规格√</v>
      </c>
      <c r="AJ854" s="50" t="str">
        <f t="shared" si="322"/>
        <v>按中选价</v>
      </c>
      <c r="AK854" s="51">
        <f t="shared" si="323"/>
        <v>8.4700000000000006</v>
      </c>
      <c r="AL854" s="50">
        <f t="shared" si="324"/>
        <v>4.7</v>
      </c>
      <c r="AM854" s="52" t="str">
        <f t="shared" si="325"/>
        <v>过评药，行梯度降价</v>
      </c>
      <c r="AN854" s="53">
        <f t="shared" si="326"/>
        <v>23.94</v>
      </c>
      <c r="AO854" s="53">
        <f t="shared" si="327"/>
        <v>14.37</v>
      </c>
      <c r="AP854" s="53">
        <f t="shared" si="328"/>
        <v>11.5</v>
      </c>
    </row>
    <row r="855" spans="1:42">
      <c r="A855" s="28">
        <v>58</v>
      </c>
      <c r="B855" s="28" t="s">
        <v>3747</v>
      </c>
      <c r="C855" s="28" t="s">
        <v>3748</v>
      </c>
      <c r="D855" s="28" t="s">
        <v>3574</v>
      </c>
      <c r="E855" s="28" t="str">
        <f>LOOKUP(2,1/([1]中选结果表!$C$2:$C$85=D855),[1]中选结果表!$M$2:$M$85)</f>
        <v>注射剂</v>
      </c>
      <c r="F855" s="28" t="s">
        <v>3832</v>
      </c>
      <c r="G855" s="28" t="str">
        <f>LOOKUP(2,1/([1]中选结果表!$D$2:$D$85=$F855),[1]中选结果表!$E$2:$E$85)</f>
        <v>2000mg</v>
      </c>
      <c r="H855" s="28" t="str">
        <f>LOOKUP(2,1/([1]中选结果表!$D$2:$D$85=$F855),[1]中选结果表!$F$2:$F$85)</f>
        <v>10瓶</v>
      </c>
      <c r="I855" s="28" t="s">
        <v>89</v>
      </c>
      <c r="J855" s="28" t="s">
        <v>843</v>
      </c>
      <c r="K855" s="28">
        <v>84.68</v>
      </c>
      <c r="L855" s="31">
        <v>8.468</v>
      </c>
      <c r="M855" s="28">
        <v>10</v>
      </c>
      <c r="N855" s="32">
        <v>0.7</v>
      </c>
      <c r="O855" s="60" t="s">
        <v>3883</v>
      </c>
      <c r="P855" s="7" t="s">
        <v>3747</v>
      </c>
      <c r="Q855" s="7" t="s">
        <v>3577</v>
      </c>
      <c r="R855" s="7" t="s">
        <v>3884</v>
      </c>
      <c r="S855" s="4" t="str">
        <f>LOOKUP(2,1/('[1] 集采未中选药品规格'!$A$2:$A$596=$R855),'[1] 集采未中选药品规格'!C$2:C$596)</f>
        <v>2500mg</v>
      </c>
      <c r="T855" s="4" t="str">
        <f>LOOKUP(2,1/('[1] 集采未中选药品规格'!$A$2:$A$596=$R855),'[1] 集采未中选药品规格'!D$2:D$596)</f>
        <v>1瓶</v>
      </c>
      <c r="U855" s="7" t="s">
        <v>47</v>
      </c>
      <c r="V855" s="61" t="s">
        <v>3885</v>
      </c>
      <c r="W855" s="7" t="s">
        <v>3886</v>
      </c>
      <c r="X855" s="61" t="s">
        <v>3885</v>
      </c>
      <c r="Y855" s="7" t="s">
        <v>3886</v>
      </c>
      <c r="Z855" s="7">
        <v>21.1</v>
      </c>
      <c r="AA855" s="7">
        <v>21.1</v>
      </c>
      <c r="AB855" s="54" t="s">
        <v>57</v>
      </c>
      <c r="AC855" s="42"/>
      <c r="AD855" s="42"/>
      <c r="AE855" s="42" t="s">
        <v>3887</v>
      </c>
      <c r="AF855" s="42" t="s">
        <v>3883</v>
      </c>
      <c r="AG855" s="42" t="s">
        <v>3888</v>
      </c>
      <c r="AH855" s="54"/>
      <c r="AI855" s="50" t="str">
        <f t="shared" si="321"/>
        <v>规格×</v>
      </c>
      <c r="AJ855" s="50" t="str">
        <f t="shared" si="322"/>
        <v>含量差比价</v>
      </c>
      <c r="AK855" s="51">
        <f t="shared" si="323"/>
        <v>10.050000000000001</v>
      </c>
      <c r="AL855" s="50">
        <f t="shared" si="324"/>
        <v>2.1</v>
      </c>
      <c r="AM855" s="52" t="str">
        <f t="shared" si="325"/>
        <v>差比价与挂网价取低者</v>
      </c>
      <c r="AN855" s="53">
        <f t="shared" si="326"/>
        <v>10.050000000000001</v>
      </c>
      <c r="AO855" s="53">
        <f t="shared" si="327"/>
        <v>10.050000000000001</v>
      </c>
      <c r="AP855" s="53">
        <f t="shared" si="328"/>
        <v>10.050000000000001</v>
      </c>
    </row>
    <row r="856" spans="1:42">
      <c r="A856" s="28">
        <v>59</v>
      </c>
      <c r="B856" s="28" t="s">
        <v>3889</v>
      </c>
      <c r="C856" s="28" t="s">
        <v>3890</v>
      </c>
      <c r="D856" s="28" t="s">
        <v>3574</v>
      </c>
      <c r="E856" s="28" t="str">
        <f>LOOKUP(2,1/([1]中选结果表!$C$2:$C$85=D856),[1]中选结果表!$M$2:$M$85)</f>
        <v>注射剂</v>
      </c>
      <c r="F856" s="28" t="s">
        <v>3148</v>
      </c>
      <c r="G856" s="28" t="str">
        <f>LOOKUP(2,1/([1]中选结果表!$D$2:$D$85=$F856),[1]中选结果表!$E$2:$E$85)</f>
        <v>500mg</v>
      </c>
      <c r="H856" s="28" t="str">
        <f>LOOKUP(2,1/([1]中选结果表!$D$2:$D$85=$F856),[1]中选结果表!$F$2:$F$85)</f>
        <v>10瓶</v>
      </c>
      <c r="I856" s="28" t="s">
        <v>89</v>
      </c>
      <c r="J856" s="28" t="s">
        <v>3246</v>
      </c>
      <c r="K856" s="28">
        <v>66.66</v>
      </c>
      <c r="L856" s="31">
        <v>6.6660000000000004</v>
      </c>
      <c r="M856" s="28">
        <v>10</v>
      </c>
      <c r="N856" s="32">
        <v>0.7</v>
      </c>
      <c r="O856" s="60" t="s">
        <v>3891</v>
      </c>
      <c r="P856" s="7" t="s">
        <v>3889</v>
      </c>
      <c r="Q856" s="7" t="s">
        <v>51</v>
      </c>
      <c r="R856" s="7" t="s">
        <v>3628</v>
      </c>
      <c r="S856" s="4" t="str">
        <f>LOOKUP(2,1/('[1] 集采未中选药品规格'!$A$2:$A$596=$R856),'[1] 集采未中选药品规格'!C$2:C$596)</f>
        <v>500mg</v>
      </c>
      <c r="T856" s="4" t="str">
        <f>LOOKUP(2,1/('[1] 集采未中选药品规格'!$A$2:$A$596=$R856),'[1] 集采未中选药品规格'!D$2:D$596)</f>
        <v>1瓶</v>
      </c>
      <c r="U856" s="7" t="s">
        <v>47</v>
      </c>
      <c r="V856" s="61" t="s">
        <v>3629</v>
      </c>
      <c r="W856" s="7" t="s">
        <v>3575</v>
      </c>
      <c r="X856" s="61" t="s">
        <v>3629</v>
      </c>
      <c r="Y856" s="7" t="s">
        <v>3575</v>
      </c>
      <c r="Z856" s="7">
        <v>6.53</v>
      </c>
      <c r="AA856" s="7">
        <v>6.53</v>
      </c>
      <c r="AB856" s="54" t="s">
        <v>57</v>
      </c>
      <c r="AC856" s="42"/>
      <c r="AD856" s="42"/>
      <c r="AE856" s="42" t="s">
        <v>3892</v>
      </c>
      <c r="AF856" s="42" t="s">
        <v>3891</v>
      </c>
      <c r="AG856" s="42" t="s">
        <v>3893</v>
      </c>
      <c r="AH856" s="54"/>
      <c r="AI856" s="50" t="str">
        <f t="shared" si="321"/>
        <v>规格√</v>
      </c>
      <c r="AJ856" s="50" t="str">
        <f t="shared" si="322"/>
        <v>按中选价</v>
      </c>
      <c r="AK856" s="51">
        <f t="shared" si="323"/>
        <v>6.67</v>
      </c>
      <c r="AL856" s="50">
        <f t="shared" si="324"/>
        <v>1</v>
      </c>
      <c r="AM856" s="52" t="str">
        <f t="shared" si="325"/>
        <v>差比价与挂网价取低者</v>
      </c>
      <c r="AN856" s="53">
        <f t="shared" si="326"/>
        <v>6.53</v>
      </c>
      <c r="AO856" s="53">
        <f t="shared" si="327"/>
        <v>6.53</v>
      </c>
      <c r="AP856" s="53">
        <f t="shared" si="328"/>
        <v>6.53</v>
      </c>
    </row>
    <row r="857" spans="1:42">
      <c r="A857" s="28">
        <v>59</v>
      </c>
      <c r="B857" s="28" t="s">
        <v>3889</v>
      </c>
      <c r="C857" s="28" t="s">
        <v>3890</v>
      </c>
      <c r="D857" s="28" t="s">
        <v>3574</v>
      </c>
      <c r="E857" s="28" t="str">
        <f>LOOKUP(2,1/([1]中选结果表!$C$2:$C$85=D857),[1]中选结果表!$M$2:$M$85)</f>
        <v>注射剂</v>
      </c>
      <c r="F857" s="28" t="s">
        <v>3148</v>
      </c>
      <c r="G857" s="28" t="str">
        <f>LOOKUP(2,1/([1]中选结果表!$D$2:$D$85=$F857),[1]中选结果表!$E$2:$E$85)</f>
        <v>500mg</v>
      </c>
      <c r="H857" s="28" t="str">
        <f>LOOKUP(2,1/([1]中选结果表!$D$2:$D$85=$F857),[1]中选结果表!$F$2:$F$85)</f>
        <v>10瓶</v>
      </c>
      <c r="I857" s="28" t="s">
        <v>89</v>
      </c>
      <c r="J857" s="28" t="s">
        <v>3246</v>
      </c>
      <c r="K857" s="28">
        <v>66.66</v>
      </c>
      <c r="L857" s="31">
        <v>6.6660000000000004</v>
      </c>
      <c r="M857" s="28">
        <v>10</v>
      </c>
      <c r="N857" s="32">
        <v>0.7</v>
      </c>
      <c r="O857" s="60" t="s">
        <v>3894</v>
      </c>
      <c r="P857" s="7" t="s">
        <v>3889</v>
      </c>
      <c r="Q857" s="7" t="s">
        <v>51</v>
      </c>
      <c r="R857" s="7" t="s">
        <v>3895</v>
      </c>
      <c r="S857" s="4" t="str">
        <f>LOOKUP(2,1/('[1] 集采未中选药品规格'!$A$2:$A$596=$R857),'[1] 集采未中选药品规格'!C$2:C$596)</f>
        <v>500mg</v>
      </c>
      <c r="T857" s="4" t="str">
        <f>LOOKUP(2,1/('[1] 集采未中选药品规格'!$A$2:$A$596=$R857),'[1] 集采未中选药品规格'!D$2:D$596)</f>
        <v>10瓶</v>
      </c>
      <c r="U857" s="7" t="s">
        <v>89</v>
      </c>
      <c r="V857" s="61" t="s">
        <v>3643</v>
      </c>
      <c r="W857" s="7" t="s">
        <v>3644</v>
      </c>
      <c r="X857" s="61" t="s">
        <v>3643</v>
      </c>
      <c r="Y857" s="7" t="s">
        <v>3644</v>
      </c>
      <c r="Z857" s="7">
        <v>50.55</v>
      </c>
      <c r="AA857" s="7">
        <v>5.0549999999999997</v>
      </c>
      <c r="AB857" s="54" t="s">
        <v>57</v>
      </c>
      <c r="AC857" s="42"/>
      <c r="AD857" s="42"/>
      <c r="AE857" s="42" t="s">
        <v>3896</v>
      </c>
      <c r="AF857" s="42" t="s">
        <v>3894</v>
      </c>
      <c r="AG857" s="42" t="s">
        <v>3897</v>
      </c>
      <c r="AH857" s="54"/>
      <c r="AI857" s="50" t="str">
        <f t="shared" si="321"/>
        <v>规格√</v>
      </c>
      <c r="AJ857" s="50" t="str">
        <f t="shared" si="322"/>
        <v>按中选价</v>
      </c>
      <c r="AK857" s="51">
        <f t="shared" si="323"/>
        <v>6.67</v>
      </c>
      <c r="AL857" s="50">
        <f t="shared" si="324"/>
        <v>0.8</v>
      </c>
      <c r="AM857" s="52" t="str">
        <f t="shared" si="325"/>
        <v>差比价与挂网价取低者</v>
      </c>
      <c r="AN857" s="53">
        <f t="shared" si="326"/>
        <v>5.0599999999999996</v>
      </c>
      <c r="AO857" s="53">
        <f t="shared" si="327"/>
        <v>5.0599999999999996</v>
      </c>
      <c r="AP857" s="53">
        <f t="shared" si="328"/>
        <v>5.0599999999999996</v>
      </c>
    </row>
    <row r="858" spans="1:42">
      <c r="A858" s="28">
        <v>59</v>
      </c>
      <c r="B858" s="28" t="s">
        <v>3889</v>
      </c>
      <c r="C858" s="28" t="s">
        <v>3890</v>
      </c>
      <c r="D858" s="28" t="s">
        <v>3574</v>
      </c>
      <c r="E858" s="28" t="str">
        <f>LOOKUP(2,1/([1]中选结果表!$C$2:$C$85=D858),[1]中选结果表!$M$2:$M$85)</f>
        <v>注射剂</v>
      </c>
      <c r="F858" s="28" t="s">
        <v>3148</v>
      </c>
      <c r="G858" s="28" t="str">
        <f>LOOKUP(2,1/([1]中选结果表!$D$2:$D$85=$F858),[1]中选结果表!$E$2:$E$85)</f>
        <v>500mg</v>
      </c>
      <c r="H858" s="28" t="str">
        <f>LOOKUP(2,1/([1]中选结果表!$D$2:$D$85=$F858),[1]中选结果表!$F$2:$F$85)</f>
        <v>10瓶</v>
      </c>
      <c r="I858" s="28" t="s">
        <v>89</v>
      </c>
      <c r="J858" s="28" t="s">
        <v>3246</v>
      </c>
      <c r="K858" s="28">
        <v>66.66</v>
      </c>
      <c r="L858" s="31">
        <v>6.6660000000000004</v>
      </c>
      <c r="M858" s="28">
        <v>10</v>
      </c>
      <c r="N858" s="32">
        <v>0.7</v>
      </c>
      <c r="O858" s="60" t="s">
        <v>3898</v>
      </c>
      <c r="P858" s="7" t="s">
        <v>3889</v>
      </c>
      <c r="Q858" s="7" t="s">
        <v>51</v>
      </c>
      <c r="R858" s="7" t="s">
        <v>3628</v>
      </c>
      <c r="S858" s="4" t="str">
        <f>LOOKUP(2,1/('[1] 集采未中选药品规格'!$A$2:$A$596=$R858),'[1] 集采未中选药品规格'!C$2:C$596)</f>
        <v>500mg</v>
      </c>
      <c r="T858" s="4" t="str">
        <f>LOOKUP(2,1/('[1] 集采未中选药品规格'!$A$2:$A$596=$R858),'[1] 集采未中选药品规格'!D$2:D$596)</f>
        <v>1瓶</v>
      </c>
      <c r="U858" s="7" t="s">
        <v>47</v>
      </c>
      <c r="V858" s="61" t="s">
        <v>3899</v>
      </c>
      <c r="W858" s="7" t="s">
        <v>3900</v>
      </c>
      <c r="X858" s="61" t="s">
        <v>3899</v>
      </c>
      <c r="Y858" s="7" t="s">
        <v>3900</v>
      </c>
      <c r="Z858" s="7">
        <v>42</v>
      </c>
      <c r="AA858" s="7">
        <v>42</v>
      </c>
      <c r="AB858" s="54" t="s">
        <v>66</v>
      </c>
      <c r="AC858" s="42"/>
      <c r="AD858" s="42"/>
      <c r="AE858" s="42" t="s">
        <v>3901</v>
      </c>
      <c r="AF858" s="42" t="s">
        <v>3898</v>
      </c>
      <c r="AG858" s="42" t="s">
        <v>3902</v>
      </c>
      <c r="AH858" s="54"/>
      <c r="AI858" s="50" t="str">
        <f t="shared" si="321"/>
        <v>规格√</v>
      </c>
      <c r="AJ858" s="50" t="str">
        <f t="shared" si="322"/>
        <v>按中选价</v>
      </c>
      <c r="AK858" s="51">
        <f t="shared" si="323"/>
        <v>6.67</v>
      </c>
      <c r="AL858" s="50">
        <f t="shared" si="324"/>
        <v>6.3</v>
      </c>
      <c r="AM858" s="52" t="str">
        <f t="shared" si="325"/>
        <v>过评药，行梯度降价</v>
      </c>
      <c r="AN858" s="53">
        <f t="shared" si="326"/>
        <v>25.2</v>
      </c>
      <c r="AO858" s="53">
        <f t="shared" si="327"/>
        <v>15.12</v>
      </c>
      <c r="AP858" s="53">
        <f t="shared" si="328"/>
        <v>12.1</v>
      </c>
    </row>
    <row r="859" spans="1:42">
      <c r="A859" s="28">
        <v>59</v>
      </c>
      <c r="B859" s="28" t="s">
        <v>3889</v>
      </c>
      <c r="C859" s="28" t="s">
        <v>3890</v>
      </c>
      <c r="D859" s="28" t="s">
        <v>3574</v>
      </c>
      <c r="E859" s="28" t="str">
        <f>LOOKUP(2,1/([1]中选结果表!$C$2:$C$85=D859),[1]中选结果表!$M$2:$M$85)</f>
        <v>注射剂</v>
      </c>
      <c r="F859" s="28" t="s">
        <v>3148</v>
      </c>
      <c r="G859" s="28" t="str">
        <f>LOOKUP(2,1/([1]中选结果表!$D$2:$D$85=$F859),[1]中选结果表!$E$2:$E$85)</f>
        <v>500mg</v>
      </c>
      <c r="H859" s="28" t="str">
        <f>LOOKUP(2,1/([1]中选结果表!$D$2:$D$85=$F859),[1]中选结果表!$F$2:$F$85)</f>
        <v>10瓶</v>
      </c>
      <c r="I859" s="28" t="s">
        <v>89</v>
      </c>
      <c r="J859" s="28" t="s">
        <v>3246</v>
      </c>
      <c r="K859" s="28">
        <v>66.66</v>
      </c>
      <c r="L859" s="31">
        <v>6.6660000000000004</v>
      </c>
      <c r="M859" s="28">
        <v>10</v>
      </c>
      <c r="N859" s="32">
        <v>0.7</v>
      </c>
      <c r="O859" s="60" t="s">
        <v>3903</v>
      </c>
      <c r="P859" s="7" t="s">
        <v>3889</v>
      </c>
      <c r="Q859" s="7" t="s">
        <v>3577</v>
      </c>
      <c r="R859" s="7" t="s">
        <v>3628</v>
      </c>
      <c r="S859" s="4" t="str">
        <f>LOOKUP(2,1/('[1] 集采未中选药品规格'!$A$2:$A$596=$R859),'[1] 集采未中选药品规格'!C$2:C$596)</f>
        <v>500mg</v>
      </c>
      <c r="T859" s="4" t="str">
        <f>LOOKUP(2,1/('[1] 集采未中选药品规格'!$A$2:$A$596=$R859),'[1] 集采未中选药品规格'!D$2:D$596)</f>
        <v>1瓶</v>
      </c>
      <c r="U859" s="7" t="s">
        <v>47</v>
      </c>
      <c r="V859" s="61" t="s">
        <v>3245</v>
      </c>
      <c r="W859" s="7" t="s">
        <v>3246</v>
      </c>
      <c r="X859" s="61" t="s">
        <v>3245</v>
      </c>
      <c r="Y859" s="7" t="s">
        <v>3246</v>
      </c>
      <c r="Z859" s="7">
        <v>20.53</v>
      </c>
      <c r="AA859" s="7">
        <v>20.53</v>
      </c>
      <c r="AB859" s="54" t="s">
        <v>57</v>
      </c>
      <c r="AC859" s="42"/>
      <c r="AD859" s="42"/>
      <c r="AE859" s="42" t="s">
        <v>3904</v>
      </c>
      <c r="AF859" s="42" t="s">
        <v>3903</v>
      </c>
      <c r="AG859" s="42" t="s">
        <v>3905</v>
      </c>
      <c r="AH859" s="54" t="s">
        <v>60</v>
      </c>
      <c r="AI859" s="50" t="str">
        <f t="shared" si="321"/>
        <v>规格√</v>
      </c>
      <c r="AJ859" s="50" t="str">
        <f t="shared" si="322"/>
        <v>按中选价</v>
      </c>
      <c r="AK859" s="51">
        <f t="shared" si="323"/>
        <v>6.67</v>
      </c>
      <c r="AL859" s="50">
        <f t="shared" si="324"/>
        <v>3.1</v>
      </c>
      <c r="AM859" s="52" t="str">
        <f t="shared" si="325"/>
        <v>差比价与挂网价取低者</v>
      </c>
      <c r="AN859" s="53">
        <f t="shared" si="326"/>
        <v>6.67</v>
      </c>
      <c r="AO859" s="53">
        <f t="shared" si="327"/>
        <v>6.67</v>
      </c>
      <c r="AP859" s="53">
        <f t="shared" si="328"/>
        <v>6.67</v>
      </c>
    </row>
    <row r="860" spans="1:42">
      <c r="A860" s="28">
        <v>59</v>
      </c>
      <c r="B860" s="28" t="s">
        <v>3889</v>
      </c>
      <c r="C860" s="28" t="s">
        <v>3890</v>
      </c>
      <c r="D860" s="28" t="s">
        <v>3574</v>
      </c>
      <c r="E860" s="28" t="str">
        <f>LOOKUP(2,1/([1]中选结果表!$C$2:$C$85=D860),[1]中选结果表!$M$2:$M$85)</f>
        <v>注射剂</v>
      </c>
      <c r="F860" s="28" t="s">
        <v>3148</v>
      </c>
      <c r="G860" s="28" t="str">
        <f>LOOKUP(2,1/([1]中选结果表!$D$2:$D$85=$F860),[1]中选结果表!$E$2:$E$85)</f>
        <v>500mg</v>
      </c>
      <c r="H860" s="28" t="str">
        <f>LOOKUP(2,1/([1]中选结果表!$D$2:$D$85=$F860),[1]中选结果表!$F$2:$F$85)</f>
        <v>10瓶</v>
      </c>
      <c r="I860" s="28" t="s">
        <v>89</v>
      </c>
      <c r="J860" s="28" t="s">
        <v>3246</v>
      </c>
      <c r="K860" s="28">
        <v>66.66</v>
      </c>
      <c r="L860" s="31">
        <v>6.6660000000000004</v>
      </c>
      <c r="M860" s="28">
        <v>10</v>
      </c>
      <c r="N860" s="32">
        <v>0.7</v>
      </c>
      <c r="O860" s="60" t="s">
        <v>3906</v>
      </c>
      <c r="P860" s="7" t="s">
        <v>3889</v>
      </c>
      <c r="Q860" s="7" t="s">
        <v>51</v>
      </c>
      <c r="R860" s="7" t="s">
        <v>1836</v>
      </c>
      <c r="S860" s="4" t="str">
        <f>LOOKUP(2,1/('[1] 集采未中选药品规格'!$A$2:$A$596=$R860),'[1] 集采未中选药品规格'!C$2:C$596)</f>
        <v>500mg</v>
      </c>
      <c r="T860" s="4" t="str">
        <f>LOOKUP(2,1/('[1] 集采未中选药品规格'!$A$2:$A$596=$R860),'[1] 集采未中选药品规格'!D$2:D$596)</f>
        <v>1瓶</v>
      </c>
      <c r="U860" s="7" t="s">
        <v>89</v>
      </c>
      <c r="V860" s="61" t="s">
        <v>3777</v>
      </c>
      <c r="W860" s="7" t="s">
        <v>3778</v>
      </c>
      <c r="X860" s="61" t="s">
        <v>3777</v>
      </c>
      <c r="Y860" s="7" t="s">
        <v>3778</v>
      </c>
      <c r="Z860" s="7">
        <v>21.5</v>
      </c>
      <c r="AA860" s="7">
        <v>21.5</v>
      </c>
      <c r="AB860" s="54" t="s">
        <v>66</v>
      </c>
      <c r="AC860" s="42"/>
      <c r="AD860" s="42"/>
      <c r="AE860" s="42" t="s">
        <v>3907</v>
      </c>
      <c r="AF860" s="42" t="s">
        <v>3906</v>
      </c>
      <c r="AG860" s="42" t="s">
        <v>3908</v>
      </c>
      <c r="AH860" s="54"/>
      <c r="AI860" s="50" t="str">
        <f t="shared" si="321"/>
        <v>规格√</v>
      </c>
      <c r="AJ860" s="50" t="str">
        <f t="shared" si="322"/>
        <v>按中选价</v>
      </c>
      <c r="AK860" s="51">
        <f t="shared" si="323"/>
        <v>6.67</v>
      </c>
      <c r="AL860" s="50">
        <f t="shared" si="324"/>
        <v>3.2</v>
      </c>
      <c r="AM860" s="52" t="str">
        <f t="shared" si="325"/>
        <v>过评药，行梯度降价</v>
      </c>
      <c r="AN860" s="53">
        <f t="shared" si="326"/>
        <v>12.9</v>
      </c>
      <c r="AO860" s="53">
        <f t="shared" si="327"/>
        <v>7.74</v>
      </c>
      <c r="AP860" s="53">
        <f t="shared" si="328"/>
        <v>6.67</v>
      </c>
    </row>
    <row r="861" spans="1:42">
      <c r="A861" s="28">
        <v>59</v>
      </c>
      <c r="B861" s="28" t="s">
        <v>3889</v>
      </c>
      <c r="C861" s="28" t="s">
        <v>3890</v>
      </c>
      <c r="D861" s="28" t="s">
        <v>3574</v>
      </c>
      <c r="E861" s="28" t="str">
        <f>LOOKUP(2,1/([1]中选结果表!$C$2:$C$85=D861),[1]中选结果表!$M$2:$M$85)</f>
        <v>注射剂</v>
      </c>
      <c r="F861" s="28" t="s">
        <v>3148</v>
      </c>
      <c r="G861" s="28" t="str">
        <f>LOOKUP(2,1/([1]中选结果表!$D$2:$D$85=$F861),[1]中选结果表!$E$2:$E$85)</f>
        <v>500mg</v>
      </c>
      <c r="H861" s="28" t="str">
        <f>LOOKUP(2,1/([1]中选结果表!$D$2:$D$85=$F861),[1]中选结果表!$F$2:$F$85)</f>
        <v>10瓶</v>
      </c>
      <c r="I861" s="28" t="s">
        <v>89</v>
      </c>
      <c r="J861" s="28" t="s">
        <v>3246</v>
      </c>
      <c r="K861" s="28">
        <v>66.66</v>
      </c>
      <c r="L861" s="31">
        <v>6.6660000000000004</v>
      </c>
      <c r="M861" s="28">
        <v>10</v>
      </c>
      <c r="N861" s="32">
        <v>0.7</v>
      </c>
      <c r="O861" s="60" t="s">
        <v>3909</v>
      </c>
      <c r="P861" s="7" t="s">
        <v>3889</v>
      </c>
      <c r="Q861" s="7" t="s">
        <v>51</v>
      </c>
      <c r="R861" s="7" t="s">
        <v>3910</v>
      </c>
      <c r="S861" s="4" t="str">
        <f>LOOKUP(2,1/('[1] 集采未中选药品规格'!$A$2:$A$596=$R861),'[1] 集采未中选药品规格'!C$2:C$596)</f>
        <v>500mg</v>
      </c>
      <c r="T861" s="4" t="str">
        <f>LOOKUP(2,1/('[1] 集采未中选药品规格'!$A$2:$A$596=$R861),'[1] 集采未中选药品规格'!D$2:D$596)</f>
        <v>10瓶</v>
      </c>
      <c r="U861" s="7" t="s">
        <v>89</v>
      </c>
      <c r="V861" s="61" t="s">
        <v>869</v>
      </c>
      <c r="W861" s="7" t="s">
        <v>843</v>
      </c>
      <c r="X861" s="61" t="s">
        <v>869</v>
      </c>
      <c r="Y861" s="7" t="s">
        <v>843</v>
      </c>
      <c r="Z861" s="7">
        <v>239.9</v>
      </c>
      <c r="AA861" s="7">
        <v>23.99</v>
      </c>
      <c r="AB861" s="54" t="s">
        <v>66</v>
      </c>
      <c r="AC861" s="42"/>
      <c r="AD861" s="42"/>
      <c r="AE861" s="42" t="s">
        <v>3911</v>
      </c>
      <c r="AF861" s="42" t="s">
        <v>3909</v>
      </c>
      <c r="AG861" s="42" t="s">
        <v>3912</v>
      </c>
      <c r="AH861" s="54"/>
      <c r="AI861" s="50" t="str">
        <f t="shared" si="321"/>
        <v>规格√</v>
      </c>
      <c r="AJ861" s="50" t="str">
        <f t="shared" si="322"/>
        <v>按中选价</v>
      </c>
      <c r="AK861" s="51">
        <f t="shared" si="323"/>
        <v>6.67</v>
      </c>
      <c r="AL861" s="50">
        <f t="shared" si="324"/>
        <v>3.6</v>
      </c>
      <c r="AM861" s="52" t="str">
        <f t="shared" si="325"/>
        <v>过评药，行梯度降价</v>
      </c>
      <c r="AN861" s="53">
        <f t="shared" si="326"/>
        <v>14.4</v>
      </c>
      <c r="AO861" s="53">
        <f t="shared" si="327"/>
        <v>8.64</v>
      </c>
      <c r="AP861" s="53">
        <f t="shared" si="328"/>
        <v>6.91</v>
      </c>
    </row>
    <row r="862" spans="1:42">
      <c r="A862" s="28">
        <v>59</v>
      </c>
      <c r="B862" s="28" t="s">
        <v>3889</v>
      </c>
      <c r="C862" s="28" t="s">
        <v>3890</v>
      </c>
      <c r="D862" s="28" t="s">
        <v>3574</v>
      </c>
      <c r="E862" s="28" t="str">
        <f>LOOKUP(2,1/([1]中选结果表!$C$2:$C$85=D862),[1]中选结果表!$M$2:$M$85)</f>
        <v>注射剂</v>
      </c>
      <c r="F862" s="28" t="s">
        <v>3148</v>
      </c>
      <c r="G862" s="28" t="str">
        <f>LOOKUP(2,1/([1]中选结果表!$D$2:$D$85=$F862),[1]中选结果表!$E$2:$E$85)</f>
        <v>500mg</v>
      </c>
      <c r="H862" s="28" t="str">
        <f>LOOKUP(2,1/([1]中选结果表!$D$2:$D$85=$F862),[1]中选结果表!$F$2:$F$85)</f>
        <v>10瓶</v>
      </c>
      <c r="I862" s="28" t="s">
        <v>89</v>
      </c>
      <c r="J862" s="28" t="s">
        <v>3246</v>
      </c>
      <c r="K862" s="28">
        <v>66.66</v>
      </c>
      <c r="L862" s="31">
        <v>6.6660000000000004</v>
      </c>
      <c r="M862" s="28">
        <v>10</v>
      </c>
      <c r="N862" s="32">
        <v>0.7</v>
      </c>
      <c r="O862" s="60" t="s">
        <v>3913</v>
      </c>
      <c r="P862" s="7" t="s">
        <v>3889</v>
      </c>
      <c r="Q862" s="7" t="s">
        <v>3577</v>
      </c>
      <c r="R862" s="7" t="s">
        <v>3628</v>
      </c>
      <c r="S862" s="4" t="str">
        <f>LOOKUP(2,1/('[1] 集采未中选药品规格'!$A$2:$A$596=$R862),'[1] 集采未中选药品规格'!C$2:C$596)</f>
        <v>500mg</v>
      </c>
      <c r="T862" s="4" t="str">
        <f>LOOKUP(2,1/('[1] 集采未中选药品规格'!$A$2:$A$596=$R862),'[1] 集采未中选药品规格'!D$2:D$596)</f>
        <v>1瓶</v>
      </c>
      <c r="U862" s="7" t="s">
        <v>47</v>
      </c>
      <c r="V862" s="61" t="s">
        <v>3914</v>
      </c>
      <c r="W862" s="7" t="s">
        <v>3915</v>
      </c>
      <c r="X862" s="61" t="s">
        <v>3914</v>
      </c>
      <c r="Y862" s="7" t="s">
        <v>3915</v>
      </c>
      <c r="Z862" s="7">
        <v>16.28</v>
      </c>
      <c r="AA862" s="7">
        <v>16.28</v>
      </c>
      <c r="AB862" s="54" t="s">
        <v>57</v>
      </c>
      <c r="AC862" s="42"/>
      <c r="AD862" s="42"/>
      <c r="AE862" s="42"/>
      <c r="AF862" s="42" t="s">
        <v>3913</v>
      </c>
      <c r="AG862" s="42"/>
      <c r="AH862" s="54"/>
      <c r="AI862" s="50" t="str">
        <f t="shared" si="321"/>
        <v>规格√</v>
      </c>
      <c r="AJ862" s="50" t="str">
        <f t="shared" si="322"/>
        <v>按中选价</v>
      </c>
      <c r="AK862" s="51">
        <f t="shared" si="323"/>
        <v>6.67</v>
      </c>
      <c r="AL862" s="50">
        <f t="shared" si="324"/>
        <v>2.4</v>
      </c>
      <c r="AM862" s="52" t="str">
        <f t="shared" si="325"/>
        <v>差比价与挂网价取低者</v>
      </c>
      <c r="AN862" s="53">
        <f t="shared" si="326"/>
        <v>6.67</v>
      </c>
      <c r="AO862" s="53">
        <f t="shared" si="327"/>
        <v>6.67</v>
      </c>
      <c r="AP862" s="53">
        <f t="shared" si="328"/>
        <v>6.67</v>
      </c>
    </row>
    <row r="863" spans="1:42">
      <c r="A863" s="28">
        <v>59</v>
      </c>
      <c r="B863" s="28" t="s">
        <v>3889</v>
      </c>
      <c r="C863" s="28" t="s">
        <v>3890</v>
      </c>
      <c r="D863" s="28" t="s">
        <v>3574</v>
      </c>
      <c r="E863" s="28" t="str">
        <f>LOOKUP(2,1/([1]中选结果表!$C$2:$C$85=D863),[1]中选结果表!$M$2:$M$85)</f>
        <v>注射剂</v>
      </c>
      <c r="F863" s="28" t="s">
        <v>3148</v>
      </c>
      <c r="G863" s="28" t="str">
        <f>LOOKUP(2,1/([1]中选结果表!$D$2:$D$85=$F863),[1]中选结果表!$E$2:$E$85)</f>
        <v>500mg</v>
      </c>
      <c r="H863" s="28" t="str">
        <f>LOOKUP(2,1/([1]中选结果表!$D$2:$D$85=$F863),[1]中选结果表!$F$2:$F$85)</f>
        <v>10瓶</v>
      </c>
      <c r="I863" s="28" t="s">
        <v>89</v>
      </c>
      <c r="J863" s="28" t="s">
        <v>3246</v>
      </c>
      <c r="K863" s="28">
        <v>66.66</v>
      </c>
      <c r="L863" s="31">
        <v>6.6660000000000004</v>
      </c>
      <c r="M863" s="28">
        <v>10</v>
      </c>
      <c r="N863" s="32">
        <v>0.7</v>
      </c>
      <c r="O863" s="60" t="s">
        <v>3916</v>
      </c>
      <c r="P863" s="7" t="s">
        <v>3889</v>
      </c>
      <c r="Q863" s="7" t="s">
        <v>51</v>
      </c>
      <c r="R863" s="7" t="s">
        <v>3917</v>
      </c>
      <c r="S863" s="4" t="str">
        <f>LOOKUP(2,1/('[1] 集采未中选药品规格'!$A$2:$A$596=$R863),'[1] 集采未中选药品规格'!C$2:C$596)</f>
        <v>500mg</v>
      </c>
      <c r="T863" s="4" t="str">
        <f>LOOKUP(2,1/('[1] 集采未中选药品规格'!$A$2:$A$596=$R863),'[1] 集采未中选药品规格'!D$2:D$596)</f>
        <v>1瓶</v>
      </c>
      <c r="U863" s="7" t="s">
        <v>47</v>
      </c>
      <c r="V863" s="61" t="s">
        <v>3918</v>
      </c>
      <c r="W863" s="7" t="s">
        <v>3919</v>
      </c>
      <c r="X863" s="61" t="s">
        <v>3918</v>
      </c>
      <c r="Y863" s="7" t="s">
        <v>3919</v>
      </c>
      <c r="Z863" s="7">
        <v>20.53</v>
      </c>
      <c r="AA863" s="7"/>
      <c r="AB863" s="54" t="s">
        <v>57</v>
      </c>
      <c r="AC863" s="42"/>
      <c r="AD863" s="42"/>
      <c r="AE863" s="42"/>
      <c r="AF863" s="42" t="s">
        <v>3916</v>
      </c>
      <c r="AG863" s="42"/>
      <c r="AH863" s="54"/>
      <c r="AI863" s="50" t="str">
        <f t="shared" si="321"/>
        <v>规格√</v>
      </c>
      <c r="AJ863" s="50" t="str">
        <f t="shared" si="322"/>
        <v>按中选价</v>
      </c>
      <c r="AK863" s="51">
        <f t="shared" si="323"/>
        <v>6.67</v>
      </c>
      <c r="AL863" s="50">
        <f t="shared" si="324"/>
        <v>0</v>
      </c>
      <c r="AM863" s="52" t="str">
        <f t="shared" si="325"/>
        <v>差比价与挂网价取低者</v>
      </c>
      <c r="AN863" s="53">
        <f t="shared" si="326"/>
        <v>6.67</v>
      </c>
      <c r="AO863" s="53">
        <f t="shared" si="327"/>
        <v>6.67</v>
      </c>
      <c r="AP863" s="53">
        <f t="shared" si="328"/>
        <v>6.67</v>
      </c>
    </row>
    <row r="864" spans="1:42">
      <c r="A864" s="28">
        <v>59</v>
      </c>
      <c r="B864" s="28" t="s">
        <v>3889</v>
      </c>
      <c r="C864" s="28" t="s">
        <v>3890</v>
      </c>
      <c r="D864" s="28" t="s">
        <v>3574</v>
      </c>
      <c r="E864" s="28" t="str">
        <f>LOOKUP(2,1/([1]中选结果表!$C$2:$C$85=D864),[1]中选结果表!$M$2:$M$85)</f>
        <v>注射剂</v>
      </c>
      <c r="F864" s="28" t="s">
        <v>3793</v>
      </c>
      <c r="G864" s="28" t="str">
        <f>LOOKUP(2,1/([1]中选结果表!$D$2:$D$85=$F864),[1]中选结果表!$E$2:$E$85)</f>
        <v>1000mg</v>
      </c>
      <c r="H864" s="28" t="str">
        <f>LOOKUP(2,1/([1]中选结果表!$D$2:$D$85=$F864),[1]中选结果表!$F$2:$F$85)</f>
        <v>10瓶</v>
      </c>
      <c r="I864" s="28" t="s">
        <v>89</v>
      </c>
      <c r="J864" s="28" t="s">
        <v>3246</v>
      </c>
      <c r="K864" s="28">
        <v>113.32</v>
      </c>
      <c r="L864" s="31">
        <v>11.332000000000001</v>
      </c>
      <c r="M864" s="28">
        <v>10</v>
      </c>
      <c r="N864" s="32">
        <v>0.7</v>
      </c>
      <c r="O864" s="60" t="s">
        <v>3920</v>
      </c>
      <c r="P864" s="7" t="s">
        <v>3889</v>
      </c>
      <c r="Q864" s="7" t="s">
        <v>51</v>
      </c>
      <c r="R864" s="7" t="s">
        <v>3921</v>
      </c>
      <c r="S864" s="4" t="str">
        <f>LOOKUP(2,1/('[1] 集采未中选药品规格'!$A$2:$A$596=$R864),'[1] 集采未中选药品规格'!C$2:C$596)</f>
        <v>1000mg</v>
      </c>
      <c r="T864" s="4" t="str">
        <f>LOOKUP(2,1/('[1] 集采未中选药品规格'!$A$2:$A$596=$R864),'[1] 集采未中选药品规格'!D$2:D$596)</f>
        <v>10瓶</v>
      </c>
      <c r="U864" s="7" t="s">
        <v>89</v>
      </c>
      <c r="V864" s="61" t="s">
        <v>3643</v>
      </c>
      <c r="W864" s="7" t="s">
        <v>3644</v>
      </c>
      <c r="X864" s="61" t="s">
        <v>3643</v>
      </c>
      <c r="Y864" s="7" t="s">
        <v>3644</v>
      </c>
      <c r="Z864" s="7">
        <v>110.3</v>
      </c>
      <c r="AA864" s="7">
        <v>11.03</v>
      </c>
      <c r="AB864" s="54" t="s">
        <v>57</v>
      </c>
      <c r="AC864" s="42"/>
      <c r="AD864" s="42"/>
      <c r="AE864" s="42" t="s">
        <v>3922</v>
      </c>
      <c r="AF864" s="42" t="s">
        <v>3920</v>
      </c>
      <c r="AG864" s="42" t="s">
        <v>3923</v>
      </c>
      <c r="AH864" s="54"/>
      <c r="AI864" s="50" t="str">
        <f t="shared" si="321"/>
        <v>规格√</v>
      </c>
      <c r="AJ864" s="50" t="str">
        <f t="shared" si="322"/>
        <v>按中选价</v>
      </c>
      <c r="AK864" s="51">
        <f t="shared" si="323"/>
        <v>11.33</v>
      </c>
      <c r="AL864" s="50">
        <f t="shared" si="324"/>
        <v>1</v>
      </c>
      <c r="AM864" s="52" t="str">
        <f t="shared" si="325"/>
        <v>差比价与挂网价取低者</v>
      </c>
      <c r="AN864" s="53">
        <f t="shared" si="326"/>
        <v>11.03</v>
      </c>
      <c r="AO864" s="53">
        <f t="shared" si="327"/>
        <v>11.03</v>
      </c>
      <c r="AP864" s="53">
        <f t="shared" si="328"/>
        <v>11.03</v>
      </c>
    </row>
    <row r="865" spans="1:42">
      <c r="A865" s="28">
        <v>59</v>
      </c>
      <c r="B865" s="28" t="s">
        <v>3889</v>
      </c>
      <c r="C865" s="28" t="s">
        <v>3890</v>
      </c>
      <c r="D865" s="28" t="s">
        <v>3574</v>
      </c>
      <c r="E865" s="28" t="str">
        <f>LOOKUP(2,1/([1]中选结果表!$C$2:$C$85=D865),[1]中选结果表!$M$2:$M$85)</f>
        <v>注射剂</v>
      </c>
      <c r="F865" s="28" t="s">
        <v>3793</v>
      </c>
      <c r="G865" s="28" t="str">
        <f>LOOKUP(2,1/([1]中选结果表!$D$2:$D$85=$F865),[1]中选结果表!$E$2:$E$85)</f>
        <v>1000mg</v>
      </c>
      <c r="H865" s="28" t="str">
        <f>LOOKUP(2,1/([1]中选结果表!$D$2:$D$85=$F865),[1]中选结果表!$F$2:$F$85)</f>
        <v>10瓶</v>
      </c>
      <c r="I865" s="28" t="s">
        <v>89</v>
      </c>
      <c r="J865" s="28" t="s">
        <v>3246</v>
      </c>
      <c r="K865" s="28">
        <v>113.32</v>
      </c>
      <c r="L865" s="31">
        <v>11.332000000000001</v>
      </c>
      <c r="M865" s="28">
        <v>10</v>
      </c>
      <c r="N865" s="32">
        <v>0.7</v>
      </c>
      <c r="O865" s="60" t="s">
        <v>3924</v>
      </c>
      <c r="P865" s="7" t="s">
        <v>3889</v>
      </c>
      <c r="Q865" s="7" t="s">
        <v>51</v>
      </c>
      <c r="R865" s="7" t="s">
        <v>1916</v>
      </c>
      <c r="S865" s="4" t="str">
        <f>LOOKUP(2,1/('[1] 集采未中选药品规格'!$A$2:$A$596=$R865),'[1] 集采未中选药品规格'!C$2:C$596)</f>
        <v>1000mg</v>
      </c>
      <c r="T865" s="4" t="str">
        <f>LOOKUP(2,1/('[1] 集采未中选药品规格'!$A$2:$A$596=$R865),'[1] 集采未中选药品规格'!D$2:D$596)</f>
        <v>1瓶</v>
      </c>
      <c r="U865" s="7" t="s">
        <v>47</v>
      </c>
      <c r="V865" s="61" t="s">
        <v>3629</v>
      </c>
      <c r="W865" s="7" t="s">
        <v>3575</v>
      </c>
      <c r="X865" s="61" t="s">
        <v>3629</v>
      </c>
      <c r="Y865" s="7" t="s">
        <v>3575</v>
      </c>
      <c r="Z865" s="7">
        <v>10.53</v>
      </c>
      <c r="AA865" s="7">
        <v>10.53</v>
      </c>
      <c r="AB865" s="54" t="s">
        <v>57</v>
      </c>
      <c r="AC865" s="42"/>
      <c r="AD865" s="42"/>
      <c r="AE865" s="42" t="s">
        <v>3925</v>
      </c>
      <c r="AF865" s="42" t="s">
        <v>3924</v>
      </c>
      <c r="AG865" s="42" t="s">
        <v>3926</v>
      </c>
      <c r="AH865" s="54"/>
      <c r="AI865" s="50" t="str">
        <f t="shared" si="321"/>
        <v>规格√</v>
      </c>
      <c r="AJ865" s="50" t="str">
        <f t="shared" si="322"/>
        <v>按中选价</v>
      </c>
      <c r="AK865" s="51">
        <f t="shared" si="323"/>
        <v>11.33</v>
      </c>
      <c r="AL865" s="50">
        <f t="shared" si="324"/>
        <v>0.9</v>
      </c>
      <c r="AM865" s="52" t="str">
        <f t="shared" si="325"/>
        <v>差比价与挂网价取低者</v>
      </c>
      <c r="AN865" s="53">
        <f t="shared" si="326"/>
        <v>10.53</v>
      </c>
      <c r="AO865" s="53">
        <f t="shared" si="327"/>
        <v>10.53</v>
      </c>
      <c r="AP865" s="53">
        <f t="shared" si="328"/>
        <v>10.53</v>
      </c>
    </row>
    <row r="866" spans="1:42">
      <c r="A866" s="28">
        <v>59</v>
      </c>
      <c r="B866" s="28" t="s">
        <v>3889</v>
      </c>
      <c r="C866" s="28" t="s">
        <v>3890</v>
      </c>
      <c r="D866" s="28" t="s">
        <v>3574</v>
      </c>
      <c r="E866" s="28" t="str">
        <f>LOOKUP(2,1/([1]中选结果表!$C$2:$C$85=D866),[1]中选结果表!$M$2:$M$85)</f>
        <v>注射剂</v>
      </c>
      <c r="F866" s="28" t="s">
        <v>3793</v>
      </c>
      <c r="G866" s="28" t="str">
        <f>LOOKUP(2,1/([1]中选结果表!$D$2:$D$85=$F866),[1]中选结果表!$E$2:$E$85)</f>
        <v>1000mg</v>
      </c>
      <c r="H866" s="28" t="str">
        <f>LOOKUP(2,1/([1]中选结果表!$D$2:$D$85=$F866),[1]中选结果表!$F$2:$F$85)</f>
        <v>10瓶</v>
      </c>
      <c r="I866" s="28" t="s">
        <v>89</v>
      </c>
      <c r="J866" s="28" t="s">
        <v>3246</v>
      </c>
      <c r="K866" s="28">
        <v>113.32</v>
      </c>
      <c r="L866" s="31">
        <v>11.332000000000001</v>
      </c>
      <c r="M866" s="28">
        <v>10</v>
      </c>
      <c r="N866" s="32">
        <v>0.7</v>
      </c>
      <c r="O866" s="60" t="s">
        <v>3927</v>
      </c>
      <c r="P866" s="7" t="s">
        <v>3889</v>
      </c>
      <c r="Q866" s="7" t="s">
        <v>51</v>
      </c>
      <c r="R866" s="7" t="s">
        <v>1916</v>
      </c>
      <c r="S866" s="4" t="str">
        <f>LOOKUP(2,1/('[1] 集采未中选药品规格'!$A$2:$A$596=$R866),'[1] 集采未中选药品规格'!C$2:C$596)</f>
        <v>1000mg</v>
      </c>
      <c r="T866" s="4" t="str">
        <f>LOOKUP(2,1/('[1] 集采未中选药品规格'!$A$2:$A$596=$R866),'[1] 集采未中选药品规格'!D$2:D$596)</f>
        <v>1瓶</v>
      </c>
      <c r="U866" s="7" t="s">
        <v>47</v>
      </c>
      <c r="V866" s="61" t="s">
        <v>3928</v>
      </c>
      <c r="W866" s="7" t="s">
        <v>3929</v>
      </c>
      <c r="X866" s="61" t="s">
        <v>3928</v>
      </c>
      <c r="Y866" s="7" t="s">
        <v>3930</v>
      </c>
      <c r="Z866" s="7">
        <v>47.99</v>
      </c>
      <c r="AA866" s="7">
        <v>47.99</v>
      </c>
      <c r="AB866" s="54" t="s">
        <v>57</v>
      </c>
      <c r="AC866" s="42"/>
      <c r="AD866" s="42"/>
      <c r="AE866" s="42" t="s">
        <v>3931</v>
      </c>
      <c r="AF866" s="42" t="s">
        <v>3927</v>
      </c>
      <c r="AG866" s="42" t="s">
        <v>3932</v>
      </c>
      <c r="AH866" s="54"/>
      <c r="AI866" s="50" t="str">
        <f t="shared" si="321"/>
        <v>规格√</v>
      </c>
      <c r="AJ866" s="50" t="str">
        <f t="shared" si="322"/>
        <v>按中选价</v>
      </c>
      <c r="AK866" s="51">
        <f t="shared" si="323"/>
        <v>11.33</v>
      </c>
      <c r="AL866" s="50">
        <f t="shared" si="324"/>
        <v>4.2</v>
      </c>
      <c r="AM866" s="52" t="str">
        <f t="shared" si="325"/>
        <v>差比价与挂网价取低者</v>
      </c>
      <c r="AN866" s="53">
        <f t="shared" si="326"/>
        <v>11.33</v>
      </c>
      <c r="AO866" s="53">
        <f t="shared" si="327"/>
        <v>11.33</v>
      </c>
      <c r="AP866" s="53">
        <f t="shared" si="328"/>
        <v>11.33</v>
      </c>
    </row>
    <row r="867" spans="1:42">
      <c r="A867" s="28">
        <v>59</v>
      </c>
      <c r="B867" s="28" t="s">
        <v>3889</v>
      </c>
      <c r="C867" s="28" t="s">
        <v>3890</v>
      </c>
      <c r="D867" s="28" t="s">
        <v>3574</v>
      </c>
      <c r="E867" s="28" t="str">
        <f>LOOKUP(2,1/([1]中选结果表!$C$2:$C$85=D867),[1]中选结果表!$M$2:$M$85)</f>
        <v>注射剂</v>
      </c>
      <c r="F867" s="28" t="s">
        <v>3793</v>
      </c>
      <c r="G867" s="28" t="str">
        <f>LOOKUP(2,1/([1]中选结果表!$D$2:$D$85=$F867),[1]中选结果表!$E$2:$E$85)</f>
        <v>1000mg</v>
      </c>
      <c r="H867" s="28" t="str">
        <f>LOOKUP(2,1/([1]中选结果表!$D$2:$D$85=$F867),[1]中选结果表!$F$2:$F$85)</f>
        <v>10瓶</v>
      </c>
      <c r="I867" s="28" t="s">
        <v>89</v>
      </c>
      <c r="J867" s="28" t="s">
        <v>3246</v>
      </c>
      <c r="K867" s="28">
        <v>113.32</v>
      </c>
      <c r="L867" s="31">
        <v>11.332000000000001</v>
      </c>
      <c r="M867" s="28">
        <v>10</v>
      </c>
      <c r="N867" s="32">
        <v>0.7</v>
      </c>
      <c r="O867" s="60" t="s">
        <v>3933</v>
      </c>
      <c r="P867" s="7" t="s">
        <v>3889</v>
      </c>
      <c r="Q867" s="7" t="s">
        <v>3577</v>
      </c>
      <c r="R867" s="7" t="s">
        <v>1916</v>
      </c>
      <c r="S867" s="4" t="str">
        <f>LOOKUP(2,1/('[1] 集采未中选药品规格'!$A$2:$A$596=$R867),'[1] 集采未中选药品规格'!C$2:C$596)</f>
        <v>1000mg</v>
      </c>
      <c r="T867" s="4" t="str">
        <f>LOOKUP(2,1/('[1] 集采未中选药品规格'!$A$2:$A$596=$R867),'[1] 集采未中选药品规格'!D$2:D$596)</f>
        <v>1瓶</v>
      </c>
      <c r="U867" s="7" t="s">
        <v>47</v>
      </c>
      <c r="V867" s="61" t="s">
        <v>3245</v>
      </c>
      <c r="W867" s="7" t="s">
        <v>3246</v>
      </c>
      <c r="X867" s="61" t="s">
        <v>3245</v>
      </c>
      <c r="Y867" s="7" t="s">
        <v>3246</v>
      </c>
      <c r="Z867" s="7">
        <v>35</v>
      </c>
      <c r="AA867" s="7">
        <v>35</v>
      </c>
      <c r="AB867" s="54" t="s">
        <v>57</v>
      </c>
      <c r="AC867" s="42"/>
      <c r="AD867" s="42"/>
      <c r="AE867" s="42" t="s">
        <v>3934</v>
      </c>
      <c r="AF867" s="42" t="s">
        <v>3933</v>
      </c>
      <c r="AG867" s="42" t="s">
        <v>3935</v>
      </c>
      <c r="AH867" s="54" t="s">
        <v>433</v>
      </c>
      <c r="AI867" s="50" t="str">
        <f t="shared" si="321"/>
        <v>规格√</v>
      </c>
      <c r="AJ867" s="50" t="str">
        <f t="shared" si="322"/>
        <v>按中选价</v>
      </c>
      <c r="AK867" s="51">
        <f t="shared" si="323"/>
        <v>11.33</v>
      </c>
      <c r="AL867" s="50">
        <f t="shared" si="324"/>
        <v>3.1</v>
      </c>
      <c r="AM867" s="52" t="str">
        <f t="shared" si="325"/>
        <v>差比价与挂网价取低者</v>
      </c>
      <c r="AN867" s="53">
        <f t="shared" si="326"/>
        <v>11.33</v>
      </c>
      <c r="AO867" s="53">
        <f t="shared" si="327"/>
        <v>11.33</v>
      </c>
      <c r="AP867" s="53">
        <f t="shared" si="328"/>
        <v>11.33</v>
      </c>
    </row>
    <row r="868" spans="1:42">
      <c r="A868" s="28">
        <v>59</v>
      </c>
      <c r="B868" s="28" t="s">
        <v>3889</v>
      </c>
      <c r="C868" s="28" t="s">
        <v>3890</v>
      </c>
      <c r="D868" s="28" t="s">
        <v>3574</v>
      </c>
      <c r="E868" s="28" t="str">
        <f>LOOKUP(2,1/([1]中选结果表!$C$2:$C$85=D868),[1]中选结果表!$M$2:$M$85)</f>
        <v>注射剂</v>
      </c>
      <c r="F868" s="28" t="s">
        <v>3793</v>
      </c>
      <c r="G868" s="28" t="str">
        <f>LOOKUP(2,1/([1]中选结果表!$D$2:$D$85=$F868),[1]中选结果表!$E$2:$E$85)</f>
        <v>1000mg</v>
      </c>
      <c r="H868" s="28" t="str">
        <f>LOOKUP(2,1/([1]中选结果表!$D$2:$D$85=$F868),[1]中选结果表!$F$2:$F$85)</f>
        <v>10瓶</v>
      </c>
      <c r="I868" s="28" t="s">
        <v>89</v>
      </c>
      <c r="J868" s="28" t="s">
        <v>3246</v>
      </c>
      <c r="K868" s="28">
        <v>113.32</v>
      </c>
      <c r="L868" s="31">
        <v>11.332000000000001</v>
      </c>
      <c r="M868" s="28">
        <v>10</v>
      </c>
      <c r="N868" s="32">
        <v>0.7</v>
      </c>
      <c r="O868" s="60" t="s">
        <v>3936</v>
      </c>
      <c r="P868" s="7" t="s">
        <v>3889</v>
      </c>
      <c r="Q868" s="7" t="s">
        <v>51</v>
      </c>
      <c r="R868" s="7" t="s">
        <v>1916</v>
      </c>
      <c r="S868" s="4" t="str">
        <f>LOOKUP(2,1/('[1] 集采未中选药品规格'!$A$2:$A$596=$R868),'[1] 集采未中选药品规格'!C$2:C$596)</f>
        <v>1000mg</v>
      </c>
      <c r="T868" s="4" t="str">
        <f>LOOKUP(2,1/('[1] 集采未中选药品规格'!$A$2:$A$596=$R868),'[1] 集采未中选药品规格'!D$2:D$596)</f>
        <v>1瓶</v>
      </c>
      <c r="U868" s="7" t="s">
        <v>47</v>
      </c>
      <c r="V868" s="61" t="s">
        <v>3937</v>
      </c>
      <c r="W868" s="7" t="s">
        <v>3938</v>
      </c>
      <c r="X868" s="61" t="s">
        <v>3937</v>
      </c>
      <c r="Y868" s="7" t="s">
        <v>3938</v>
      </c>
      <c r="Z868" s="7">
        <v>37.15</v>
      </c>
      <c r="AA868" s="7">
        <v>37.15</v>
      </c>
      <c r="AB868" s="54" t="s">
        <v>66</v>
      </c>
      <c r="AC868" s="42"/>
      <c r="AD868" s="42"/>
      <c r="AE868" s="42" t="s">
        <v>3939</v>
      </c>
      <c r="AF868" s="42" t="s">
        <v>3936</v>
      </c>
      <c r="AG868" s="42" t="s">
        <v>3940</v>
      </c>
      <c r="AH868" s="54"/>
      <c r="AI868" s="50" t="str">
        <f t="shared" si="321"/>
        <v>规格√</v>
      </c>
      <c r="AJ868" s="50" t="str">
        <f t="shared" si="322"/>
        <v>按中选价</v>
      </c>
      <c r="AK868" s="51">
        <f t="shared" si="323"/>
        <v>11.33</v>
      </c>
      <c r="AL868" s="50">
        <f t="shared" si="324"/>
        <v>3.3</v>
      </c>
      <c r="AM868" s="52" t="str">
        <f t="shared" si="325"/>
        <v>过评药，行梯度降价</v>
      </c>
      <c r="AN868" s="53">
        <f t="shared" si="326"/>
        <v>22.29</v>
      </c>
      <c r="AO868" s="53">
        <f t="shared" si="327"/>
        <v>13.379999999999999</v>
      </c>
      <c r="AP868" s="53">
        <f t="shared" si="328"/>
        <v>11.33</v>
      </c>
    </row>
    <row r="869" spans="1:42">
      <c r="A869" s="28">
        <v>59</v>
      </c>
      <c r="B869" s="28" t="s">
        <v>3889</v>
      </c>
      <c r="C869" s="28" t="s">
        <v>3890</v>
      </c>
      <c r="D869" s="28" t="s">
        <v>3574</v>
      </c>
      <c r="E869" s="28" t="str">
        <f>LOOKUP(2,1/([1]中选结果表!$C$2:$C$85=D869),[1]中选结果表!$M$2:$M$85)</f>
        <v>注射剂</v>
      </c>
      <c r="F869" s="28" t="s">
        <v>3793</v>
      </c>
      <c r="G869" s="28" t="str">
        <f>LOOKUP(2,1/([1]中选结果表!$D$2:$D$85=$F869),[1]中选结果表!$E$2:$E$85)</f>
        <v>1000mg</v>
      </c>
      <c r="H869" s="28" t="str">
        <f>LOOKUP(2,1/([1]中选结果表!$D$2:$D$85=$F869),[1]中选结果表!$F$2:$F$85)</f>
        <v>10瓶</v>
      </c>
      <c r="I869" s="28" t="s">
        <v>89</v>
      </c>
      <c r="J869" s="28" t="s">
        <v>3246</v>
      </c>
      <c r="K869" s="28">
        <v>113.32</v>
      </c>
      <c r="L869" s="31">
        <v>11.332000000000001</v>
      </c>
      <c r="M869" s="28">
        <v>10</v>
      </c>
      <c r="N869" s="32">
        <v>0.7</v>
      </c>
      <c r="O869" s="60" t="s">
        <v>3941</v>
      </c>
      <c r="P869" s="7" t="s">
        <v>3889</v>
      </c>
      <c r="Q869" s="7" t="s">
        <v>2162</v>
      </c>
      <c r="R869" s="7" t="s">
        <v>3942</v>
      </c>
      <c r="S869" s="4" t="str">
        <f>LOOKUP(2,1/('[1] 集采未中选药品规格'!$A$2:$A$596=$R869),'[1] 集采未中选药品规格'!C$2:C$596)</f>
        <v>1000mg</v>
      </c>
      <c r="T869" s="4" t="str">
        <f>LOOKUP(2,1/('[1] 集采未中选药品规格'!$A$2:$A$596=$R869),'[1] 集采未中选药品规格'!D$2:D$596)</f>
        <v>10瓶</v>
      </c>
      <c r="U869" s="7" t="s">
        <v>89</v>
      </c>
      <c r="V869" s="61" t="s">
        <v>869</v>
      </c>
      <c r="W869" s="7" t="s">
        <v>843</v>
      </c>
      <c r="X869" s="61" t="s">
        <v>869</v>
      </c>
      <c r="Y869" s="7" t="s">
        <v>843</v>
      </c>
      <c r="Z869" s="7">
        <v>254.3</v>
      </c>
      <c r="AA869" s="7">
        <v>25.43</v>
      </c>
      <c r="AB869" s="54" t="s">
        <v>66</v>
      </c>
      <c r="AC869" s="42"/>
      <c r="AD869" s="42"/>
      <c r="AE869" s="42" t="s">
        <v>3943</v>
      </c>
      <c r="AF869" s="42" t="s">
        <v>3941</v>
      </c>
      <c r="AG869" s="42" t="s">
        <v>3944</v>
      </c>
      <c r="AH869" s="54"/>
      <c r="AI869" s="50" t="str">
        <f t="shared" si="321"/>
        <v>规格√</v>
      </c>
      <c r="AJ869" s="50" t="str">
        <f t="shared" si="322"/>
        <v>按中选价</v>
      </c>
      <c r="AK869" s="51">
        <f t="shared" si="323"/>
        <v>11.33</v>
      </c>
      <c r="AL869" s="50">
        <f t="shared" si="324"/>
        <v>2.2000000000000002</v>
      </c>
      <c r="AM869" s="52" t="str">
        <f t="shared" si="325"/>
        <v>过评药，行梯度降价</v>
      </c>
      <c r="AN869" s="53">
        <f t="shared" si="326"/>
        <v>15.26</v>
      </c>
      <c r="AO869" s="53">
        <f t="shared" si="327"/>
        <v>11.33</v>
      </c>
      <c r="AP869" s="53">
        <f t="shared" si="328"/>
        <v>11.33</v>
      </c>
    </row>
    <row r="870" spans="1:42">
      <c r="A870" s="28">
        <v>59</v>
      </c>
      <c r="B870" s="28" t="s">
        <v>3889</v>
      </c>
      <c r="C870" s="28" t="s">
        <v>3890</v>
      </c>
      <c r="D870" s="28" t="s">
        <v>3574</v>
      </c>
      <c r="E870" s="28" t="str">
        <f>LOOKUP(2,1/([1]中选结果表!$C$2:$C$85=D870),[1]中选结果表!$M$2:$M$85)</f>
        <v>注射剂</v>
      </c>
      <c r="F870" s="28" t="s">
        <v>3793</v>
      </c>
      <c r="G870" s="28" t="str">
        <f>LOOKUP(2,1/([1]中选结果表!$D$2:$D$85=$F870),[1]中选结果表!$E$2:$E$85)</f>
        <v>1000mg</v>
      </c>
      <c r="H870" s="28" t="str">
        <f>LOOKUP(2,1/([1]中选结果表!$D$2:$D$85=$F870),[1]中选结果表!$F$2:$F$85)</f>
        <v>10瓶</v>
      </c>
      <c r="I870" s="28" t="s">
        <v>89</v>
      </c>
      <c r="J870" s="28" t="s">
        <v>3246</v>
      </c>
      <c r="K870" s="28">
        <v>113.32</v>
      </c>
      <c r="L870" s="31">
        <v>11.332000000000001</v>
      </c>
      <c r="M870" s="28">
        <v>10</v>
      </c>
      <c r="N870" s="32">
        <v>0.7</v>
      </c>
      <c r="O870" s="60" t="s">
        <v>3945</v>
      </c>
      <c r="P870" s="7" t="s">
        <v>3889</v>
      </c>
      <c r="Q870" s="7" t="s">
        <v>51</v>
      </c>
      <c r="R870" s="7" t="s">
        <v>1920</v>
      </c>
      <c r="S870" s="4" t="str">
        <f>LOOKUP(2,1/('[1] 集采未中选药品规格'!$A$2:$A$596=$R870),'[1] 集采未中选药品规格'!C$2:C$596)</f>
        <v>1000mg</v>
      </c>
      <c r="T870" s="4" t="str">
        <f>LOOKUP(2,1/('[1] 集采未中选药品规格'!$A$2:$A$596=$R870),'[1] 集采未中选药品规格'!D$2:D$596)</f>
        <v>1瓶</v>
      </c>
      <c r="U870" s="7" t="s">
        <v>89</v>
      </c>
      <c r="V870" s="61" t="s">
        <v>3777</v>
      </c>
      <c r="W870" s="7" t="s">
        <v>3778</v>
      </c>
      <c r="X870" s="61" t="s">
        <v>3777</v>
      </c>
      <c r="Y870" s="7" t="s">
        <v>3778</v>
      </c>
      <c r="Z870" s="7">
        <v>36.89</v>
      </c>
      <c r="AA870" s="7">
        <v>36.89</v>
      </c>
      <c r="AB870" s="54" t="s">
        <v>66</v>
      </c>
      <c r="AC870" s="42"/>
      <c r="AD870" s="42"/>
      <c r="AE870" s="42" t="s">
        <v>3946</v>
      </c>
      <c r="AF870" s="42" t="s">
        <v>3945</v>
      </c>
      <c r="AG870" s="42" t="s">
        <v>3947</v>
      </c>
      <c r="AH870" s="54"/>
      <c r="AI870" s="50" t="str">
        <f t="shared" ref="AI870:AI900" si="329">IF(G870=S870,"规格√","规格×")</f>
        <v>规格√</v>
      </c>
      <c r="AJ870" s="50" t="str">
        <f t="shared" ref="AJ870:AJ900" si="330">CHOOSE(IF($AI870="规格√",1,2),"按中选价",IF($E870="注射剂","含量差比价","装量差比价"))</f>
        <v>按中选价</v>
      </c>
      <c r="AK870" s="51">
        <f t="shared" ref="AK870:AK900" si="331">ROUND(CHOOSE(IF($AI870="规格√",1,2),$L870,IF($E870="注射剂",$L870*POWER(1.7,LOG(LEFT($S870,LEN($S870)-2)/LEFT($G870,LEN($G870)-2),2)),$L870*POWER(1.9,LOG(LEFT($S870,LEN($S870)-2)/LEFT($G870,LEN($G870)-2),2)))),2)</f>
        <v>11.33</v>
      </c>
      <c r="AL870" s="50">
        <f t="shared" ref="AL870:AL900" si="332">ROUND($AA870/$AK870,1)</f>
        <v>3.3</v>
      </c>
      <c r="AM870" s="52" t="str">
        <f t="shared" ref="AM870:AM900" si="333">IF(OR($AC870="是",$AB870="是",$AD870="是"),CONCATENATE(IF($AC870="是","原研药",""),IF(COUNTA(AC870:AC870)&gt;=2,"、",""),IF($AB870="是","过评药",""),IF(AND(COUNTA(AC870:AD870)&gt;=2,AD870&lt;&gt;""),"、",""),IF($AD870="是","参比制剂",""),"，")&amp;IF($AL870&gt;=2,"行梯度降价","差比价与挂网价取低者"),"差比价与挂网价取低者")</f>
        <v>过评药，行梯度降价</v>
      </c>
      <c r="AN870" s="53">
        <f t="shared" ref="AN870:AN900" si="334">IF(Z870=0,"海南无挂网价（差比价为"&amp;AK870&amp;"）",ROUNDUP(IF(OR($AC870="是",$AB870="是",$AD870="是"),IF($AL870&gt;2,MAX($AA870*0.6,$AK870),MIN($AA870,$AK870)),MIN($AA870,$AK870)),2))</f>
        <v>22.14</v>
      </c>
      <c r="AO870" s="53">
        <f t="shared" ref="AO870:AO900" si="335">IF(Z870=0,"海南无挂网价（差比价为"&amp;AK870&amp;"）",ROUNDUP(IF(OR($AC870="是",$AB870="是",$AD870="是"),IF($AL870&gt;2,MAX($AA870*0.6*0.6,$AK870),MIN($AA870,$AK870)),MIN($AA870,$AK870)),2))</f>
        <v>13.29</v>
      </c>
      <c r="AP870" s="53">
        <f t="shared" ref="AP870:AP900" si="336">IF(Z870=0,"海南无挂网价（差比价为"&amp;AK870&amp;"）",ROUNDUP(IF(OR($AC870="是",$AB870="是",$AD870="是"),IF($AL870&gt;2,MAX($AA870*0.6*0.6*0.8,$AK870),MIN($AA870,$AK870)),MIN($AA870,$AK870)),2))</f>
        <v>11.33</v>
      </c>
    </row>
    <row r="871" spans="1:42">
      <c r="A871" s="28">
        <v>59</v>
      </c>
      <c r="B871" s="28" t="s">
        <v>3889</v>
      </c>
      <c r="C871" s="28" t="s">
        <v>3890</v>
      </c>
      <c r="D871" s="28" t="s">
        <v>3574</v>
      </c>
      <c r="E871" s="28" t="str">
        <f>LOOKUP(2,1/([1]中选结果表!$C$2:$C$85=D871),[1]中选结果表!$M$2:$M$85)</f>
        <v>注射剂</v>
      </c>
      <c r="F871" s="56" t="s">
        <v>3948</v>
      </c>
      <c r="G871" s="28" t="str">
        <f>LOOKUP(2,1/([1]中选结果表!$D$2:$D$85=$F871),[1]中选结果表!$E$2:$E$85)</f>
        <v>1000mg</v>
      </c>
      <c r="H871" s="28" t="str">
        <f>LOOKUP(2,1/([1]中选结果表!$D$2:$D$85=$F871),[1]中选结果表!$F$2:$F$85)</f>
        <v>10瓶</v>
      </c>
      <c r="I871" s="28" t="s">
        <v>89</v>
      </c>
      <c r="J871" s="28" t="s">
        <v>3246</v>
      </c>
      <c r="K871" s="28">
        <v>113.32</v>
      </c>
      <c r="L871" s="31">
        <v>11.332000000000001</v>
      </c>
      <c r="M871" s="28">
        <v>10</v>
      </c>
      <c r="N871" s="32">
        <v>0.7</v>
      </c>
      <c r="O871" s="60" t="s">
        <v>3949</v>
      </c>
      <c r="P871" s="7" t="s">
        <v>3889</v>
      </c>
      <c r="Q871" s="7" t="s">
        <v>3950</v>
      </c>
      <c r="R871" s="7" t="s">
        <v>3951</v>
      </c>
      <c r="S871" s="4" t="str">
        <f>LOOKUP(2,1/('[1] 集采未中选药品规格'!$A$2:$A$596=$R871),'[1] 集采未中选药品规格'!C$2:C$596)</f>
        <v>1000mg</v>
      </c>
      <c r="T871" s="4" t="str">
        <f>LOOKUP(2,1/('[1] 集采未中选药品规格'!$A$2:$A$596=$R871),'[1] 集采未中选药品规格'!D$2:D$596)</f>
        <v>1瓶</v>
      </c>
      <c r="U871" s="7" t="s">
        <v>47</v>
      </c>
      <c r="V871" s="61" t="s">
        <v>869</v>
      </c>
      <c r="W871" s="7" t="s">
        <v>843</v>
      </c>
      <c r="X871" s="61" t="s">
        <v>869</v>
      </c>
      <c r="Y871" s="7" t="s">
        <v>843</v>
      </c>
      <c r="Z871" s="7">
        <v>25.43</v>
      </c>
      <c r="AA871" s="7">
        <v>25.43</v>
      </c>
      <c r="AB871" s="54" t="s">
        <v>66</v>
      </c>
      <c r="AC871" s="42"/>
      <c r="AD871" s="42"/>
      <c r="AE871" s="42" t="s">
        <v>3943</v>
      </c>
      <c r="AF871" s="42" t="s">
        <v>3949</v>
      </c>
      <c r="AG871" s="42" t="s">
        <v>3944</v>
      </c>
      <c r="AH871" s="54"/>
      <c r="AI871" s="50" t="str">
        <f t="shared" si="329"/>
        <v>规格√</v>
      </c>
      <c r="AJ871" s="50" t="str">
        <f t="shared" si="330"/>
        <v>按中选价</v>
      </c>
      <c r="AK871" s="51">
        <f t="shared" si="331"/>
        <v>11.33</v>
      </c>
      <c r="AL871" s="50">
        <f t="shared" si="332"/>
        <v>2.2000000000000002</v>
      </c>
      <c r="AM871" s="52" t="str">
        <f t="shared" si="333"/>
        <v>过评药，行梯度降价</v>
      </c>
      <c r="AN871" s="53">
        <f t="shared" si="334"/>
        <v>15.26</v>
      </c>
      <c r="AO871" s="53">
        <f t="shared" si="335"/>
        <v>11.33</v>
      </c>
      <c r="AP871" s="53">
        <f t="shared" si="336"/>
        <v>11.33</v>
      </c>
    </row>
    <row r="872" spans="1:42">
      <c r="A872" s="28">
        <v>59</v>
      </c>
      <c r="B872" s="28" t="s">
        <v>3889</v>
      </c>
      <c r="C872" s="28" t="s">
        <v>3890</v>
      </c>
      <c r="D872" s="28" t="s">
        <v>3574</v>
      </c>
      <c r="E872" s="28" t="str">
        <f>LOOKUP(2,1/([1]中选结果表!$C$2:$C$85=D872),[1]中选结果表!$M$2:$M$85)</f>
        <v>注射剂</v>
      </c>
      <c r="F872" s="28" t="s">
        <v>3793</v>
      </c>
      <c r="G872" s="28" t="str">
        <f>LOOKUP(2,1/([1]中选结果表!$D$2:$D$85=$F872),[1]中选结果表!$E$2:$E$85)</f>
        <v>1000mg</v>
      </c>
      <c r="H872" s="28" t="str">
        <f>LOOKUP(2,1/([1]中选结果表!$D$2:$D$85=$F872),[1]中选结果表!$F$2:$F$85)</f>
        <v>10瓶</v>
      </c>
      <c r="I872" s="28" t="s">
        <v>89</v>
      </c>
      <c r="J872" s="28" t="s">
        <v>3246</v>
      </c>
      <c r="K872" s="28">
        <v>113.32</v>
      </c>
      <c r="L872" s="31">
        <v>11.332000000000001</v>
      </c>
      <c r="M872" s="28">
        <v>10</v>
      </c>
      <c r="N872" s="32">
        <v>0.7</v>
      </c>
      <c r="O872" s="60" t="s">
        <v>3952</v>
      </c>
      <c r="P872" s="7" t="s">
        <v>3889</v>
      </c>
      <c r="Q872" s="7" t="s">
        <v>3577</v>
      </c>
      <c r="R872" s="7" t="s">
        <v>1916</v>
      </c>
      <c r="S872" s="4" t="str">
        <f>LOOKUP(2,1/('[1] 集采未中选药品规格'!$A$2:$A$596=$R872),'[1] 集采未中选药品规格'!C$2:C$596)</f>
        <v>1000mg</v>
      </c>
      <c r="T872" s="4" t="str">
        <f>LOOKUP(2,1/('[1] 集采未中选药品规格'!$A$2:$A$596=$R872),'[1] 集采未中选药品规格'!D$2:D$596)</f>
        <v>1瓶</v>
      </c>
      <c r="U872" s="7" t="s">
        <v>47</v>
      </c>
      <c r="V872" s="61" t="s">
        <v>3914</v>
      </c>
      <c r="W872" s="7" t="s">
        <v>3915</v>
      </c>
      <c r="X872" s="61" t="s">
        <v>3914</v>
      </c>
      <c r="Y872" s="7" t="s">
        <v>3915</v>
      </c>
      <c r="Z872" s="7">
        <v>28.56</v>
      </c>
      <c r="AA872" s="7">
        <v>28.56</v>
      </c>
      <c r="AB872" s="54" t="s">
        <v>57</v>
      </c>
      <c r="AC872" s="42"/>
      <c r="AD872" s="42"/>
      <c r="AE872" s="42"/>
      <c r="AF872" s="42" t="s">
        <v>3952</v>
      </c>
      <c r="AG872" s="42"/>
      <c r="AH872" s="54"/>
      <c r="AI872" s="50" t="str">
        <f t="shared" si="329"/>
        <v>规格√</v>
      </c>
      <c r="AJ872" s="50" t="str">
        <f t="shared" si="330"/>
        <v>按中选价</v>
      </c>
      <c r="AK872" s="51">
        <f t="shared" si="331"/>
        <v>11.33</v>
      </c>
      <c r="AL872" s="50">
        <f t="shared" si="332"/>
        <v>2.5</v>
      </c>
      <c r="AM872" s="52" t="str">
        <f t="shared" si="333"/>
        <v>差比价与挂网价取低者</v>
      </c>
      <c r="AN872" s="53">
        <f t="shared" si="334"/>
        <v>11.33</v>
      </c>
      <c r="AO872" s="53">
        <f t="shared" si="335"/>
        <v>11.33</v>
      </c>
      <c r="AP872" s="53">
        <f t="shared" si="336"/>
        <v>11.33</v>
      </c>
    </row>
    <row r="873" spans="1:42">
      <c r="A873" s="28">
        <v>59</v>
      </c>
      <c r="B873" s="28" t="s">
        <v>3889</v>
      </c>
      <c r="C873" s="28" t="s">
        <v>3890</v>
      </c>
      <c r="D873" s="28" t="s">
        <v>3574</v>
      </c>
      <c r="E873" s="28" t="str">
        <f>LOOKUP(2,1/([1]中选结果表!$C$2:$C$85=D873),[1]中选结果表!$M$2:$M$85)</f>
        <v>注射剂</v>
      </c>
      <c r="F873" s="28" t="s">
        <v>3793</v>
      </c>
      <c r="G873" s="28" t="str">
        <f>LOOKUP(2,1/([1]中选结果表!$D$2:$D$85=$F873),[1]中选结果表!$E$2:$E$85)</f>
        <v>1000mg</v>
      </c>
      <c r="H873" s="28" t="str">
        <f>LOOKUP(2,1/([1]中选结果表!$D$2:$D$85=$F873),[1]中选结果表!$F$2:$F$85)</f>
        <v>10瓶</v>
      </c>
      <c r="I873" s="28" t="s">
        <v>89</v>
      </c>
      <c r="J873" s="28" t="s">
        <v>3246</v>
      </c>
      <c r="K873" s="28">
        <v>113.32</v>
      </c>
      <c r="L873" s="31">
        <v>11.332000000000001</v>
      </c>
      <c r="M873" s="28">
        <v>10</v>
      </c>
      <c r="N873" s="32">
        <v>0.7</v>
      </c>
      <c r="O873" s="60" t="s">
        <v>3953</v>
      </c>
      <c r="P873" s="7" t="s">
        <v>3889</v>
      </c>
      <c r="Q873" s="7" t="s">
        <v>51</v>
      </c>
      <c r="R873" s="7" t="s">
        <v>3825</v>
      </c>
      <c r="S873" s="4" t="str">
        <f>LOOKUP(2,1/('[1] 集采未中选药品规格'!$A$2:$A$596=$R873),'[1] 集采未中选药品规格'!C$2:C$596)</f>
        <v>1000mg</v>
      </c>
      <c r="T873" s="4" t="str">
        <f>LOOKUP(2,1/('[1] 集采未中选药品规格'!$A$2:$A$596=$R873),'[1] 集采未中选药品规格'!D$2:D$596)</f>
        <v>1瓶</v>
      </c>
      <c r="U873" s="7" t="s">
        <v>89</v>
      </c>
      <c r="V873" s="61" t="s">
        <v>3918</v>
      </c>
      <c r="W873" s="7" t="s">
        <v>3919</v>
      </c>
      <c r="X873" s="61" t="s">
        <v>3918</v>
      </c>
      <c r="Y873" s="7" t="s">
        <v>3919</v>
      </c>
      <c r="Z873" s="7">
        <v>34.9</v>
      </c>
      <c r="AA873" s="7"/>
      <c r="AB873" s="54" t="s">
        <v>57</v>
      </c>
      <c r="AC873" s="42"/>
      <c r="AD873" s="42"/>
      <c r="AE873" s="42"/>
      <c r="AF873" s="42" t="s">
        <v>3953</v>
      </c>
      <c r="AG873" s="42"/>
      <c r="AH873" s="54"/>
      <c r="AI873" s="50" t="str">
        <f t="shared" si="329"/>
        <v>规格√</v>
      </c>
      <c r="AJ873" s="50" t="str">
        <f t="shared" si="330"/>
        <v>按中选价</v>
      </c>
      <c r="AK873" s="51">
        <f t="shared" si="331"/>
        <v>11.33</v>
      </c>
      <c r="AL873" s="50">
        <f t="shared" si="332"/>
        <v>0</v>
      </c>
      <c r="AM873" s="52" t="str">
        <f t="shared" si="333"/>
        <v>差比价与挂网价取低者</v>
      </c>
      <c r="AN873" s="53">
        <f t="shared" si="334"/>
        <v>11.33</v>
      </c>
      <c r="AO873" s="53">
        <f t="shared" si="335"/>
        <v>11.33</v>
      </c>
      <c r="AP873" s="53">
        <f t="shared" si="336"/>
        <v>11.33</v>
      </c>
    </row>
    <row r="874" spans="1:42">
      <c r="A874" s="28">
        <v>59</v>
      </c>
      <c r="B874" s="28" t="s">
        <v>3889</v>
      </c>
      <c r="C874" s="28" t="s">
        <v>3890</v>
      </c>
      <c r="D874" s="28" t="s">
        <v>3574</v>
      </c>
      <c r="E874" s="28" t="str">
        <f>LOOKUP(2,1/([1]中选结果表!$C$2:$C$85=D874),[1]中选结果表!$M$2:$M$85)</f>
        <v>注射剂</v>
      </c>
      <c r="F874" s="28" t="s">
        <v>3832</v>
      </c>
      <c r="G874" s="28" t="str">
        <f>LOOKUP(2,1/([1]中选结果表!$D$2:$D$85=$F874),[1]中选结果表!$E$2:$E$85)</f>
        <v>2000mg</v>
      </c>
      <c r="H874" s="28" t="str">
        <f>LOOKUP(2,1/([1]中选结果表!$D$2:$D$85=$F874),[1]中选结果表!$F$2:$F$85)</f>
        <v>10瓶</v>
      </c>
      <c r="I874" s="28" t="s">
        <v>89</v>
      </c>
      <c r="J874" s="28" t="s">
        <v>3246</v>
      </c>
      <c r="K874" s="28">
        <v>192.65</v>
      </c>
      <c r="L874" s="31">
        <v>19.265000000000001</v>
      </c>
      <c r="M874" s="28">
        <v>10</v>
      </c>
      <c r="N874" s="32">
        <v>0.7</v>
      </c>
      <c r="O874" s="60" t="s">
        <v>3954</v>
      </c>
      <c r="P874" s="7" t="s">
        <v>3889</v>
      </c>
      <c r="Q874" s="7" t="s">
        <v>51</v>
      </c>
      <c r="R874" s="7" t="s">
        <v>3592</v>
      </c>
      <c r="S874" s="4" t="str">
        <f>LOOKUP(2,1/('[1] 集采未中选药品规格'!$A$2:$A$596=$R874),'[1] 集采未中选药品规格'!C$2:C$596)</f>
        <v>750mg</v>
      </c>
      <c r="T874" s="4" t="str">
        <f>LOOKUP(2,1/('[1] 集采未中选药品规格'!$A$2:$A$596=$R874),'[1] 集采未中选药品规格'!D$2:D$596)</f>
        <v>1瓶</v>
      </c>
      <c r="U874" s="7" t="s">
        <v>89</v>
      </c>
      <c r="V874" s="61" t="s">
        <v>3777</v>
      </c>
      <c r="W874" s="7" t="s">
        <v>3778</v>
      </c>
      <c r="X874" s="61" t="s">
        <v>3777</v>
      </c>
      <c r="Y874" s="7" t="s">
        <v>3778</v>
      </c>
      <c r="Z874" s="7">
        <v>29.59</v>
      </c>
      <c r="AA874" s="7">
        <v>29.59</v>
      </c>
      <c r="AB874" s="54" t="s">
        <v>57</v>
      </c>
      <c r="AC874" s="42"/>
      <c r="AD874" s="42"/>
      <c r="AE874" s="42" t="s">
        <v>3955</v>
      </c>
      <c r="AF874" s="42" t="s">
        <v>3954</v>
      </c>
      <c r="AG874" s="42" t="s">
        <v>3956</v>
      </c>
      <c r="AH874" s="54"/>
      <c r="AI874" s="50" t="str">
        <f t="shared" si="329"/>
        <v>规格×</v>
      </c>
      <c r="AJ874" s="50" t="str">
        <f t="shared" si="330"/>
        <v>含量差比价</v>
      </c>
      <c r="AK874" s="51">
        <f t="shared" si="331"/>
        <v>9.09</v>
      </c>
      <c r="AL874" s="50">
        <f t="shared" si="332"/>
        <v>3.3</v>
      </c>
      <c r="AM874" s="52" t="str">
        <f t="shared" si="333"/>
        <v>差比价与挂网价取低者</v>
      </c>
      <c r="AN874" s="53">
        <f t="shared" si="334"/>
        <v>9.09</v>
      </c>
      <c r="AO874" s="53">
        <f t="shared" si="335"/>
        <v>9.09</v>
      </c>
      <c r="AP874" s="53">
        <f t="shared" si="336"/>
        <v>9.09</v>
      </c>
    </row>
    <row r="875" spans="1:42">
      <c r="A875" s="28">
        <v>59</v>
      </c>
      <c r="B875" s="28" t="s">
        <v>3889</v>
      </c>
      <c r="C875" s="28" t="s">
        <v>3890</v>
      </c>
      <c r="D875" s="28" t="s">
        <v>3574</v>
      </c>
      <c r="E875" s="28" t="str">
        <f>LOOKUP(2,1/([1]中选结果表!$C$2:$C$85=D875),[1]中选结果表!$M$2:$M$85)</f>
        <v>注射剂</v>
      </c>
      <c r="F875" s="28" t="s">
        <v>3832</v>
      </c>
      <c r="G875" s="28" t="str">
        <f>LOOKUP(2,1/([1]中选结果表!$D$2:$D$85=$F875),[1]中选结果表!$E$2:$E$85)</f>
        <v>2000mg</v>
      </c>
      <c r="H875" s="28" t="str">
        <f>LOOKUP(2,1/([1]中选结果表!$D$2:$D$85=$F875),[1]中选结果表!$F$2:$F$85)</f>
        <v>10瓶</v>
      </c>
      <c r="I875" s="28" t="s">
        <v>89</v>
      </c>
      <c r="J875" s="28" t="s">
        <v>3246</v>
      </c>
      <c r="K875" s="28">
        <v>192.65</v>
      </c>
      <c r="L875" s="31">
        <v>19.265000000000001</v>
      </c>
      <c r="M875" s="28">
        <v>10</v>
      </c>
      <c r="N875" s="32">
        <v>0.7</v>
      </c>
      <c r="O875" s="60" t="s">
        <v>3957</v>
      </c>
      <c r="P875" s="7" t="s">
        <v>3889</v>
      </c>
      <c r="Q875" s="7" t="s">
        <v>3577</v>
      </c>
      <c r="R875" s="7" t="s">
        <v>3958</v>
      </c>
      <c r="S875" s="4" t="str">
        <f>LOOKUP(2,1/('[1] 集采未中选药品规格'!$A$2:$A$596=$R875),'[1] 集采未中选药品规格'!C$2:C$596)</f>
        <v>1500mg</v>
      </c>
      <c r="T875" s="4" t="str">
        <f>LOOKUP(2,1/('[1] 集采未中选药品规格'!$A$2:$A$596=$R875),'[1] 集采未中选药品规格'!D$2:D$596)</f>
        <v>1瓶</v>
      </c>
      <c r="U875" s="7" t="s">
        <v>89</v>
      </c>
      <c r="V875" s="61" t="s">
        <v>273</v>
      </c>
      <c r="W875" s="7" t="s">
        <v>274</v>
      </c>
      <c r="X875" s="61" t="s">
        <v>273</v>
      </c>
      <c r="Y875" s="7" t="s">
        <v>274</v>
      </c>
      <c r="Z875" s="7">
        <v>3.84</v>
      </c>
      <c r="AA875" s="7">
        <v>3.84</v>
      </c>
      <c r="AB875" s="54" t="s">
        <v>57</v>
      </c>
      <c r="AC875" s="42"/>
      <c r="AD875" s="42"/>
      <c r="AE875" s="42" t="s">
        <v>3959</v>
      </c>
      <c r="AF875" s="42" t="s">
        <v>3957</v>
      </c>
      <c r="AG875" s="42" t="s">
        <v>3960</v>
      </c>
      <c r="AH875" s="54"/>
      <c r="AI875" s="50" t="str">
        <f t="shared" si="329"/>
        <v>规格×</v>
      </c>
      <c r="AJ875" s="50" t="str">
        <f t="shared" si="330"/>
        <v>含量差比价</v>
      </c>
      <c r="AK875" s="51">
        <f t="shared" si="331"/>
        <v>15.46</v>
      </c>
      <c r="AL875" s="50">
        <f t="shared" si="332"/>
        <v>0.2</v>
      </c>
      <c r="AM875" s="52" t="str">
        <f t="shared" si="333"/>
        <v>差比价与挂网价取低者</v>
      </c>
      <c r="AN875" s="53">
        <f t="shared" si="334"/>
        <v>3.84</v>
      </c>
      <c r="AO875" s="53">
        <f t="shared" si="335"/>
        <v>3.84</v>
      </c>
      <c r="AP875" s="53">
        <f t="shared" si="336"/>
        <v>3.84</v>
      </c>
    </row>
    <row r="876" spans="1:42">
      <c r="A876" s="28">
        <v>59</v>
      </c>
      <c r="B876" s="28" t="s">
        <v>3889</v>
      </c>
      <c r="C876" s="28" t="s">
        <v>3890</v>
      </c>
      <c r="D876" s="28" t="s">
        <v>3574</v>
      </c>
      <c r="E876" s="28" t="str">
        <f>LOOKUP(2,1/([1]中选结果表!$C$2:$C$85=D876),[1]中选结果表!$M$2:$M$85)</f>
        <v>注射剂</v>
      </c>
      <c r="F876" s="28" t="s">
        <v>3832</v>
      </c>
      <c r="G876" s="28" t="str">
        <f>LOOKUP(2,1/([1]中选结果表!$D$2:$D$85=$F876),[1]中选结果表!$E$2:$E$85)</f>
        <v>2000mg</v>
      </c>
      <c r="H876" s="28" t="str">
        <f>LOOKUP(2,1/([1]中选结果表!$D$2:$D$85=$F876),[1]中选结果表!$F$2:$F$85)</f>
        <v>10瓶</v>
      </c>
      <c r="I876" s="28" t="s">
        <v>89</v>
      </c>
      <c r="J876" s="28" t="s">
        <v>3246</v>
      </c>
      <c r="K876" s="28">
        <v>192.65</v>
      </c>
      <c r="L876" s="31">
        <v>19.265000000000001</v>
      </c>
      <c r="M876" s="28">
        <v>10</v>
      </c>
      <c r="N876" s="32">
        <v>0.7</v>
      </c>
      <c r="O876" s="60" t="s">
        <v>3961</v>
      </c>
      <c r="P876" s="7" t="s">
        <v>3889</v>
      </c>
      <c r="Q876" s="7" t="s">
        <v>51</v>
      </c>
      <c r="R876" s="7" t="s">
        <v>3734</v>
      </c>
      <c r="S876" s="4" t="str">
        <f>LOOKUP(2,1/('[1] 集采未中选药品规格'!$A$2:$A$596=$R876),'[1] 集采未中选药品规格'!C$2:C$596)</f>
        <v>1500mg</v>
      </c>
      <c r="T876" s="4" t="str">
        <f>LOOKUP(2,1/('[1] 集采未中选药品规格'!$A$2:$A$596=$R876),'[1] 集采未中选药品规格'!D$2:D$596)</f>
        <v>1瓶</v>
      </c>
      <c r="U876" s="7" t="s">
        <v>47</v>
      </c>
      <c r="V876" s="61" t="s">
        <v>3629</v>
      </c>
      <c r="W876" s="7" t="s">
        <v>3575</v>
      </c>
      <c r="X876" s="61" t="s">
        <v>3629</v>
      </c>
      <c r="Y876" s="7" t="s">
        <v>3575</v>
      </c>
      <c r="Z876" s="7">
        <v>12</v>
      </c>
      <c r="AA876" s="7">
        <v>12</v>
      </c>
      <c r="AB876" s="54" t="s">
        <v>57</v>
      </c>
      <c r="AC876" s="42"/>
      <c r="AD876" s="42"/>
      <c r="AE876" s="42" t="s">
        <v>3962</v>
      </c>
      <c r="AF876" s="42" t="s">
        <v>3961</v>
      </c>
      <c r="AG876" s="42" t="s">
        <v>3963</v>
      </c>
      <c r="AH876" s="54"/>
      <c r="AI876" s="50" t="str">
        <f t="shared" si="329"/>
        <v>规格×</v>
      </c>
      <c r="AJ876" s="50" t="str">
        <f t="shared" si="330"/>
        <v>含量差比价</v>
      </c>
      <c r="AK876" s="51">
        <f t="shared" si="331"/>
        <v>15.46</v>
      </c>
      <c r="AL876" s="50">
        <f t="shared" si="332"/>
        <v>0.8</v>
      </c>
      <c r="AM876" s="52" t="str">
        <f t="shared" si="333"/>
        <v>差比价与挂网价取低者</v>
      </c>
      <c r="AN876" s="53">
        <f t="shared" si="334"/>
        <v>12</v>
      </c>
      <c r="AO876" s="53">
        <f t="shared" si="335"/>
        <v>12</v>
      </c>
      <c r="AP876" s="53">
        <f t="shared" si="336"/>
        <v>12</v>
      </c>
    </row>
    <row r="877" spans="1:42">
      <c r="A877" s="28">
        <v>59</v>
      </c>
      <c r="B877" s="28" t="s">
        <v>3889</v>
      </c>
      <c r="C877" s="28" t="s">
        <v>3890</v>
      </c>
      <c r="D877" s="28" t="s">
        <v>3574</v>
      </c>
      <c r="E877" s="28" t="str">
        <f>LOOKUP(2,1/([1]中选结果表!$C$2:$C$85=D877),[1]中选结果表!$M$2:$M$85)</f>
        <v>注射剂</v>
      </c>
      <c r="F877" s="28" t="s">
        <v>3832</v>
      </c>
      <c r="G877" s="28" t="str">
        <f>LOOKUP(2,1/([1]中选结果表!$D$2:$D$85=$F877),[1]中选结果表!$E$2:$E$85)</f>
        <v>2000mg</v>
      </c>
      <c r="H877" s="28" t="str">
        <f>LOOKUP(2,1/([1]中选结果表!$D$2:$D$85=$F877),[1]中选结果表!$F$2:$F$85)</f>
        <v>10瓶</v>
      </c>
      <c r="I877" s="28" t="s">
        <v>89</v>
      </c>
      <c r="J877" s="28" t="s">
        <v>3246</v>
      </c>
      <c r="K877" s="28">
        <v>192.65</v>
      </c>
      <c r="L877" s="31">
        <v>19.265000000000001</v>
      </c>
      <c r="M877" s="28">
        <v>10</v>
      </c>
      <c r="N877" s="32">
        <v>0.7</v>
      </c>
      <c r="O877" s="60" t="s">
        <v>3964</v>
      </c>
      <c r="P877" s="7" t="s">
        <v>3889</v>
      </c>
      <c r="Q877" s="7" t="s">
        <v>51</v>
      </c>
      <c r="R877" s="7" t="s">
        <v>3709</v>
      </c>
      <c r="S877" s="4" t="str">
        <f>LOOKUP(2,1/('[1] 集采未中选药品规格'!$A$2:$A$596=$R877),'[1] 集采未中选药品规格'!C$2:C$596)</f>
        <v>1500mg</v>
      </c>
      <c r="T877" s="4" t="str">
        <f>LOOKUP(2,1/('[1] 集采未中选药品规格'!$A$2:$A$596=$R877),'[1] 集采未中选药品规格'!D$2:D$596)</f>
        <v>1支</v>
      </c>
      <c r="U877" s="7" t="s">
        <v>512</v>
      </c>
      <c r="V877" s="61" t="s">
        <v>3194</v>
      </c>
      <c r="W877" s="7" t="s">
        <v>3195</v>
      </c>
      <c r="X877" s="61" t="s">
        <v>3194</v>
      </c>
      <c r="Y877" s="7" t="s">
        <v>3195</v>
      </c>
      <c r="Z877" s="7">
        <v>14.3</v>
      </c>
      <c r="AA877" s="7">
        <v>14.3</v>
      </c>
      <c r="AB877" s="54" t="s">
        <v>57</v>
      </c>
      <c r="AC877" s="42"/>
      <c r="AD877" s="42"/>
      <c r="AE877" s="42" t="s">
        <v>3965</v>
      </c>
      <c r="AF877" s="42" t="s">
        <v>3964</v>
      </c>
      <c r="AG877" s="42" t="s">
        <v>3966</v>
      </c>
      <c r="AH877" s="54"/>
      <c r="AI877" s="50" t="str">
        <f t="shared" si="329"/>
        <v>规格×</v>
      </c>
      <c r="AJ877" s="50" t="str">
        <f t="shared" si="330"/>
        <v>含量差比价</v>
      </c>
      <c r="AK877" s="51">
        <f t="shared" si="331"/>
        <v>15.46</v>
      </c>
      <c r="AL877" s="50">
        <f t="shared" si="332"/>
        <v>0.9</v>
      </c>
      <c r="AM877" s="52" t="str">
        <f t="shared" si="333"/>
        <v>差比价与挂网价取低者</v>
      </c>
      <c r="AN877" s="53">
        <f t="shared" si="334"/>
        <v>14.3</v>
      </c>
      <c r="AO877" s="53">
        <f t="shared" si="335"/>
        <v>14.3</v>
      </c>
      <c r="AP877" s="53">
        <f t="shared" si="336"/>
        <v>14.3</v>
      </c>
    </row>
    <row r="878" spans="1:42">
      <c r="A878" s="28">
        <v>59</v>
      </c>
      <c r="B878" s="28" t="s">
        <v>3889</v>
      </c>
      <c r="C878" s="28" t="s">
        <v>3890</v>
      </c>
      <c r="D878" s="28" t="s">
        <v>3574</v>
      </c>
      <c r="E878" s="28" t="str">
        <f>LOOKUP(2,1/([1]中选结果表!$C$2:$C$85=D878),[1]中选结果表!$M$2:$M$85)</f>
        <v>注射剂</v>
      </c>
      <c r="F878" s="28" t="s">
        <v>3832</v>
      </c>
      <c r="G878" s="28" t="str">
        <f>LOOKUP(2,1/([1]中选结果表!$D$2:$D$85=$F878),[1]中选结果表!$E$2:$E$85)</f>
        <v>2000mg</v>
      </c>
      <c r="H878" s="28" t="str">
        <f>LOOKUP(2,1/([1]中选结果表!$D$2:$D$85=$F878),[1]中选结果表!$F$2:$F$85)</f>
        <v>10瓶</v>
      </c>
      <c r="I878" s="28" t="s">
        <v>89</v>
      </c>
      <c r="J878" s="28" t="s">
        <v>3246</v>
      </c>
      <c r="K878" s="28">
        <v>192.65</v>
      </c>
      <c r="L878" s="31">
        <v>19.265000000000001</v>
      </c>
      <c r="M878" s="28">
        <v>10</v>
      </c>
      <c r="N878" s="32">
        <v>0.7</v>
      </c>
      <c r="O878" s="60" t="s">
        <v>3967</v>
      </c>
      <c r="P878" s="7" t="s">
        <v>3889</v>
      </c>
      <c r="Q878" s="7" t="s">
        <v>51</v>
      </c>
      <c r="R878" s="7" t="s">
        <v>3869</v>
      </c>
      <c r="S878" s="4" t="str">
        <f>LOOKUP(2,1/('[1] 集采未中选药品规格'!$A$2:$A$596=$R878),'[1] 集采未中选药品规格'!C$2:C$596)</f>
        <v>2000mg</v>
      </c>
      <c r="T878" s="4" t="str">
        <f>LOOKUP(2,1/('[1] 集采未中选药品规格'!$A$2:$A$596=$R878),'[1] 集采未中选药品规格'!D$2:D$596)</f>
        <v>1支</v>
      </c>
      <c r="U878" s="7" t="s">
        <v>512</v>
      </c>
      <c r="V878" s="61" t="s">
        <v>3194</v>
      </c>
      <c r="W878" s="7" t="s">
        <v>3195</v>
      </c>
      <c r="X878" s="61" t="s">
        <v>3194</v>
      </c>
      <c r="Y878" s="7" t="s">
        <v>3195</v>
      </c>
      <c r="Z878" s="7">
        <v>14.31</v>
      </c>
      <c r="AA878" s="7">
        <v>14.31</v>
      </c>
      <c r="AB878" s="54" t="s">
        <v>57</v>
      </c>
      <c r="AC878" s="42"/>
      <c r="AD878" s="42"/>
      <c r="AE878" s="42" t="s">
        <v>3968</v>
      </c>
      <c r="AF878" s="42" t="s">
        <v>3967</v>
      </c>
      <c r="AG878" s="42" t="s">
        <v>3969</v>
      </c>
      <c r="AH878" s="54"/>
      <c r="AI878" s="50" t="str">
        <f t="shared" si="329"/>
        <v>规格√</v>
      </c>
      <c r="AJ878" s="50" t="str">
        <f t="shared" si="330"/>
        <v>按中选价</v>
      </c>
      <c r="AK878" s="51">
        <f t="shared" si="331"/>
        <v>19.27</v>
      </c>
      <c r="AL878" s="50">
        <f t="shared" si="332"/>
        <v>0.7</v>
      </c>
      <c r="AM878" s="52" t="str">
        <f t="shared" si="333"/>
        <v>差比价与挂网价取低者</v>
      </c>
      <c r="AN878" s="53">
        <f t="shared" si="334"/>
        <v>14.31</v>
      </c>
      <c r="AO878" s="53">
        <f t="shared" si="335"/>
        <v>14.31</v>
      </c>
      <c r="AP878" s="53">
        <f t="shared" si="336"/>
        <v>14.31</v>
      </c>
    </row>
    <row r="879" spans="1:42">
      <c r="A879" s="28">
        <v>59</v>
      </c>
      <c r="B879" s="28" t="s">
        <v>3889</v>
      </c>
      <c r="C879" s="28" t="s">
        <v>3890</v>
      </c>
      <c r="D879" s="28" t="s">
        <v>3574</v>
      </c>
      <c r="E879" s="28" t="str">
        <f>LOOKUP(2,1/([1]中选结果表!$C$2:$C$85=D879),[1]中选结果表!$M$2:$M$85)</f>
        <v>注射剂</v>
      </c>
      <c r="F879" s="28" t="s">
        <v>3832</v>
      </c>
      <c r="G879" s="28" t="str">
        <f>LOOKUP(2,1/([1]中选结果表!$D$2:$D$85=$F879),[1]中选结果表!$E$2:$E$85)</f>
        <v>2000mg</v>
      </c>
      <c r="H879" s="28" t="str">
        <f>LOOKUP(2,1/([1]中选结果表!$D$2:$D$85=$F879),[1]中选结果表!$F$2:$F$85)</f>
        <v>10瓶</v>
      </c>
      <c r="I879" s="28" t="s">
        <v>89</v>
      </c>
      <c r="J879" s="28" t="s">
        <v>3246</v>
      </c>
      <c r="K879" s="28">
        <v>192.65</v>
      </c>
      <c r="L879" s="31">
        <v>19.265000000000001</v>
      </c>
      <c r="M879" s="28">
        <v>10</v>
      </c>
      <c r="N879" s="32">
        <v>0.7</v>
      </c>
      <c r="O879" s="60" t="s">
        <v>3970</v>
      </c>
      <c r="P879" s="7" t="s">
        <v>3889</v>
      </c>
      <c r="Q879" s="7" t="s">
        <v>51</v>
      </c>
      <c r="R879" s="7" t="s">
        <v>3709</v>
      </c>
      <c r="S879" s="4" t="str">
        <f>LOOKUP(2,1/('[1] 集采未中选药品规格'!$A$2:$A$596=$R879),'[1] 集采未中选药品规格'!C$2:C$596)</f>
        <v>1500mg</v>
      </c>
      <c r="T879" s="4" t="str">
        <f>LOOKUP(2,1/('[1] 集采未中选药品规格'!$A$2:$A$596=$R879),'[1] 集采未中选药品规格'!D$2:D$596)</f>
        <v>1支</v>
      </c>
      <c r="U879" s="7" t="s">
        <v>512</v>
      </c>
      <c r="V879" s="61" t="s">
        <v>3971</v>
      </c>
      <c r="W879" s="7" t="s">
        <v>3972</v>
      </c>
      <c r="X879" s="61" t="s">
        <v>3971</v>
      </c>
      <c r="Y879" s="7" t="s">
        <v>3972</v>
      </c>
      <c r="Z879" s="7">
        <v>14.52</v>
      </c>
      <c r="AA879" s="7">
        <v>14.52</v>
      </c>
      <c r="AB879" s="54" t="s">
        <v>57</v>
      </c>
      <c r="AC879" s="42"/>
      <c r="AD879" s="42"/>
      <c r="AE879" s="42" t="s">
        <v>3973</v>
      </c>
      <c r="AF879" s="42" t="s">
        <v>3970</v>
      </c>
      <c r="AG879" s="42" t="s">
        <v>3974</v>
      </c>
      <c r="AH879" s="54"/>
      <c r="AI879" s="50" t="str">
        <f t="shared" si="329"/>
        <v>规格×</v>
      </c>
      <c r="AJ879" s="50" t="str">
        <f t="shared" si="330"/>
        <v>含量差比价</v>
      </c>
      <c r="AK879" s="51">
        <f t="shared" si="331"/>
        <v>15.46</v>
      </c>
      <c r="AL879" s="50">
        <f t="shared" si="332"/>
        <v>0.9</v>
      </c>
      <c r="AM879" s="52" t="str">
        <f t="shared" si="333"/>
        <v>差比价与挂网价取低者</v>
      </c>
      <c r="AN879" s="53">
        <f t="shared" si="334"/>
        <v>14.52</v>
      </c>
      <c r="AO879" s="53">
        <f t="shared" si="335"/>
        <v>14.52</v>
      </c>
      <c r="AP879" s="53">
        <f t="shared" si="336"/>
        <v>14.52</v>
      </c>
    </row>
    <row r="880" spans="1:42">
      <c r="A880" s="28">
        <v>59</v>
      </c>
      <c r="B880" s="28" t="s">
        <v>3889</v>
      </c>
      <c r="C880" s="28" t="s">
        <v>3890</v>
      </c>
      <c r="D880" s="28" t="s">
        <v>3574</v>
      </c>
      <c r="E880" s="28" t="str">
        <f>LOOKUP(2,1/([1]中选结果表!$C$2:$C$85=D880),[1]中选结果表!$M$2:$M$85)</f>
        <v>注射剂</v>
      </c>
      <c r="F880" s="28" t="s">
        <v>3832</v>
      </c>
      <c r="G880" s="28" t="str">
        <f>LOOKUP(2,1/([1]中选结果表!$D$2:$D$85=$F880),[1]中选结果表!$E$2:$E$85)</f>
        <v>2000mg</v>
      </c>
      <c r="H880" s="28" t="str">
        <f>LOOKUP(2,1/([1]中选结果表!$D$2:$D$85=$F880),[1]中选结果表!$F$2:$F$85)</f>
        <v>10瓶</v>
      </c>
      <c r="I880" s="28" t="s">
        <v>89</v>
      </c>
      <c r="J880" s="28" t="s">
        <v>3246</v>
      </c>
      <c r="K880" s="28">
        <v>192.65</v>
      </c>
      <c r="L880" s="31">
        <v>19.265000000000001</v>
      </c>
      <c r="M880" s="28">
        <v>10</v>
      </c>
      <c r="N880" s="32">
        <v>0.7</v>
      </c>
      <c r="O880" s="60" t="s">
        <v>3975</v>
      </c>
      <c r="P880" s="7" t="s">
        <v>3976</v>
      </c>
      <c r="Q880" s="7" t="s">
        <v>51</v>
      </c>
      <c r="R880" s="7" t="s">
        <v>3977</v>
      </c>
      <c r="S880" s="4" t="str">
        <f>LOOKUP(2,1/('[1] 集采未中选药品规格'!$A$2:$A$596=$R880),'[1] 集采未中选药品规格'!C$2:C$596)</f>
        <v>1200mg</v>
      </c>
      <c r="T880" s="4" t="str">
        <f>LOOKUP(2,1/('[1] 集采未中选药品规格'!$A$2:$A$596=$R880),'[1] 集采未中选药品规格'!D$2:D$596)</f>
        <v>1瓶</v>
      </c>
      <c r="U880" s="7" t="s">
        <v>89</v>
      </c>
      <c r="V880" s="61" t="s">
        <v>3978</v>
      </c>
      <c r="W880" s="7" t="s">
        <v>3979</v>
      </c>
      <c r="X880" s="61" t="s">
        <v>3978</v>
      </c>
      <c r="Y880" s="7" t="s">
        <v>3979</v>
      </c>
      <c r="Z880" s="7">
        <v>129.24</v>
      </c>
      <c r="AA880" s="7">
        <v>129.24</v>
      </c>
      <c r="AB880" s="54" t="s">
        <v>57</v>
      </c>
      <c r="AC880" s="42"/>
      <c r="AD880" s="42"/>
      <c r="AE880" s="42" t="s">
        <v>3980</v>
      </c>
      <c r="AF880" s="42" t="s">
        <v>3975</v>
      </c>
      <c r="AG880" s="42" t="s">
        <v>3981</v>
      </c>
      <c r="AH880" s="54"/>
      <c r="AI880" s="50" t="str">
        <f t="shared" si="329"/>
        <v>规格×</v>
      </c>
      <c r="AJ880" s="50" t="str">
        <f t="shared" si="330"/>
        <v>含量差比价</v>
      </c>
      <c r="AK880" s="51">
        <f t="shared" si="331"/>
        <v>13.03</v>
      </c>
      <c r="AL880" s="50">
        <f t="shared" si="332"/>
        <v>9.9</v>
      </c>
      <c r="AM880" s="52" t="str">
        <f t="shared" si="333"/>
        <v>差比价与挂网价取低者</v>
      </c>
      <c r="AN880" s="53">
        <f t="shared" si="334"/>
        <v>13.03</v>
      </c>
      <c r="AO880" s="53">
        <f t="shared" si="335"/>
        <v>13.03</v>
      </c>
      <c r="AP880" s="53">
        <f t="shared" si="336"/>
        <v>13.03</v>
      </c>
    </row>
    <row r="881" spans="1:42">
      <c r="A881" s="28">
        <v>59</v>
      </c>
      <c r="B881" s="28" t="s">
        <v>3889</v>
      </c>
      <c r="C881" s="28" t="s">
        <v>3890</v>
      </c>
      <c r="D881" s="28" t="s">
        <v>3574</v>
      </c>
      <c r="E881" s="28" t="str">
        <f>LOOKUP(2,1/([1]中选结果表!$C$2:$C$85=D881),[1]中选结果表!$M$2:$M$85)</f>
        <v>注射剂</v>
      </c>
      <c r="F881" s="28" t="s">
        <v>3832</v>
      </c>
      <c r="G881" s="28" t="str">
        <f>LOOKUP(2,1/([1]中选结果表!$D$2:$D$85=$F881),[1]中选结果表!$E$2:$E$85)</f>
        <v>2000mg</v>
      </c>
      <c r="H881" s="28" t="str">
        <f>LOOKUP(2,1/([1]中选结果表!$D$2:$D$85=$F881),[1]中选结果表!$F$2:$F$85)</f>
        <v>10瓶</v>
      </c>
      <c r="I881" s="28" t="s">
        <v>89</v>
      </c>
      <c r="J881" s="28" t="s">
        <v>3246</v>
      </c>
      <c r="K881" s="28">
        <v>192.65</v>
      </c>
      <c r="L881" s="31">
        <v>19.265000000000001</v>
      </c>
      <c r="M881" s="28">
        <v>10</v>
      </c>
      <c r="N881" s="32">
        <v>0.7</v>
      </c>
      <c r="O881" s="60" t="s">
        <v>3982</v>
      </c>
      <c r="P881" s="7" t="s">
        <v>3889</v>
      </c>
      <c r="Q881" s="7" t="s">
        <v>51</v>
      </c>
      <c r="R881" s="7" t="s">
        <v>3668</v>
      </c>
      <c r="S881" s="4" t="str">
        <f>LOOKUP(2,1/('[1] 集采未中选药品规格'!$A$2:$A$596=$R881),'[1] 集采未中选药品规格'!C$2:C$596)</f>
        <v>2000mg</v>
      </c>
      <c r="T881" s="4" t="str">
        <f>LOOKUP(2,1/('[1] 集采未中选药品规格'!$A$2:$A$596=$R881),'[1] 集采未中选药品规格'!D$2:D$596)</f>
        <v>1瓶</v>
      </c>
      <c r="U881" s="7" t="s">
        <v>47</v>
      </c>
      <c r="V881" s="61" t="s">
        <v>3688</v>
      </c>
      <c r="W881" s="7" t="s">
        <v>3689</v>
      </c>
      <c r="X881" s="61" t="s">
        <v>3688</v>
      </c>
      <c r="Y881" s="7" t="s">
        <v>3689</v>
      </c>
      <c r="Z881" s="7">
        <v>69</v>
      </c>
      <c r="AA881" s="7">
        <v>69</v>
      </c>
      <c r="AB881" s="54" t="s">
        <v>57</v>
      </c>
      <c r="AC881" s="42"/>
      <c r="AD881" s="42"/>
      <c r="AE881" s="42" t="s">
        <v>3983</v>
      </c>
      <c r="AF881" s="42" t="s">
        <v>3982</v>
      </c>
      <c r="AG881" s="42" t="s">
        <v>3984</v>
      </c>
      <c r="AH881" s="54"/>
      <c r="AI881" s="50" t="str">
        <f t="shared" si="329"/>
        <v>规格√</v>
      </c>
      <c r="AJ881" s="50" t="str">
        <f t="shared" si="330"/>
        <v>按中选价</v>
      </c>
      <c r="AK881" s="51">
        <f t="shared" si="331"/>
        <v>19.27</v>
      </c>
      <c r="AL881" s="50">
        <f t="shared" si="332"/>
        <v>3.6</v>
      </c>
      <c r="AM881" s="52" t="str">
        <f t="shared" si="333"/>
        <v>差比价与挂网价取低者</v>
      </c>
      <c r="AN881" s="53">
        <f t="shared" si="334"/>
        <v>19.27</v>
      </c>
      <c r="AO881" s="53">
        <f t="shared" si="335"/>
        <v>19.27</v>
      </c>
      <c r="AP881" s="53">
        <f t="shared" si="336"/>
        <v>19.27</v>
      </c>
    </row>
    <row r="882" spans="1:42">
      <c r="A882" s="28">
        <v>59</v>
      </c>
      <c r="B882" s="28" t="s">
        <v>3889</v>
      </c>
      <c r="C882" s="28" t="s">
        <v>3890</v>
      </c>
      <c r="D882" s="28" t="s">
        <v>3574</v>
      </c>
      <c r="E882" s="28" t="str">
        <f>LOOKUP(2,1/([1]中选结果表!$C$2:$C$85=D882),[1]中选结果表!$M$2:$M$85)</f>
        <v>注射剂</v>
      </c>
      <c r="F882" s="28" t="s">
        <v>3832</v>
      </c>
      <c r="G882" s="28" t="str">
        <f>LOOKUP(2,1/([1]中选结果表!$D$2:$D$85=$F882),[1]中选结果表!$E$2:$E$85)</f>
        <v>2000mg</v>
      </c>
      <c r="H882" s="28" t="str">
        <f>LOOKUP(2,1/([1]中选结果表!$D$2:$D$85=$F882),[1]中选结果表!$F$2:$F$85)</f>
        <v>10瓶</v>
      </c>
      <c r="I882" s="28" t="s">
        <v>89</v>
      </c>
      <c r="J882" s="28" t="s">
        <v>3246</v>
      </c>
      <c r="K882" s="28">
        <v>192.65</v>
      </c>
      <c r="L882" s="31">
        <v>19.265000000000001</v>
      </c>
      <c r="M882" s="28">
        <v>10</v>
      </c>
      <c r="N882" s="32">
        <v>0.7</v>
      </c>
      <c r="O882" s="60" t="s">
        <v>3985</v>
      </c>
      <c r="P882" s="7" t="s">
        <v>3889</v>
      </c>
      <c r="Q882" s="7" t="s">
        <v>3577</v>
      </c>
      <c r="R882" s="7" t="s">
        <v>3986</v>
      </c>
      <c r="S882" s="4" t="str">
        <f>LOOKUP(2,1/('[1] 集采未中选药品规格'!$A$2:$A$596=$R882),'[1] 集采未中选药品规格'!C$2:C$596)</f>
        <v>3000mg</v>
      </c>
      <c r="T882" s="4" t="str">
        <f>LOOKUP(2,1/('[1] 集采未中选药品规格'!$A$2:$A$596=$R882),'[1] 集采未中选药品规格'!D$2:D$596)</f>
        <v>1瓶</v>
      </c>
      <c r="U882" s="7" t="s">
        <v>89</v>
      </c>
      <c r="V882" s="61" t="s">
        <v>273</v>
      </c>
      <c r="W882" s="7" t="s">
        <v>274</v>
      </c>
      <c r="X882" s="61" t="s">
        <v>273</v>
      </c>
      <c r="Y882" s="7" t="s">
        <v>274</v>
      </c>
      <c r="Z882" s="7">
        <v>19</v>
      </c>
      <c r="AA882" s="7">
        <v>19</v>
      </c>
      <c r="AB882" s="54" t="s">
        <v>57</v>
      </c>
      <c r="AC882" s="42"/>
      <c r="AD882" s="42"/>
      <c r="AE882" s="42" t="s">
        <v>3987</v>
      </c>
      <c r="AF882" s="42" t="s">
        <v>3985</v>
      </c>
      <c r="AG882" s="42" t="s">
        <v>3988</v>
      </c>
      <c r="AH882" s="54"/>
      <c r="AI882" s="50" t="str">
        <f t="shared" si="329"/>
        <v>规格×</v>
      </c>
      <c r="AJ882" s="50" t="str">
        <f t="shared" si="330"/>
        <v>含量差比价</v>
      </c>
      <c r="AK882" s="51">
        <f t="shared" si="331"/>
        <v>26.28</v>
      </c>
      <c r="AL882" s="50">
        <f t="shared" si="332"/>
        <v>0.7</v>
      </c>
      <c r="AM882" s="52" t="str">
        <f t="shared" si="333"/>
        <v>差比价与挂网价取低者</v>
      </c>
      <c r="AN882" s="53">
        <f t="shared" si="334"/>
        <v>19</v>
      </c>
      <c r="AO882" s="53">
        <f t="shared" si="335"/>
        <v>19</v>
      </c>
      <c r="AP882" s="53">
        <f t="shared" si="336"/>
        <v>19</v>
      </c>
    </row>
    <row r="883" spans="1:42">
      <c r="A883" s="28">
        <v>59</v>
      </c>
      <c r="B883" s="28" t="s">
        <v>3889</v>
      </c>
      <c r="C883" s="28" t="s">
        <v>3890</v>
      </c>
      <c r="D883" s="28" t="s">
        <v>3574</v>
      </c>
      <c r="E883" s="28" t="str">
        <f>LOOKUP(2,1/([1]中选结果表!$C$2:$C$85=D883),[1]中选结果表!$M$2:$M$85)</f>
        <v>注射剂</v>
      </c>
      <c r="F883" s="28" t="s">
        <v>3832</v>
      </c>
      <c r="G883" s="28" t="str">
        <f>LOOKUP(2,1/([1]中选结果表!$D$2:$D$85=$F883),[1]中选结果表!$E$2:$E$85)</f>
        <v>2000mg</v>
      </c>
      <c r="H883" s="28" t="str">
        <f>LOOKUP(2,1/([1]中选结果表!$D$2:$D$85=$F883),[1]中选结果表!$F$2:$F$85)</f>
        <v>10瓶</v>
      </c>
      <c r="I883" s="28" t="s">
        <v>89</v>
      </c>
      <c r="J883" s="28" t="s">
        <v>3246</v>
      </c>
      <c r="K883" s="28">
        <v>192.65</v>
      </c>
      <c r="L883" s="31">
        <v>19.265000000000001</v>
      </c>
      <c r="M883" s="28">
        <v>10</v>
      </c>
      <c r="N883" s="32">
        <v>0.7</v>
      </c>
      <c r="O883" s="60" t="s">
        <v>3989</v>
      </c>
      <c r="P883" s="7" t="s">
        <v>3990</v>
      </c>
      <c r="Q883" s="7" t="s">
        <v>51</v>
      </c>
      <c r="R883" s="7" t="s">
        <v>3991</v>
      </c>
      <c r="S883" s="4" t="str">
        <f>LOOKUP(2,1/('[1] 集采未中选药品规格'!$A$2:$A$596=$R883),'[1] 集采未中选药品规格'!C$2:C$596)</f>
        <v>2400mg</v>
      </c>
      <c r="T883" s="4" t="str">
        <f>LOOKUP(2,1/('[1] 集采未中选药品规格'!$A$2:$A$596=$R883),'[1] 集采未中选药品规格'!D$2:D$596)</f>
        <v>1瓶</v>
      </c>
      <c r="U883" s="7" t="s">
        <v>89</v>
      </c>
      <c r="V883" s="61" t="s">
        <v>3992</v>
      </c>
      <c r="W883" s="7" t="s">
        <v>3993</v>
      </c>
      <c r="X883" s="61" t="s">
        <v>3992</v>
      </c>
      <c r="Y883" s="7" t="s">
        <v>3993</v>
      </c>
      <c r="Z883" s="7">
        <v>303.67</v>
      </c>
      <c r="AA883" s="7">
        <v>303.67</v>
      </c>
      <c r="AB883" s="54" t="s">
        <v>57</v>
      </c>
      <c r="AC883" s="42"/>
      <c r="AD883" s="42"/>
      <c r="AE883" s="42" t="s">
        <v>3994</v>
      </c>
      <c r="AF883" s="42" t="s">
        <v>3989</v>
      </c>
      <c r="AG883" s="42" t="s">
        <v>3995</v>
      </c>
      <c r="AH883" s="54"/>
      <c r="AI883" s="50" t="str">
        <f t="shared" si="329"/>
        <v>规格×</v>
      </c>
      <c r="AJ883" s="50" t="str">
        <f t="shared" si="330"/>
        <v>含量差比价</v>
      </c>
      <c r="AK883" s="51">
        <f t="shared" si="331"/>
        <v>22.15</v>
      </c>
      <c r="AL883" s="50">
        <f t="shared" si="332"/>
        <v>13.7</v>
      </c>
      <c r="AM883" s="52" t="str">
        <f t="shared" si="333"/>
        <v>差比价与挂网价取低者</v>
      </c>
      <c r="AN883" s="53">
        <f t="shared" si="334"/>
        <v>22.15</v>
      </c>
      <c r="AO883" s="53">
        <f t="shared" si="335"/>
        <v>22.15</v>
      </c>
      <c r="AP883" s="53">
        <f t="shared" si="336"/>
        <v>22.15</v>
      </c>
    </row>
    <row r="884" spans="1:42">
      <c r="A884" s="28">
        <v>59</v>
      </c>
      <c r="B884" s="28" t="s">
        <v>3889</v>
      </c>
      <c r="C884" s="28" t="s">
        <v>3890</v>
      </c>
      <c r="D884" s="28" t="s">
        <v>3574</v>
      </c>
      <c r="E884" s="28" t="str">
        <f>LOOKUP(2,1/([1]中选结果表!$C$2:$C$85=D884),[1]中选结果表!$M$2:$M$85)</f>
        <v>注射剂</v>
      </c>
      <c r="F884" s="28" t="s">
        <v>3832</v>
      </c>
      <c r="G884" s="28" t="str">
        <f>LOOKUP(2,1/([1]中选结果表!$D$2:$D$85=$F884),[1]中选结果表!$E$2:$E$85)</f>
        <v>2000mg</v>
      </c>
      <c r="H884" s="28" t="str">
        <f>LOOKUP(2,1/([1]中选结果表!$D$2:$D$85=$F884),[1]中选结果表!$F$2:$F$85)</f>
        <v>10瓶</v>
      </c>
      <c r="I884" s="28" t="s">
        <v>89</v>
      </c>
      <c r="J884" s="28" t="s">
        <v>3246</v>
      </c>
      <c r="K884" s="28">
        <v>192.65</v>
      </c>
      <c r="L884" s="31">
        <v>19.265000000000001</v>
      </c>
      <c r="M884" s="28">
        <v>10</v>
      </c>
      <c r="N884" s="32">
        <v>0.7</v>
      </c>
      <c r="O884" s="60" t="s">
        <v>3996</v>
      </c>
      <c r="P884" s="7" t="s">
        <v>3889</v>
      </c>
      <c r="Q884" s="7" t="s">
        <v>51</v>
      </c>
      <c r="R884" s="7" t="s">
        <v>3668</v>
      </c>
      <c r="S884" s="4" t="str">
        <f>LOOKUP(2,1/('[1] 集采未中选药品规格'!$A$2:$A$596=$R884),'[1] 集采未中选药品规格'!C$2:C$596)</f>
        <v>2000mg</v>
      </c>
      <c r="T884" s="4" t="str">
        <f>LOOKUP(2,1/('[1] 集采未中选药品规格'!$A$2:$A$596=$R884),'[1] 集采未中选药品规格'!D$2:D$596)</f>
        <v>1瓶</v>
      </c>
      <c r="U884" s="7" t="s">
        <v>47</v>
      </c>
      <c r="V884" s="61" t="s">
        <v>3643</v>
      </c>
      <c r="W884" s="7" t="s">
        <v>3644</v>
      </c>
      <c r="X884" s="61" t="s">
        <v>3643</v>
      </c>
      <c r="Y884" s="7" t="s">
        <v>3644</v>
      </c>
      <c r="Z884" s="7">
        <v>39</v>
      </c>
      <c r="AA884" s="7">
        <v>39</v>
      </c>
      <c r="AB884" s="54" t="s">
        <v>57</v>
      </c>
      <c r="AC884" s="42"/>
      <c r="AD884" s="42"/>
      <c r="AE884" s="42" t="s">
        <v>3997</v>
      </c>
      <c r="AF884" s="42" t="s">
        <v>3996</v>
      </c>
      <c r="AG884" s="42" t="s">
        <v>3998</v>
      </c>
      <c r="AH884" s="54"/>
      <c r="AI884" s="50" t="str">
        <f t="shared" si="329"/>
        <v>规格√</v>
      </c>
      <c r="AJ884" s="50" t="str">
        <f t="shared" si="330"/>
        <v>按中选价</v>
      </c>
      <c r="AK884" s="51">
        <f t="shared" si="331"/>
        <v>19.27</v>
      </c>
      <c r="AL884" s="50">
        <f t="shared" si="332"/>
        <v>2</v>
      </c>
      <c r="AM884" s="52" t="str">
        <f t="shared" si="333"/>
        <v>差比价与挂网价取低者</v>
      </c>
      <c r="AN884" s="53">
        <f t="shared" si="334"/>
        <v>19.27</v>
      </c>
      <c r="AO884" s="53">
        <f t="shared" si="335"/>
        <v>19.27</v>
      </c>
      <c r="AP884" s="53">
        <f t="shared" si="336"/>
        <v>19.27</v>
      </c>
    </row>
    <row r="885" spans="1:42">
      <c r="A885" s="28">
        <v>59</v>
      </c>
      <c r="B885" s="28" t="s">
        <v>3889</v>
      </c>
      <c r="C885" s="28" t="s">
        <v>3890</v>
      </c>
      <c r="D885" s="28" t="s">
        <v>3574</v>
      </c>
      <c r="E885" s="28" t="str">
        <f>LOOKUP(2,1/([1]中选结果表!$C$2:$C$85=D885),[1]中选结果表!$M$2:$M$85)</f>
        <v>注射剂</v>
      </c>
      <c r="F885" s="28" t="s">
        <v>3832</v>
      </c>
      <c r="G885" s="28" t="str">
        <f>LOOKUP(2,1/([1]中选结果表!$D$2:$D$85=$F885),[1]中选结果表!$E$2:$E$85)</f>
        <v>2000mg</v>
      </c>
      <c r="H885" s="28" t="str">
        <f>LOOKUP(2,1/([1]中选结果表!$D$2:$D$85=$F885),[1]中选结果表!$F$2:$F$85)</f>
        <v>10瓶</v>
      </c>
      <c r="I885" s="28" t="s">
        <v>89</v>
      </c>
      <c r="J885" s="28" t="s">
        <v>3246</v>
      </c>
      <c r="K885" s="28">
        <v>192.65</v>
      </c>
      <c r="L885" s="31">
        <v>19.265000000000001</v>
      </c>
      <c r="M885" s="28">
        <v>10</v>
      </c>
      <c r="N885" s="32">
        <v>0.7</v>
      </c>
      <c r="O885" s="60" t="s">
        <v>3999</v>
      </c>
      <c r="P885" s="7" t="s">
        <v>3889</v>
      </c>
      <c r="Q885" s="7" t="s">
        <v>51</v>
      </c>
      <c r="R885" s="7" t="s">
        <v>3734</v>
      </c>
      <c r="S885" s="4" t="str">
        <f>LOOKUP(2,1/('[1] 集采未中选药品规格'!$A$2:$A$596=$R885),'[1] 集采未中选药品规格'!C$2:C$596)</f>
        <v>1500mg</v>
      </c>
      <c r="T885" s="4" t="str">
        <f>LOOKUP(2,1/('[1] 集采未中选药品规格'!$A$2:$A$596=$R885),'[1] 集采未中选药品规格'!D$2:D$596)</f>
        <v>1瓶</v>
      </c>
      <c r="U885" s="7" t="s">
        <v>47</v>
      </c>
      <c r="V885" s="61" t="s">
        <v>3643</v>
      </c>
      <c r="W885" s="7" t="s">
        <v>3644</v>
      </c>
      <c r="X885" s="61" t="s">
        <v>3643</v>
      </c>
      <c r="Y885" s="7" t="s">
        <v>3644</v>
      </c>
      <c r="Z885" s="7">
        <v>29</v>
      </c>
      <c r="AA885" s="7">
        <v>29</v>
      </c>
      <c r="AB885" s="54" t="s">
        <v>57</v>
      </c>
      <c r="AC885" s="42"/>
      <c r="AD885" s="42"/>
      <c r="AE885" s="42" t="s">
        <v>4000</v>
      </c>
      <c r="AF885" s="42" t="s">
        <v>3999</v>
      </c>
      <c r="AG885" s="42" t="s">
        <v>4001</v>
      </c>
      <c r="AH885" s="54"/>
      <c r="AI885" s="50" t="str">
        <f t="shared" si="329"/>
        <v>规格×</v>
      </c>
      <c r="AJ885" s="50" t="str">
        <f t="shared" si="330"/>
        <v>含量差比价</v>
      </c>
      <c r="AK885" s="51">
        <f t="shared" si="331"/>
        <v>15.46</v>
      </c>
      <c r="AL885" s="50">
        <f t="shared" si="332"/>
        <v>1.9</v>
      </c>
      <c r="AM885" s="52" t="str">
        <f t="shared" si="333"/>
        <v>差比价与挂网价取低者</v>
      </c>
      <c r="AN885" s="53">
        <f t="shared" si="334"/>
        <v>15.46</v>
      </c>
      <c r="AO885" s="53">
        <f t="shared" si="335"/>
        <v>15.46</v>
      </c>
      <c r="AP885" s="53">
        <f t="shared" si="336"/>
        <v>15.46</v>
      </c>
    </row>
    <row r="886" spans="1:42">
      <c r="A886" s="28">
        <v>59</v>
      </c>
      <c r="B886" s="28" t="s">
        <v>3889</v>
      </c>
      <c r="C886" s="28" t="s">
        <v>3890</v>
      </c>
      <c r="D886" s="28" t="s">
        <v>3574</v>
      </c>
      <c r="E886" s="28" t="str">
        <f>LOOKUP(2,1/([1]中选结果表!$C$2:$C$85=D886),[1]中选结果表!$M$2:$M$85)</f>
        <v>注射剂</v>
      </c>
      <c r="F886" s="28" t="s">
        <v>3832</v>
      </c>
      <c r="G886" s="28" t="str">
        <f>LOOKUP(2,1/([1]中选结果表!$D$2:$D$85=$F886),[1]中选结果表!$E$2:$E$85)</f>
        <v>2000mg</v>
      </c>
      <c r="H886" s="28" t="str">
        <f>LOOKUP(2,1/([1]中选结果表!$D$2:$D$85=$F886),[1]中选结果表!$F$2:$F$85)</f>
        <v>10瓶</v>
      </c>
      <c r="I886" s="28" t="s">
        <v>89</v>
      </c>
      <c r="J886" s="28" t="s">
        <v>3246</v>
      </c>
      <c r="K886" s="28">
        <v>192.65</v>
      </c>
      <c r="L886" s="31">
        <v>19.265000000000001</v>
      </c>
      <c r="M886" s="28">
        <v>10</v>
      </c>
      <c r="N886" s="32">
        <v>0.7</v>
      </c>
      <c r="O886" s="60" t="s">
        <v>4002</v>
      </c>
      <c r="P886" s="7" t="s">
        <v>3889</v>
      </c>
      <c r="Q886" s="7" t="s">
        <v>3633</v>
      </c>
      <c r="R886" s="7" t="s">
        <v>4003</v>
      </c>
      <c r="S886" s="4" t="str">
        <f>LOOKUP(2,1/('[1] 集采未中选药品规格'!$A$2:$A$596=$R886),'[1] 集采未中选药品规格'!C$2:C$596)</f>
        <v>2000mg</v>
      </c>
      <c r="T886" s="4" t="str">
        <f>LOOKUP(2,1/('[1] 集采未中选药品规格'!$A$2:$A$596=$R886),'[1] 集采未中选药品规格'!D$2:D$596)</f>
        <v>1支</v>
      </c>
      <c r="U886" s="7" t="s">
        <v>89</v>
      </c>
      <c r="V886" s="61" t="s">
        <v>452</v>
      </c>
      <c r="W886" s="7" t="s">
        <v>453</v>
      </c>
      <c r="X886" s="61" t="s">
        <v>452</v>
      </c>
      <c r="Y886" s="7" t="s">
        <v>453</v>
      </c>
      <c r="Z886" s="7">
        <v>10.58</v>
      </c>
      <c r="AA886" s="7">
        <v>10.58</v>
      </c>
      <c r="AB886" s="54" t="s">
        <v>57</v>
      </c>
      <c r="AC886" s="42"/>
      <c r="AD886" s="42"/>
      <c r="AE886" s="42" t="s">
        <v>4004</v>
      </c>
      <c r="AF886" s="42" t="s">
        <v>4002</v>
      </c>
      <c r="AG886" s="42" t="s">
        <v>4005</v>
      </c>
      <c r="AH886" s="54"/>
      <c r="AI886" s="50" t="str">
        <f t="shared" si="329"/>
        <v>规格√</v>
      </c>
      <c r="AJ886" s="50" t="str">
        <f t="shared" si="330"/>
        <v>按中选价</v>
      </c>
      <c r="AK886" s="51">
        <f t="shared" si="331"/>
        <v>19.27</v>
      </c>
      <c r="AL886" s="50">
        <f t="shared" si="332"/>
        <v>0.5</v>
      </c>
      <c r="AM886" s="52" t="str">
        <f t="shared" si="333"/>
        <v>差比价与挂网价取低者</v>
      </c>
      <c r="AN886" s="53">
        <f t="shared" si="334"/>
        <v>10.58</v>
      </c>
      <c r="AO886" s="53">
        <f t="shared" si="335"/>
        <v>10.58</v>
      </c>
      <c r="AP886" s="53">
        <f t="shared" si="336"/>
        <v>10.58</v>
      </c>
    </row>
    <row r="887" spans="1:42">
      <c r="A887" s="28">
        <v>59</v>
      </c>
      <c r="B887" s="28" t="s">
        <v>3889</v>
      </c>
      <c r="C887" s="28" t="s">
        <v>3890</v>
      </c>
      <c r="D887" s="28" t="s">
        <v>3574</v>
      </c>
      <c r="E887" s="28" t="str">
        <f>LOOKUP(2,1/([1]中选结果表!$C$2:$C$85=D887),[1]中选结果表!$M$2:$M$85)</f>
        <v>注射剂</v>
      </c>
      <c r="F887" s="28" t="s">
        <v>3832</v>
      </c>
      <c r="G887" s="28" t="str">
        <f>LOOKUP(2,1/([1]中选结果表!$D$2:$D$85=$F887),[1]中选结果表!$E$2:$E$85)</f>
        <v>2000mg</v>
      </c>
      <c r="H887" s="28" t="str">
        <f>LOOKUP(2,1/([1]中选结果表!$D$2:$D$85=$F887),[1]中选结果表!$F$2:$F$85)</f>
        <v>10瓶</v>
      </c>
      <c r="I887" s="28" t="s">
        <v>89</v>
      </c>
      <c r="J887" s="28" t="s">
        <v>3246</v>
      </c>
      <c r="K887" s="28">
        <v>192.65</v>
      </c>
      <c r="L887" s="31">
        <v>19.265000000000001</v>
      </c>
      <c r="M887" s="28">
        <v>10</v>
      </c>
      <c r="N887" s="32">
        <v>0.7</v>
      </c>
      <c r="O887" s="60" t="s">
        <v>4006</v>
      </c>
      <c r="P887" s="7" t="s">
        <v>3889</v>
      </c>
      <c r="Q887" s="7" t="s">
        <v>51</v>
      </c>
      <c r="R887" s="7" t="s">
        <v>3869</v>
      </c>
      <c r="S887" s="4" t="str">
        <f>LOOKUP(2,1/('[1] 集采未中选药品规格'!$A$2:$A$596=$R887),'[1] 集采未中选药品规格'!C$2:C$596)</f>
        <v>2000mg</v>
      </c>
      <c r="T887" s="4" t="str">
        <f>LOOKUP(2,1/('[1] 集采未中选药品规格'!$A$2:$A$596=$R887),'[1] 集采未中选药品规格'!D$2:D$596)</f>
        <v>1支</v>
      </c>
      <c r="U887" s="7" t="s">
        <v>512</v>
      </c>
      <c r="V887" s="61" t="s">
        <v>3971</v>
      </c>
      <c r="W887" s="7" t="s">
        <v>3972</v>
      </c>
      <c r="X887" s="61" t="s">
        <v>3971</v>
      </c>
      <c r="Y887" s="7" t="s">
        <v>3972</v>
      </c>
      <c r="Z887" s="7">
        <v>17.05</v>
      </c>
      <c r="AA887" s="7">
        <v>17.05</v>
      </c>
      <c r="AB887" s="54" t="s">
        <v>57</v>
      </c>
      <c r="AC887" s="42"/>
      <c r="AD887" s="42"/>
      <c r="AE887" s="42" t="s">
        <v>4007</v>
      </c>
      <c r="AF887" s="42" t="s">
        <v>4006</v>
      </c>
      <c r="AG887" s="42" t="s">
        <v>4008</v>
      </c>
      <c r="AH887" s="54"/>
      <c r="AI887" s="50" t="str">
        <f t="shared" si="329"/>
        <v>规格√</v>
      </c>
      <c r="AJ887" s="50" t="str">
        <f t="shared" si="330"/>
        <v>按中选价</v>
      </c>
      <c r="AK887" s="51">
        <f t="shared" si="331"/>
        <v>19.27</v>
      </c>
      <c r="AL887" s="50">
        <f t="shared" si="332"/>
        <v>0.9</v>
      </c>
      <c r="AM887" s="52" t="str">
        <f t="shared" si="333"/>
        <v>差比价与挂网价取低者</v>
      </c>
      <c r="AN887" s="53">
        <f t="shared" si="334"/>
        <v>17.05</v>
      </c>
      <c r="AO887" s="53">
        <f t="shared" si="335"/>
        <v>17.05</v>
      </c>
      <c r="AP887" s="53">
        <f t="shared" si="336"/>
        <v>17.05</v>
      </c>
    </row>
    <row r="888" spans="1:42">
      <c r="A888" s="28">
        <v>59</v>
      </c>
      <c r="B888" s="28" t="s">
        <v>3889</v>
      </c>
      <c r="C888" s="28" t="s">
        <v>3890</v>
      </c>
      <c r="D888" s="28" t="s">
        <v>3574</v>
      </c>
      <c r="E888" s="28" t="str">
        <f>LOOKUP(2,1/([1]中选结果表!$C$2:$C$85=D888),[1]中选结果表!$M$2:$M$85)</f>
        <v>注射剂</v>
      </c>
      <c r="F888" s="28" t="s">
        <v>3832</v>
      </c>
      <c r="G888" s="28" t="str">
        <f>LOOKUP(2,1/([1]中选结果表!$D$2:$D$85=$F888),[1]中选结果表!$E$2:$E$85)</f>
        <v>2000mg</v>
      </c>
      <c r="H888" s="28" t="str">
        <f>LOOKUP(2,1/([1]中选结果表!$D$2:$D$85=$F888),[1]中选结果表!$F$2:$F$85)</f>
        <v>10瓶</v>
      </c>
      <c r="I888" s="28" t="s">
        <v>89</v>
      </c>
      <c r="J888" s="28" t="s">
        <v>3246</v>
      </c>
      <c r="K888" s="28">
        <v>192.65</v>
      </c>
      <c r="L888" s="31">
        <v>19.265000000000001</v>
      </c>
      <c r="M888" s="28">
        <v>10</v>
      </c>
      <c r="N888" s="32">
        <v>0.7</v>
      </c>
      <c r="O888" s="60" t="s">
        <v>4009</v>
      </c>
      <c r="P888" s="7" t="s">
        <v>3889</v>
      </c>
      <c r="Q888" s="7" t="s">
        <v>51</v>
      </c>
      <c r="R888" s="7" t="s">
        <v>3734</v>
      </c>
      <c r="S888" s="4" t="str">
        <f>LOOKUP(2,1/('[1] 集采未中选药品规格'!$A$2:$A$596=$R888),'[1] 集采未中选药品规格'!C$2:C$596)</f>
        <v>1500mg</v>
      </c>
      <c r="T888" s="4" t="str">
        <f>LOOKUP(2,1/('[1] 集采未中选药品规格'!$A$2:$A$596=$R888),'[1] 集采未中选药品规格'!D$2:D$596)</f>
        <v>1瓶</v>
      </c>
      <c r="U888" s="7" t="s">
        <v>47</v>
      </c>
      <c r="V888" s="61" t="s">
        <v>3688</v>
      </c>
      <c r="W888" s="7" t="s">
        <v>3689</v>
      </c>
      <c r="X888" s="61" t="s">
        <v>3688</v>
      </c>
      <c r="Y888" s="7" t="s">
        <v>3689</v>
      </c>
      <c r="Z888" s="7">
        <v>63.87</v>
      </c>
      <c r="AA888" s="7">
        <v>63.87</v>
      </c>
      <c r="AB888" s="54" t="s">
        <v>57</v>
      </c>
      <c r="AC888" s="42"/>
      <c r="AD888" s="42"/>
      <c r="AE888" s="42" t="s">
        <v>4010</v>
      </c>
      <c r="AF888" s="42" t="s">
        <v>4009</v>
      </c>
      <c r="AG888" s="42" t="s">
        <v>4011</v>
      </c>
      <c r="AH888" s="54"/>
      <c r="AI888" s="50" t="str">
        <f t="shared" si="329"/>
        <v>规格×</v>
      </c>
      <c r="AJ888" s="50" t="str">
        <f t="shared" si="330"/>
        <v>含量差比价</v>
      </c>
      <c r="AK888" s="51">
        <f t="shared" si="331"/>
        <v>15.46</v>
      </c>
      <c r="AL888" s="50">
        <f t="shared" si="332"/>
        <v>4.0999999999999996</v>
      </c>
      <c r="AM888" s="52" t="str">
        <f t="shared" si="333"/>
        <v>差比价与挂网价取低者</v>
      </c>
      <c r="AN888" s="53">
        <f t="shared" si="334"/>
        <v>15.46</v>
      </c>
      <c r="AO888" s="53">
        <f t="shared" si="335"/>
        <v>15.46</v>
      </c>
      <c r="AP888" s="53">
        <f t="shared" si="336"/>
        <v>15.46</v>
      </c>
    </row>
    <row r="889" spans="1:42">
      <c r="A889" s="28">
        <v>59</v>
      </c>
      <c r="B889" s="28" t="s">
        <v>3889</v>
      </c>
      <c r="C889" s="28" t="s">
        <v>3890</v>
      </c>
      <c r="D889" s="28" t="s">
        <v>3574</v>
      </c>
      <c r="E889" s="28" t="str">
        <f>LOOKUP(2,1/([1]中选结果表!$C$2:$C$85=D889),[1]中选结果表!$M$2:$M$85)</f>
        <v>注射剂</v>
      </c>
      <c r="F889" s="28" t="s">
        <v>3832</v>
      </c>
      <c r="G889" s="28" t="str">
        <f>LOOKUP(2,1/([1]中选结果表!$D$2:$D$85=$F889),[1]中选结果表!$E$2:$E$85)</f>
        <v>2000mg</v>
      </c>
      <c r="H889" s="28" t="str">
        <f>LOOKUP(2,1/([1]中选结果表!$D$2:$D$85=$F889),[1]中选结果表!$F$2:$F$85)</f>
        <v>10瓶</v>
      </c>
      <c r="I889" s="28" t="s">
        <v>89</v>
      </c>
      <c r="J889" s="28" t="s">
        <v>3246</v>
      </c>
      <c r="K889" s="28">
        <v>192.65</v>
      </c>
      <c r="L889" s="31">
        <v>19.265000000000001</v>
      </c>
      <c r="M889" s="28">
        <v>10</v>
      </c>
      <c r="N889" s="32">
        <v>0.7</v>
      </c>
      <c r="O889" s="60" t="s">
        <v>4012</v>
      </c>
      <c r="P889" s="7" t="s">
        <v>3889</v>
      </c>
      <c r="Q889" s="7" t="s">
        <v>3577</v>
      </c>
      <c r="R889" s="7" t="s">
        <v>4013</v>
      </c>
      <c r="S889" s="4" t="str">
        <f>LOOKUP(2,1/('[1] 集采未中选药品规格'!$A$2:$A$596=$R889),'[1] 集采未中选药品规格'!C$2:C$596)</f>
        <v>2000mg</v>
      </c>
      <c r="T889" s="4" t="str">
        <f>LOOKUP(2,1/('[1] 集采未中选药品规格'!$A$2:$A$596=$R889),'[1] 集采未中选药品规格'!D$2:D$596)</f>
        <v>1瓶</v>
      </c>
      <c r="U889" s="7" t="s">
        <v>89</v>
      </c>
      <c r="V889" s="61" t="s">
        <v>273</v>
      </c>
      <c r="W889" s="7" t="s">
        <v>274</v>
      </c>
      <c r="X889" s="61" t="s">
        <v>273</v>
      </c>
      <c r="Y889" s="7" t="s">
        <v>274</v>
      </c>
      <c r="Z889" s="7">
        <v>10.58</v>
      </c>
      <c r="AA889" s="7">
        <v>10.58</v>
      </c>
      <c r="AB889" s="54" t="s">
        <v>57</v>
      </c>
      <c r="AC889" s="42"/>
      <c r="AD889" s="42"/>
      <c r="AE889" s="42" t="s">
        <v>4014</v>
      </c>
      <c r="AF889" s="42" t="s">
        <v>4012</v>
      </c>
      <c r="AG889" s="42" t="s">
        <v>4015</v>
      </c>
      <c r="AH889" s="54"/>
      <c r="AI889" s="50" t="str">
        <f t="shared" si="329"/>
        <v>规格√</v>
      </c>
      <c r="AJ889" s="50" t="str">
        <f t="shared" si="330"/>
        <v>按中选价</v>
      </c>
      <c r="AK889" s="51">
        <f t="shared" si="331"/>
        <v>19.27</v>
      </c>
      <c r="AL889" s="50">
        <f t="shared" si="332"/>
        <v>0.5</v>
      </c>
      <c r="AM889" s="52" t="str">
        <f t="shared" si="333"/>
        <v>差比价与挂网价取低者</v>
      </c>
      <c r="AN889" s="53">
        <f t="shared" si="334"/>
        <v>10.58</v>
      </c>
      <c r="AO889" s="53">
        <f t="shared" si="335"/>
        <v>10.58</v>
      </c>
      <c r="AP889" s="53">
        <f t="shared" si="336"/>
        <v>10.58</v>
      </c>
    </row>
    <row r="890" spans="1:42">
      <c r="A890" s="28">
        <v>59</v>
      </c>
      <c r="B890" s="28" t="s">
        <v>3889</v>
      </c>
      <c r="C890" s="28" t="s">
        <v>3890</v>
      </c>
      <c r="D890" s="28" t="s">
        <v>3574</v>
      </c>
      <c r="E890" s="28" t="str">
        <f>LOOKUP(2,1/([1]中选结果表!$C$2:$C$85=D890),[1]中选结果表!$M$2:$M$85)</f>
        <v>注射剂</v>
      </c>
      <c r="F890" s="28" t="s">
        <v>3832</v>
      </c>
      <c r="G890" s="28" t="str">
        <f>LOOKUP(2,1/([1]中选结果表!$D$2:$D$85=$F890),[1]中选结果表!$E$2:$E$85)</f>
        <v>2000mg</v>
      </c>
      <c r="H890" s="28" t="str">
        <f>LOOKUP(2,1/([1]中选结果表!$D$2:$D$85=$F890),[1]中选结果表!$F$2:$F$85)</f>
        <v>10瓶</v>
      </c>
      <c r="I890" s="28" t="s">
        <v>89</v>
      </c>
      <c r="J890" s="28" t="s">
        <v>3246</v>
      </c>
      <c r="K890" s="28">
        <v>192.65</v>
      </c>
      <c r="L890" s="31">
        <v>19.265000000000001</v>
      </c>
      <c r="M890" s="28">
        <v>10</v>
      </c>
      <c r="N890" s="32">
        <v>0.7</v>
      </c>
      <c r="O890" s="60" t="s">
        <v>4016</v>
      </c>
      <c r="P890" s="7" t="s">
        <v>3889</v>
      </c>
      <c r="Q890" s="7" t="s">
        <v>51</v>
      </c>
      <c r="R890" s="7" t="s">
        <v>3697</v>
      </c>
      <c r="S890" s="4" t="str">
        <f>LOOKUP(2,1/('[1] 集采未中选药品规格'!$A$2:$A$596=$R890),'[1] 集采未中选药品规格'!C$2:C$596)</f>
        <v>3000mg</v>
      </c>
      <c r="T890" s="4" t="str">
        <f>LOOKUP(2,1/('[1] 集采未中选药品规格'!$A$2:$A$596=$R890),'[1] 集采未中选药品规格'!D$2:D$596)</f>
        <v>1瓶</v>
      </c>
      <c r="U890" s="7" t="s">
        <v>47</v>
      </c>
      <c r="V890" s="61" t="s">
        <v>3629</v>
      </c>
      <c r="W890" s="7" t="s">
        <v>3575</v>
      </c>
      <c r="X890" s="61" t="s">
        <v>3629</v>
      </c>
      <c r="Y890" s="7" t="s">
        <v>3575</v>
      </c>
      <c r="Z890" s="7">
        <v>15.75</v>
      </c>
      <c r="AA890" s="7">
        <v>15.75</v>
      </c>
      <c r="AB890" s="54" t="s">
        <v>57</v>
      </c>
      <c r="AC890" s="42"/>
      <c r="AD890" s="42"/>
      <c r="AE890" s="42" t="s">
        <v>4017</v>
      </c>
      <c r="AF890" s="42" t="s">
        <v>4016</v>
      </c>
      <c r="AG890" s="42" t="s">
        <v>4018</v>
      </c>
      <c r="AH890" s="54"/>
      <c r="AI890" s="50" t="str">
        <f t="shared" si="329"/>
        <v>规格×</v>
      </c>
      <c r="AJ890" s="50" t="str">
        <f t="shared" si="330"/>
        <v>含量差比价</v>
      </c>
      <c r="AK890" s="51">
        <f t="shared" si="331"/>
        <v>26.28</v>
      </c>
      <c r="AL890" s="50">
        <f t="shared" si="332"/>
        <v>0.6</v>
      </c>
      <c r="AM890" s="52" t="str">
        <f t="shared" si="333"/>
        <v>差比价与挂网价取低者</v>
      </c>
      <c r="AN890" s="53">
        <f t="shared" si="334"/>
        <v>15.75</v>
      </c>
      <c r="AO890" s="53">
        <f t="shared" si="335"/>
        <v>15.75</v>
      </c>
      <c r="AP890" s="53">
        <f t="shared" si="336"/>
        <v>15.75</v>
      </c>
    </row>
    <row r="891" spans="1:42">
      <c r="A891" s="28">
        <v>59</v>
      </c>
      <c r="B891" s="28" t="s">
        <v>3889</v>
      </c>
      <c r="C891" s="28" t="s">
        <v>3890</v>
      </c>
      <c r="D891" s="28" t="s">
        <v>3574</v>
      </c>
      <c r="E891" s="28" t="str">
        <f>LOOKUP(2,1/([1]中选结果表!$C$2:$C$85=D891),[1]中选结果表!$M$2:$M$85)</f>
        <v>注射剂</v>
      </c>
      <c r="F891" s="28" t="s">
        <v>3832</v>
      </c>
      <c r="G891" s="28" t="str">
        <f>LOOKUP(2,1/([1]中选结果表!$D$2:$D$85=$F891),[1]中选结果表!$E$2:$E$85)</f>
        <v>2000mg</v>
      </c>
      <c r="H891" s="28" t="str">
        <f>LOOKUP(2,1/([1]中选结果表!$D$2:$D$85=$F891),[1]中选结果表!$F$2:$F$85)</f>
        <v>10瓶</v>
      </c>
      <c r="I891" s="28" t="s">
        <v>89</v>
      </c>
      <c r="J891" s="28" t="s">
        <v>3246</v>
      </c>
      <c r="K891" s="28">
        <v>192.65</v>
      </c>
      <c r="L891" s="31">
        <v>19.265000000000001</v>
      </c>
      <c r="M891" s="28">
        <v>10</v>
      </c>
      <c r="N891" s="32">
        <v>0.7</v>
      </c>
      <c r="O891" s="60" t="s">
        <v>4019</v>
      </c>
      <c r="P891" s="7" t="s">
        <v>3889</v>
      </c>
      <c r="Q891" s="7" t="s">
        <v>51</v>
      </c>
      <c r="R891" s="7" t="s">
        <v>3668</v>
      </c>
      <c r="S891" s="4" t="str">
        <f>LOOKUP(2,1/('[1] 集采未中选药品规格'!$A$2:$A$596=$R891),'[1] 集采未中选药品规格'!C$2:C$596)</f>
        <v>2000mg</v>
      </c>
      <c r="T891" s="4" t="str">
        <f>LOOKUP(2,1/('[1] 集采未中选药品规格'!$A$2:$A$596=$R891),'[1] 集采未中选药品规格'!D$2:D$596)</f>
        <v>1瓶</v>
      </c>
      <c r="U891" s="7" t="s">
        <v>47</v>
      </c>
      <c r="V891" s="61" t="s">
        <v>3629</v>
      </c>
      <c r="W891" s="7" t="s">
        <v>3575</v>
      </c>
      <c r="X891" s="61" t="s">
        <v>3629</v>
      </c>
      <c r="Y891" s="7" t="s">
        <v>3575</v>
      </c>
      <c r="Z891" s="7">
        <v>16.420000000000002</v>
      </c>
      <c r="AA891" s="7">
        <v>16.420000000000002</v>
      </c>
      <c r="AB891" s="54" t="s">
        <v>57</v>
      </c>
      <c r="AC891" s="42"/>
      <c r="AD891" s="42"/>
      <c r="AE891" s="42" t="s">
        <v>4020</v>
      </c>
      <c r="AF891" s="42" t="s">
        <v>4019</v>
      </c>
      <c r="AG891" s="42" t="s">
        <v>4021</v>
      </c>
      <c r="AH891" s="54"/>
      <c r="AI891" s="50" t="str">
        <f t="shared" si="329"/>
        <v>规格√</v>
      </c>
      <c r="AJ891" s="50" t="str">
        <f t="shared" si="330"/>
        <v>按中选价</v>
      </c>
      <c r="AK891" s="51">
        <f t="shared" si="331"/>
        <v>19.27</v>
      </c>
      <c r="AL891" s="50">
        <f t="shared" si="332"/>
        <v>0.9</v>
      </c>
      <c r="AM891" s="52" t="str">
        <f t="shared" si="333"/>
        <v>差比价与挂网价取低者</v>
      </c>
      <c r="AN891" s="53">
        <f t="shared" si="334"/>
        <v>16.420000000000002</v>
      </c>
      <c r="AO891" s="53">
        <f t="shared" si="335"/>
        <v>16.420000000000002</v>
      </c>
      <c r="AP891" s="53">
        <f t="shared" si="336"/>
        <v>16.420000000000002</v>
      </c>
    </row>
    <row r="892" spans="1:42">
      <c r="A892" s="28">
        <v>59</v>
      </c>
      <c r="B892" s="28" t="s">
        <v>3889</v>
      </c>
      <c r="C892" s="28" t="s">
        <v>3890</v>
      </c>
      <c r="D892" s="28" t="s">
        <v>3574</v>
      </c>
      <c r="E892" s="28" t="str">
        <f>LOOKUP(2,1/([1]中选结果表!$C$2:$C$85=D892),[1]中选结果表!$M$2:$M$85)</f>
        <v>注射剂</v>
      </c>
      <c r="F892" s="28" t="s">
        <v>3832</v>
      </c>
      <c r="G892" s="28" t="str">
        <f>LOOKUP(2,1/([1]中选结果表!$D$2:$D$85=$F892),[1]中选结果表!$E$2:$E$85)</f>
        <v>2000mg</v>
      </c>
      <c r="H892" s="28" t="str">
        <f>LOOKUP(2,1/([1]中选结果表!$D$2:$D$85=$F892),[1]中选结果表!$F$2:$F$85)</f>
        <v>10瓶</v>
      </c>
      <c r="I892" s="28" t="s">
        <v>89</v>
      </c>
      <c r="J892" s="28" t="s">
        <v>3246</v>
      </c>
      <c r="K892" s="28">
        <v>192.65</v>
      </c>
      <c r="L892" s="31">
        <v>19.265000000000001</v>
      </c>
      <c r="M892" s="28">
        <v>10</v>
      </c>
      <c r="N892" s="32">
        <v>0.7</v>
      </c>
      <c r="O892" s="60" t="s">
        <v>4022</v>
      </c>
      <c r="P892" s="7" t="s">
        <v>3990</v>
      </c>
      <c r="Q892" s="7" t="s">
        <v>51</v>
      </c>
      <c r="R892" s="7" t="s">
        <v>4023</v>
      </c>
      <c r="S892" s="4" t="str">
        <f>LOOKUP(2,1/('[1] 集采未中选药品规格'!$A$2:$A$596=$R892),'[1] 集采未中选药品规格'!C$2:C$596)</f>
        <v>1200mg</v>
      </c>
      <c r="T892" s="4" t="str">
        <f>LOOKUP(2,1/('[1] 集采未中选药品规格'!$A$2:$A$596=$R892),'[1] 集采未中选药品规格'!D$2:D$596)</f>
        <v>1瓶</v>
      </c>
      <c r="U892" s="7" t="s">
        <v>89</v>
      </c>
      <c r="V892" s="61" t="s">
        <v>3992</v>
      </c>
      <c r="W892" s="7" t="s">
        <v>3993</v>
      </c>
      <c r="X892" s="61" t="s">
        <v>3992</v>
      </c>
      <c r="Y892" s="7" t="s">
        <v>3993</v>
      </c>
      <c r="Z892" s="7">
        <v>161.36000000000001</v>
      </c>
      <c r="AA892" s="7">
        <v>161.36000000000001</v>
      </c>
      <c r="AB892" s="54" t="s">
        <v>57</v>
      </c>
      <c r="AC892" s="42"/>
      <c r="AD892" s="42"/>
      <c r="AE892" s="42" t="s">
        <v>4024</v>
      </c>
      <c r="AF892" s="42" t="s">
        <v>4022</v>
      </c>
      <c r="AG892" s="42" t="s">
        <v>4025</v>
      </c>
      <c r="AH892" s="54"/>
      <c r="AI892" s="50" t="str">
        <f t="shared" si="329"/>
        <v>规格×</v>
      </c>
      <c r="AJ892" s="50" t="str">
        <f t="shared" si="330"/>
        <v>含量差比价</v>
      </c>
      <c r="AK892" s="51">
        <f t="shared" si="331"/>
        <v>13.03</v>
      </c>
      <c r="AL892" s="50">
        <f t="shared" si="332"/>
        <v>12.4</v>
      </c>
      <c r="AM892" s="52" t="str">
        <f t="shared" si="333"/>
        <v>差比价与挂网价取低者</v>
      </c>
      <c r="AN892" s="53">
        <f t="shared" si="334"/>
        <v>13.03</v>
      </c>
      <c r="AO892" s="53">
        <f t="shared" si="335"/>
        <v>13.03</v>
      </c>
      <c r="AP892" s="53">
        <f t="shared" si="336"/>
        <v>13.03</v>
      </c>
    </row>
    <row r="893" spans="1:42">
      <c r="A893" s="28">
        <v>59</v>
      </c>
      <c r="B893" s="28" t="s">
        <v>3889</v>
      </c>
      <c r="C893" s="28" t="s">
        <v>3890</v>
      </c>
      <c r="D893" s="28" t="s">
        <v>3574</v>
      </c>
      <c r="E893" s="28" t="str">
        <f>LOOKUP(2,1/([1]中选结果表!$C$2:$C$85=D893),[1]中选结果表!$M$2:$M$85)</f>
        <v>注射剂</v>
      </c>
      <c r="F893" s="28" t="s">
        <v>3832</v>
      </c>
      <c r="G893" s="28" t="str">
        <f>LOOKUP(2,1/([1]中选结果表!$D$2:$D$85=$F893),[1]中选结果表!$E$2:$E$85)</f>
        <v>2000mg</v>
      </c>
      <c r="H893" s="28" t="str">
        <f>LOOKUP(2,1/([1]中选结果表!$D$2:$D$85=$F893),[1]中选结果表!$F$2:$F$85)</f>
        <v>10瓶</v>
      </c>
      <c r="I893" s="28" t="s">
        <v>89</v>
      </c>
      <c r="J893" s="28" t="s">
        <v>3246</v>
      </c>
      <c r="K893" s="28">
        <v>192.65</v>
      </c>
      <c r="L893" s="31">
        <v>19.265000000000001</v>
      </c>
      <c r="M893" s="28">
        <v>10</v>
      </c>
      <c r="N893" s="32">
        <v>0.7</v>
      </c>
      <c r="O893" s="60" t="s">
        <v>4026</v>
      </c>
      <c r="P893" s="7" t="s">
        <v>3889</v>
      </c>
      <c r="Q893" s="7" t="s">
        <v>51</v>
      </c>
      <c r="R893" s="7" t="s">
        <v>3588</v>
      </c>
      <c r="S893" s="4" t="str">
        <f>LOOKUP(2,1/('[1] 集采未中选药品规格'!$A$2:$A$596=$R893),'[1] 集采未中选药品规格'!C$2:C$596)</f>
        <v>750mg</v>
      </c>
      <c r="T893" s="4" t="str">
        <f>LOOKUP(2,1/('[1] 集采未中选药品规格'!$A$2:$A$596=$R893),'[1] 集采未中选药品规格'!D$2:D$596)</f>
        <v>1支</v>
      </c>
      <c r="U893" s="7" t="s">
        <v>512</v>
      </c>
      <c r="V893" s="61" t="s">
        <v>3648</v>
      </c>
      <c r="W893" s="7" t="s">
        <v>3649</v>
      </c>
      <c r="X893" s="61" t="s">
        <v>3648</v>
      </c>
      <c r="Y893" s="7" t="s">
        <v>3649</v>
      </c>
      <c r="Z893" s="7">
        <v>7.9</v>
      </c>
      <c r="AA893" s="7">
        <v>7.9</v>
      </c>
      <c r="AB893" s="54" t="s">
        <v>57</v>
      </c>
      <c r="AC893" s="42"/>
      <c r="AD893" s="42"/>
      <c r="AE893" s="42" t="s">
        <v>4027</v>
      </c>
      <c r="AF893" s="42" t="s">
        <v>4026</v>
      </c>
      <c r="AG893" s="42" t="s">
        <v>4028</v>
      </c>
      <c r="AH893" s="54"/>
      <c r="AI893" s="50" t="str">
        <f t="shared" si="329"/>
        <v>规格×</v>
      </c>
      <c r="AJ893" s="50" t="str">
        <f t="shared" si="330"/>
        <v>含量差比价</v>
      </c>
      <c r="AK893" s="51">
        <f t="shared" si="331"/>
        <v>9.09</v>
      </c>
      <c r="AL893" s="50">
        <f t="shared" si="332"/>
        <v>0.9</v>
      </c>
      <c r="AM893" s="52" t="str">
        <f t="shared" si="333"/>
        <v>差比价与挂网价取低者</v>
      </c>
      <c r="AN893" s="53">
        <f t="shared" si="334"/>
        <v>7.9</v>
      </c>
      <c r="AO893" s="53">
        <f t="shared" si="335"/>
        <v>7.9</v>
      </c>
      <c r="AP893" s="53">
        <f t="shared" si="336"/>
        <v>7.9</v>
      </c>
    </row>
    <row r="894" spans="1:42">
      <c r="A894" s="28">
        <v>59</v>
      </c>
      <c r="B894" s="28" t="s">
        <v>3889</v>
      </c>
      <c r="C894" s="28" t="s">
        <v>3890</v>
      </c>
      <c r="D894" s="28" t="s">
        <v>3574</v>
      </c>
      <c r="E894" s="28" t="str">
        <f>LOOKUP(2,1/([1]中选结果表!$C$2:$C$85=D894),[1]中选结果表!$M$2:$M$85)</f>
        <v>注射剂</v>
      </c>
      <c r="F894" s="28" t="s">
        <v>3832</v>
      </c>
      <c r="G894" s="28" t="str">
        <f>LOOKUP(2,1/([1]中选结果表!$D$2:$D$85=$F894),[1]中选结果表!$E$2:$E$85)</f>
        <v>2000mg</v>
      </c>
      <c r="H894" s="28" t="str">
        <f>LOOKUP(2,1/([1]中选结果表!$D$2:$D$85=$F894),[1]中选结果表!$F$2:$F$85)</f>
        <v>10瓶</v>
      </c>
      <c r="I894" s="28" t="s">
        <v>89</v>
      </c>
      <c r="J894" s="28" t="s">
        <v>3246</v>
      </c>
      <c r="K894" s="28">
        <v>192.65</v>
      </c>
      <c r="L894" s="31">
        <v>19.265000000000001</v>
      </c>
      <c r="M894" s="28">
        <v>10</v>
      </c>
      <c r="N894" s="32">
        <v>0.7</v>
      </c>
      <c r="O894" s="60" t="s">
        <v>4029</v>
      </c>
      <c r="P894" s="7" t="s">
        <v>3889</v>
      </c>
      <c r="Q894" s="7" t="s">
        <v>51</v>
      </c>
      <c r="R894" s="7" t="s">
        <v>3588</v>
      </c>
      <c r="S894" s="4" t="str">
        <f>LOOKUP(2,1/('[1] 集采未中选药品规格'!$A$2:$A$596=$R894),'[1] 集采未中选药品规格'!C$2:C$596)</f>
        <v>750mg</v>
      </c>
      <c r="T894" s="4" t="str">
        <f>LOOKUP(2,1/('[1] 集采未中选药品规格'!$A$2:$A$596=$R894),'[1] 集采未中选药品规格'!D$2:D$596)</f>
        <v>1支</v>
      </c>
      <c r="U894" s="7" t="s">
        <v>512</v>
      </c>
      <c r="V894" s="61" t="s">
        <v>4030</v>
      </c>
      <c r="W894" s="7" t="s">
        <v>4031</v>
      </c>
      <c r="X894" s="61" t="s">
        <v>4030</v>
      </c>
      <c r="Y894" s="7" t="s">
        <v>4031</v>
      </c>
      <c r="Z894" s="7">
        <v>6.81</v>
      </c>
      <c r="AA894" s="7">
        <v>6.81</v>
      </c>
      <c r="AB894" s="54" t="s">
        <v>57</v>
      </c>
      <c r="AC894" s="42"/>
      <c r="AD894" s="42"/>
      <c r="AE894" s="42" t="s">
        <v>4032</v>
      </c>
      <c r="AF894" s="42" t="s">
        <v>4029</v>
      </c>
      <c r="AG894" s="42" t="s">
        <v>4033</v>
      </c>
      <c r="AH894" s="54"/>
      <c r="AI894" s="50" t="str">
        <f t="shared" si="329"/>
        <v>规格×</v>
      </c>
      <c r="AJ894" s="50" t="str">
        <f t="shared" si="330"/>
        <v>含量差比价</v>
      </c>
      <c r="AK894" s="51">
        <f t="shared" si="331"/>
        <v>9.09</v>
      </c>
      <c r="AL894" s="50">
        <f t="shared" si="332"/>
        <v>0.7</v>
      </c>
      <c r="AM894" s="52" t="str">
        <f t="shared" si="333"/>
        <v>差比价与挂网价取低者</v>
      </c>
      <c r="AN894" s="53">
        <f t="shared" si="334"/>
        <v>6.81</v>
      </c>
      <c r="AO894" s="53">
        <f t="shared" si="335"/>
        <v>6.81</v>
      </c>
      <c r="AP894" s="53">
        <f t="shared" si="336"/>
        <v>6.81</v>
      </c>
    </row>
    <row r="895" spans="1:42">
      <c r="A895" s="28">
        <v>59</v>
      </c>
      <c r="B895" s="28" t="s">
        <v>3889</v>
      </c>
      <c r="C895" s="28" t="s">
        <v>3890</v>
      </c>
      <c r="D895" s="28" t="s">
        <v>3574</v>
      </c>
      <c r="E895" s="28" t="str">
        <f>LOOKUP(2,1/([1]中选结果表!$C$2:$C$85=D895),[1]中选结果表!$M$2:$M$85)</f>
        <v>注射剂</v>
      </c>
      <c r="F895" s="28" t="s">
        <v>3832</v>
      </c>
      <c r="G895" s="28" t="str">
        <f>LOOKUP(2,1/([1]中选结果表!$D$2:$D$85=$F895),[1]中选结果表!$E$2:$E$85)</f>
        <v>2000mg</v>
      </c>
      <c r="H895" s="28" t="str">
        <f>LOOKUP(2,1/([1]中选结果表!$D$2:$D$85=$F895),[1]中选结果表!$F$2:$F$85)</f>
        <v>10瓶</v>
      </c>
      <c r="I895" s="28" t="s">
        <v>89</v>
      </c>
      <c r="J895" s="28" t="s">
        <v>3246</v>
      </c>
      <c r="K895" s="28">
        <v>192.65</v>
      </c>
      <c r="L895" s="31">
        <v>19.265000000000001</v>
      </c>
      <c r="M895" s="28">
        <v>10</v>
      </c>
      <c r="N895" s="32">
        <v>0.7</v>
      </c>
      <c r="O895" s="60" t="s">
        <v>4034</v>
      </c>
      <c r="P895" s="7" t="s">
        <v>3889</v>
      </c>
      <c r="Q895" s="7" t="s">
        <v>51</v>
      </c>
      <c r="R895" s="7" t="s">
        <v>3730</v>
      </c>
      <c r="S895" s="4" t="str">
        <f>LOOKUP(2,1/('[1] 集采未中选药品规格'!$A$2:$A$596=$R895),'[1] 集采未中选药品规格'!C$2:C$596)</f>
        <v>2000mg</v>
      </c>
      <c r="T895" s="4" t="str">
        <f>LOOKUP(2,1/('[1] 集采未中选药品规格'!$A$2:$A$596=$R895),'[1] 集采未中选药品规格'!D$2:D$596)</f>
        <v>1瓶</v>
      </c>
      <c r="U895" s="7" t="s">
        <v>89</v>
      </c>
      <c r="V895" s="61" t="s">
        <v>3777</v>
      </c>
      <c r="W895" s="7" t="s">
        <v>3778</v>
      </c>
      <c r="X895" s="61" t="s">
        <v>3777</v>
      </c>
      <c r="Y895" s="7" t="s">
        <v>3778</v>
      </c>
      <c r="Z895" s="7">
        <v>62.71</v>
      </c>
      <c r="AA895" s="7">
        <v>62.71</v>
      </c>
      <c r="AB895" s="54" t="s">
        <v>66</v>
      </c>
      <c r="AC895" s="42"/>
      <c r="AD895" s="42"/>
      <c r="AE895" s="42" t="s">
        <v>4035</v>
      </c>
      <c r="AF895" s="42" t="s">
        <v>4034</v>
      </c>
      <c r="AG895" s="42" t="s">
        <v>4036</v>
      </c>
      <c r="AH895" s="54"/>
      <c r="AI895" s="50" t="str">
        <f t="shared" si="329"/>
        <v>规格√</v>
      </c>
      <c r="AJ895" s="50" t="str">
        <f t="shared" si="330"/>
        <v>按中选价</v>
      </c>
      <c r="AK895" s="51">
        <f t="shared" si="331"/>
        <v>19.27</v>
      </c>
      <c r="AL895" s="50">
        <f t="shared" si="332"/>
        <v>3.3</v>
      </c>
      <c r="AM895" s="52" t="str">
        <f t="shared" si="333"/>
        <v>过评药，行梯度降价</v>
      </c>
      <c r="AN895" s="53">
        <f t="shared" si="334"/>
        <v>37.629999999999995</v>
      </c>
      <c r="AO895" s="53">
        <f t="shared" si="335"/>
        <v>22.580000000000002</v>
      </c>
      <c r="AP895" s="53">
        <f t="shared" si="336"/>
        <v>19.27</v>
      </c>
    </row>
    <row r="896" spans="1:42">
      <c r="A896" s="28">
        <v>59</v>
      </c>
      <c r="B896" s="28" t="s">
        <v>3889</v>
      </c>
      <c r="C896" s="28" t="s">
        <v>3890</v>
      </c>
      <c r="D896" s="28" t="s">
        <v>3574</v>
      </c>
      <c r="E896" s="28" t="str">
        <f>LOOKUP(2,1/([1]中选结果表!$C$2:$C$85=D896),[1]中选结果表!$M$2:$M$85)</f>
        <v>注射剂</v>
      </c>
      <c r="F896" s="28" t="s">
        <v>3832</v>
      </c>
      <c r="G896" s="28" t="str">
        <f>LOOKUP(2,1/([1]中选结果表!$D$2:$D$85=$F896),[1]中选结果表!$E$2:$E$85)</f>
        <v>2000mg</v>
      </c>
      <c r="H896" s="28" t="str">
        <f>LOOKUP(2,1/([1]中选结果表!$D$2:$D$85=$F896),[1]中选结果表!$F$2:$F$85)</f>
        <v>10瓶</v>
      </c>
      <c r="I896" s="28" t="s">
        <v>89</v>
      </c>
      <c r="J896" s="28" t="s">
        <v>3246</v>
      </c>
      <c r="K896" s="28">
        <v>192.65</v>
      </c>
      <c r="L896" s="31">
        <v>19.265000000000001</v>
      </c>
      <c r="M896" s="28">
        <v>10</v>
      </c>
      <c r="N896" s="32">
        <v>0.7</v>
      </c>
      <c r="O896" s="60" t="s">
        <v>4037</v>
      </c>
      <c r="P896" s="7" t="s">
        <v>4038</v>
      </c>
      <c r="Q896" s="7" t="s">
        <v>51</v>
      </c>
      <c r="R896" s="7" t="s">
        <v>4039</v>
      </c>
      <c r="S896" s="4" t="str">
        <f>LOOKUP(2,1/('[1] 集采未中选药品规格'!$A$2:$A$596=$R896),'[1] 集采未中选药品规格'!C$2:C$596)</f>
        <v>2500mg</v>
      </c>
      <c r="T896" s="4" t="str">
        <f>LOOKUP(2,1/('[1] 集采未中选药品规格'!$A$2:$A$596=$R896),'[1] 集采未中选药品规格'!D$2:D$596)</f>
        <v>1瓶</v>
      </c>
      <c r="U896" s="7" t="s">
        <v>89</v>
      </c>
      <c r="V896" s="61" t="s">
        <v>3316</v>
      </c>
      <c r="W896" s="7" t="s">
        <v>3604</v>
      </c>
      <c r="X896" s="61" t="s">
        <v>3316</v>
      </c>
      <c r="Y896" s="7" t="s">
        <v>3318</v>
      </c>
      <c r="Z896" s="7">
        <v>1396</v>
      </c>
      <c r="AA896" s="7">
        <v>1396</v>
      </c>
      <c r="AB896" s="54" t="s">
        <v>57</v>
      </c>
      <c r="AC896" s="42"/>
      <c r="AD896" s="42"/>
      <c r="AE896" s="42" t="s">
        <v>4040</v>
      </c>
      <c r="AF896" s="42" t="s">
        <v>4037</v>
      </c>
      <c r="AG896" s="42" t="s">
        <v>4041</v>
      </c>
      <c r="AH896" s="54"/>
      <c r="AI896" s="50" t="str">
        <f t="shared" si="329"/>
        <v>规格×</v>
      </c>
      <c r="AJ896" s="50" t="str">
        <f t="shared" si="330"/>
        <v>含量差比价</v>
      </c>
      <c r="AK896" s="51">
        <f t="shared" si="331"/>
        <v>22.85</v>
      </c>
      <c r="AL896" s="50">
        <f t="shared" si="332"/>
        <v>61.1</v>
      </c>
      <c r="AM896" s="52" t="str">
        <f t="shared" si="333"/>
        <v>差比价与挂网价取低者</v>
      </c>
      <c r="AN896" s="53">
        <f t="shared" si="334"/>
        <v>22.85</v>
      </c>
      <c r="AO896" s="53">
        <f t="shared" si="335"/>
        <v>22.85</v>
      </c>
      <c r="AP896" s="53">
        <f t="shared" si="336"/>
        <v>22.85</v>
      </c>
    </row>
    <row r="897" spans="1:42">
      <c r="A897" s="28">
        <v>59</v>
      </c>
      <c r="B897" s="28" t="s">
        <v>3889</v>
      </c>
      <c r="C897" s="28" t="s">
        <v>3890</v>
      </c>
      <c r="D897" s="28" t="s">
        <v>3574</v>
      </c>
      <c r="E897" s="28" t="str">
        <f>LOOKUP(2,1/([1]中选结果表!$C$2:$C$85=D897),[1]中选结果表!$M$2:$M$85)</f>
        <v>注射剂</v>
      </c>
      <c r="F897" s="28" t="s">
        <v>3832</v>
      </c>
      <c r="G897" s="28" t="str">
        <f>LOOKUP(2,1/([1]中选结果表!$D$2:$D$85=$F897),[1]中选结果表!$E$2:$E$85)</f>
        <v>2000mg</v>
      </c>
      <c r="H897" s="28" t="str">
        <f>LOOKUP(2,1/([1]中选结果表!$D$2:$D$85=$F897),[1]中选结果表!$F$2:$F$85)</f>
        <v>10瓶</v>
      </c>
      <c r="I897" s="28" t="s">
        <v>89</v>
      </c>
      <c r="J897" s="28" t="s">
        <v>3246</v>
      </c>
      <c r="K897" s="28">
        <v>192.65</v>
      </c>
      <c r="L897" s="31">
        <v>19.265000000000001</v>
      </c>
      <c r="M897" s="28">
        <v>10</v>
      </c>
      <c r="N897" s="32">
        <v>0.7</v>
      </c>
      <c r="O897" s="60" t="s">
        <v>4042</v>
      </c>
      <c r="P897" s="7" t="s">
        <v>3889</v>
      </c>
      <c r="Q897" s="7" t="s">
        <v>51</v>
      </c>
      <c r="R897" s="7" t="s">
        <v>3596</v>
      </c>
      <c r="S897" s="4" t="str">
        <f>LOOKUP(2,1/('[1] 集采未中选药品规格'!$A$2:$A$596=$R897),'[1] 集采未中选药品规格'!C$2:C$596)</f>
        <v>750mg</v>
      </c>
      <c r="T897" s="4" t="str">
        <f>LOOKUP(2,1/('[1] 集采未中选药品规格'!$A$2:$A$596=$R897),'[1] 集采未中选药品规格'!D$2:D$596)</f>
        <v>1瓶</v>
      </c>
      <c r="U897" s="7" t="s">
        <v>47</v>
      </c>
      <c r="V897" s="61" t="s">
        <v>3643</v>
      </c>
      <c r="W897" s="7" t="s">
        <v>3644</v>
      </c>
      <c r="X897" s="61" t="s">
        <v>3643</v>
      </c>
      <c r="Y897" s="7" t="s">
        <v>3644</v>
      </c>
      <c r="Z897" s="7">
        <v>7.17</v>
      </c>
      <c r="AA897" s="7">
        <v>7.17</v>
      </c>
      <c r="AB897" s="54" t="s">
        <v>57</v>
      </c>
      <c r="AC897" s="42"/>
      <c r="AD897" s="42"/>
      <c r="AE897" s="42" t="s">
        <v>4043</v>
      </c>
      <c r="AF897" s="42" t="s">
        <v>4042</v>
      </c>
      <c r="AG897" s="42" t="s">
        <v>4044</v>
      </c>
      <c r="AH897" s="54"/>
      <c r="AI897" s="50" t="str">
        <f t="shared" si="329"/>
        <v>规格×</v>
      </c>
      <c r="AJ897" s="50" t="str">
        <f t="shared" si="330"/>
        <v>含量差比价</v>
      </c>
      <c r="AK897" s="51">
        <f t="shared" si="331"/>
        <v>9.09</v>
      </c>
      <c r="AL897" s="50">
        <f t="shared" si="332"/>
        <v>0.8</v>
      </c>
      <c r="AM897" s="52" t="str">
        <f t="shared" si="333"/>
        <v>差比价与挂网价取低者</v>
      </c>
      <c r="AN897" s="53">
        <f t="shared" si="334"/>
        <v>7.17</v>
      </c>
      <c r="AO897" s="53">
        <f t="shared" si="335"/>
        <v>7.17</v>
      </c>
      <c r="AP897" s="53">
        <f t="shared" si="336"/>
        <v>7.17</v>
      </c>
    </row>
    <row r="898" spans="1:42">
      <c r="A898" s="28">
        <v>59</v>
      </c>
      <c r="B898" s="28" t="s">
        <v>3889</v>
      </c>
      <c r="C898" s="28" t="s">
        <v>3890</v>
      </c>
      <c r="D898" s="28" t="s">
        <v>3574</v>
      </c>
      <c r="E898" s="28" t="str">
        <f>LOOKUP(2,1/([1]中选结果表!$C$2:$C$85=D898),[1]中选结果表!$M$2:$M$85)</f>
        <v>注射剂</v>
      </c>
      <c r="F898" s="28" t="s">
        <v>3832</v>
      </c>
      <c r="G898" s="28" t="str">
        <f>LOOKUP(2,1/([1]中选结果表!$D$2:$D$85=$F898),[1]中选结果表!$E$2:$E$85)</f>
        <v>2000mg</v>
      </c>
      <c r="H898" s="28" t="str">
        <f>LOOKUP(2,1/([1]中选结果表!$D$2:$D$85=$F898),[1]中选结果表!$F$2:$F$85)</f>
        <v>10瓶</v>
      </c>
      <c r="I898" s="28" t="s">
        <v>89</v>
      </c>
      <c r="J898" s="28" t="s">
        <v>3246</v>
      </c>
      <c r="K898" s="28">
        <v>192.65</v>
      </c>
      <c r="L898" s="31">
        <v>19.265000000000001</v>
      </c>
      <c r="M898" s="28">
        <v>10</v>
      </c>
      <c r="N898" s="32">
        <v>0.7</v>
      </c>
      <c r="O898" s="60" t="s">
        <v>4045</v>
      </c>
      <c r="P898" s="7" t="s">
        <v>3889</v>
      </c>
      <c r="Q898" s="7" t="s">
        <v>51</v>
      </c>
      <c r="R898" s="7" t="s">
        <v>4046</v>
      </c>
      <c r="S898" s="4" t="str">
        <f>LOOKUP(2,1/('[1] 集采未中选药品规格'!$A$2:$A$596=$R898),'[1] 集采未中选药品规格'!C$2:C$596)</f>
        <v>1000mg</v>
      </c>
      <c r="T898" s="4" t="str">
        <f>LOOKUP(2,1/('[1] 集采未中选药品规格'!$A$2:$A$596=$R898),'[1] 集采未中选药品规格'!D$2:D$596)</f>
        <v>1支</v>
      </c>
      <c r="U898" s="7" t="s">
        <v>89</v>
      </c>
      <c r="V898" s="61" t="s">
        <v>3603</v>
      </c>
      <c r="W898" s="7" t="s">
        <v>3604</v>
      </c>
      <c r="X898" s="61" t="s">
        <v>3603</v>
      </c>
      <c r="Y898" s="7" t="s">
        <v>3605</v>
      </c>
      <c r="Z898" s="7">
        <v>47.88</v>
      </c>
      <c r="AA898" s="7">
        <v>47.88</v>
      </c>
      <c r="AB898" s="54" t="s">
        <v>57</v>
      </c>
      <c r="AC898" s="42"/>
      <c r="AD898" s="42"/>
      <c r="AE898" s="42" t="s">
        <v>4047</v>
      </c>
      <c r="AF898" s="42" t="s">
        <v>4045</v>
      </c>
      <c r="AG898" s="42" t="s">
        <v>4048</v>
      </c>
      <c r="AH898" s="54"/>
      <c r="AI898" s="50" t="str">
        <f t="shared" si="329"/>
        <v>规格×</v>
      </c>
      <c r="AJ898" s="50" t="str">
        <f t="shared" si="330"/>
        <v>含量差比价</v>
      </c>
      <c r="AK898" s="51">
        <f t="shared" si="331"/>
        <v>11.33</v>
      </c>
      <c r="AL898" s="50">
        <f t="shared" si="332"/>
        <v>4.2</v>
      </c>
      <c r="AM898" s="52" t="str">
        <f t="shared" si="333"/>
        <v>差比价与挂网价取低者</v>
      </c>
      <c r="AN898" s="53">
        <f t="shared" si="334"/>
        <v>11.33</v>
      </c>
      <c r="AO898" s="53">
        <f t="shared" si="335"/>
        <v>11.33</v>
      </c>
      <c r="AP898" s="53">
        <f t="shared" si="336"/>
        <v>11.33</v>
      </c>
    </row>
    <row r="899" spans="1:42">
      <c r="A899" s="28">
        <v>59</v>
      </c>
      <c r="B899" s="28" t="s">
        <v>3889</v>
      </c>
      <c r="C899" s="28" t="s">
        <v>3890</v>
      </c>
      <c r="D899" s="28" t="s">
        <v>3574</v>
      </c>
      <c r="E899" s="28" t="str">
        <f>LOOKUP(2,1/([1]中选结果表!$C$2:$C$85=D899),[1]中选结果表!$M$2:$M$85)</f>
        <v>注射剂</v>
      </c>
      <c r="F899" s="28" t="s">
        <v>3832</v>
      </c>
      <c r="G899" s="28" t="str">
        <f>LOOKUP(2,1/([1]中选结果表!$D$2:$D$85=$F899),[1]中选结果表!$E$2:$E$85)</f>
        <v>2000mg</v>
      </c>
      <c r="H899" s="28" t="str">
        <f>LOOKUP(2,1/([1]中选结果表!$D$2:$D$85=$F899),[1]中选结果表!$F$2:$F$85)</f>
        <v>10瓶</v>
      </c>
      <c r="I899" s="28" t="s">
        <v>89</v>
      </c>
      <c r="J899" s="28" t="s">
        <v>3246</v>
      </c>
      <c r="K899" s="28">
        <v>192.65</v>
      </c>
      <c r="L899" s="31">
        <v>19.265000000000001</v>
      </c>
      <c r="M899" s="28">
        <v>10</v>
      </c>
      <c r="N899" s="32">
        <v>0.7</v>
      </c>
      <c r="O899" s="60" t="s">
        <v>4049</v>
      </c>
      <c r="P899" s="7" t="s">
        <v>3889</v>
      </c>
      <c r="Q899" s="7" t="s">
        <v>51</v>
      </c>
      <c r="R899" s="7" t="s">
        <v>3624</v>
      </c>
      <c r="S899" s="4" t="str">
        <f>LOOKUP(2,1/('[1] 集采未中选药品规格'!$A$2:$A$596=$R899),'[1] 集采未中选药品规格'!C$2:C$596)</f>
        <v>1500mg</v>
      </c>
      <c r="T899" s="4" t="str">
        <f>LOOKUP(2,1/('[1] 集采未中选药品规格'!$A$2:$A$596=$R899),'[1] 集采未中选药品规格'!D$2:D$596)</f>
        <v>1瓶</v>
      </c>
      <c r="U899" s="7" t="s">
        <v>89</v>
      </c>
      <c r="V899" s="61" t="s">
        <v>3245</v>
      </c>
      <c r="W899" s="7" t="s">
        <v>3246</v>
      </c>
      <c r="X899" s="61" t="s">
        <v>3245</v>
      </c>
      <c r="Y899" s="7" t="s">
        <v>3246</v>
      </c>
      <c r="Z899" s="7">
        <v>51.58</v>
      </c>
      <c r="AA899" s="7">
        <v>51.58</v>
      </c>
      <c r="AB899" s="54" t="s">
        <v>57</v>
      </c>
      <c r="AC899" s="42"/>
      <c r="AD899" s="42"/>
      <c r="AE899" s="42" t="s">
        <v>4050</v>
      </c>
      <c r="AF899" s="42" t="s">
        <v>4049</v>
      </c>
      <c r="AG899" s="42" t="s">
        <v>4051</v>
      </c>
      <c r="AH899" s="54" t="s">
        <v>433</v>
      </c>
      <c r="AI899" s="50" t="str">
        <f t="shared" si="329"/>
        <v>规格×</v>
      </c>
      <c r="AJ899" s="50" t="str">
        <f t="shared" si="330"/>
        <v>含量差比价</v>
      </c>
      <c r="AK899" s="51">
        <f t="shared" si="331"/>
        <v>15.46</v>
      </c>
      <c r="AL899" s="50">
        <f t="shared" si="332"/>
        <v>3.3</v>
      </c>
      <c r="AM899" s="52" t="str">
        <f t="shared" si="333"/>
        <v>差比价与挂网价取低者</v>
      </c>
      <c r="AN899" s="53">
        <f t="shared" si="334"/>
        <v>15.46</v>
      </c>
      <c r="AO899" s="53">
        <f t="shared" si="335"/>
        <v>15.46</v>
      </c>
      <c r="AP899" s="53">
        <f t="shared" si="336"/>
        <v>15.46</v>
      </c>
    </row>
    <row r="900" spans="1:42">
      <c r="A900" s="28">
        <v>59</v>
      </c>
      <c r="B900" s="28" t="s">
        <v>3889</v>
      </c>
      <c r="C900" s="28" t="s">
        <v>3890</v>
      </c>
      <c r="D900" s="28" t="s">
        <v>3574</v>
      </c>
      <c r="E900" s="28" t="str">
        <f>LOOKUP(2,1/([1]中选结果表!$C$2:$C$85=D900),[1]中选结果表!$M$2:$M$85)</f>
        <v>注射剂</v>
      </c>
      <c r="F900" s="28" t="s">
        <v>3832</v>
      </c>
      <c r="G900" s="28" t="str">
        <f>LOOKUP(2,1/([1]中选结果表!$D$2:$D$85=$F900),[1]中选结果表!$E$2:$E$85)</f>
        <v>2000mg</v>
      </c>
      <c r="H900" s="28" t="str">
        <f>LOOKUP(2,1/([1]中选结果表!$D$2:$D$85=$F900),[1]中选结果表!$F$2:$F$85)</f>
        <v>10瓶</v>
      </c>
      <c r="I900" s="28" t="s">
        <v>89</v>
      </c>
      <c r="J900" s="28" t="s">
        <v>3246</v>
      </c>
      <c r="K900" s="28">
        <v>192.65</v>
      </c>
      <c r="L900" s="31">
        <v>19.265000000000001</v>
      </c>
      <c r="M900" s="28">
        <v>10</v>
      </c>
      <c r="N900" s="32">
        <v>0.7</v>
      </c>
      <c r="O900" s="60" t="s">
        <v>4052</v>
      </c>
      <c r="P900" s="7" t="s">
        <v>3889</v>
      </c>
      <c r="Q900" s="7" t="s">
        <v>51</v>
      </c>
      <c r="R900" s="7" t="s">
        <v>3624</v>
      </c>
      <c r="S900" s="4" t="str">
        <f>LOOKUP(2,1/('[1] 集采未中选药品规格'!$A$2:$A$596=$R900),'[1] 集采未中选药品规格'!C$2:C$596)</f>
        <v>1500mg</v>
      </c>
      <c r="T900" s="4" t="str">
        <f>LOOKUP(2,1/('[1] 集采未中选药品规格'!$A$2:$A$596=$R900),'[1] 集采未中选药品规格'!D$2:D$596)</f>
        <v>1瓶</v>
      </c>
      <c r="U900" s="7" t="s">
        <v>89</v>
      </c>
      <c r="V900" s="61" t="s">
        <v>3777</v>
      </c>
      <c r="W900" s="7" t="s">
        <v>3778</v>
      </c>
      <c r="X900" s="61" t="s">
        <v>3777</v>
      </c>
      <c r="Y900" s="7" t="s">
        <v>3778</v>
      </c>
      <c r="Z900" s="7">
        <v>50</v>
      </c>
      <c r="AA900" s="7">
        <v>50</v>
      </c>
      <c r="AB900" s="54" t="s">
        <v>57</v>
      </c>
      <c r="AC900" s="42"/>
      <c r="AD900" s="42"/>
      <c r="AE900" s="42" t="s">
        <v>4053</v>
      </c>
      <c r="AF900" s="42" t="s">
        <v>4052</v>
      </c>
      <c r="AG900" s="42" t="s">
        <v>4054</v>
      </c>
      <c r="AH900" s="54"/>
      <c r="AI900" s="50" t="str">
        <f t="shared" si="329"/>
        <v>规格×</v>
      </c>
      <c r="AJ900" s="50" t="str">
        <f t="shared" si="330"/>
        <v>含量差比价</v>
      </c>
      <c r="AK900" s="51">
        <f t="shared" si="331"/>
        <v>15.46</v>
      </c>
      <c r="AL900" s="50">
        <f t="shared" si="332"/>
        <v>3.2</v>
      </c>
      <c r="AM900" s="52" t="str">
        <f t="shared" si="333"/>
        <v>差比价与挂网价取低者</v>
      </c>
      <c r="AN900" s="53">
        <f t="shared" si="334"/>
        <v>15.46</v>
      </c>
      <c r="AO900" s="53">
        <f t="shared" si="335"/>
        <v>15.46</v>
      </c>
      <c r="AP900" s="53">
        <f t="shared" si="336"/>
        <v>15.46</v>
      </c>
    </row>
    <row r="901" spans="1:42">
      <c r="A901" s="28">
        <v>59</v>
      </c>
      <c r="B901" s="28" t="s">
        <v>3889</v>
      </c>
      <c r="C901" s="28" t="s">
        <v>3890</v>
      </c>
      <c r="D901" s="28" t="s">
        <v>3574</v>
      </c>
      <c r="E901" s="28" t="str">
        <f>LOOKUP(2,1/([1]中选结果表!$C$2:$C$85=D901),[1]中选结果表!$M$2:$M$85)</f>
        <v>注射剂</v>
      </c>
      <c r="F901" s="28" t="s">
        <v>3832</v>
      </c>
      <c r="G901" s="28" t="str">
        <f>LOOKUP(2,1/([1]中选结果表!$D$2:$D$85=$F901),[1]中选结果表!$E$2:$E$85)</f>
        <v>2000mg</v>
      </c>
      <c r="H901" s="28" t="str">
        <f>LOOKUP(2,1/([1]中选结果表!$D$2:$D$85=$F901),[1]中选结果表!$F$2:$F$85)</f>
        <v>10瓶</v>
      </c>
      <c r="I901" s="28" t="s">
        <v>89</v>
      </c>
      <c r="J901" s="28" t="s">
        <v>3246</v>
      </c>
      <c r="K901" s="28">
        <v>192.65</v>
      </c>
      <c r="L901" s="31">
        <v>19.265000000000001</v>
      </c>
      <c r="M901" s="28">
        <v>10</v>
      </c>
      <c r="N901" s="32">
        <v>0.7</v>
      </c>
      <c r="O901" s="60" t="s">
        <v>4055</v>
      </c>
      <c r="P901" s="7" t="s">
        <v>3889</v>
      </c>
      <c r="Q901" s="7" t="s">
        <v>51</v>
      </c>
      <c r="R901" s="7" t="s">
        <v>3592</v>
      </c>
      <c r="S901" s="4" t="str">
        <f>LOOKUP(2,1/('[1] 集采未中选药品规格'!$A$2:$A$596=$R901),'[1] 集采未中选药品规格'!C$2:C$596)</f>
        <v>750mg</v>
      </c>
      <c r="T901" s="4" t="str">
        <f>LOOKUP(2,1/('[1] 集采未中选药品规格'!$A$2:$A$596=$R901),'[1] 集采未中选药品规格'!D$2:D$596)</f>
        <v>1瓶</v>
      </c>
      <c r="U901" s="7" t="s">
        <v>89</v>
      </c>
      <c r="V901" s="61" t="s">
        <v>3245</v>
      </c>
      <c r="W901" s="7" t="s">
        <v>3246</v>
      </c>
      <c r="X901" s="61" t="s">
        <v>3245</v>
      </c>
      <c r="Y901" s="7" t="s">
        <v>3246</v>
      </c>
      <c r="Z901" s="7">
        <v>30.3</v>
      </c>
      <c r="AA901" s="7">
        <v>30.3</v>
      </c>
      <c r="AB901" s="54" t="s">
        <v>57</v>
      </c>
      <c r="AC901" s="42"/>
      <c r="AD901" s="42"/>
      <c r="AE901" s="42" t="s">
        <v>4056</v>
      </c>
      <c r="AF901" s="42" t="s">
        <v>4055</v>
      </c>
      <c r="AG901" s="42" t="s">
        <v>4057</v>
      </c>
      <c r="AH901" s="54" t="s">
        <v>433</v>
      </c>
      <c r="AI901" s="50" t="str">
        <f t="shared" ref="AI901" si="337">IF(G901=S901,"规格√","规格×")</f>
        <v>规格×</v>
      </c>
      <c r="AJ901" s="50" t="str">
        <f t="shared" ref="AJ901" si="338">CHOOSE(IF($AI901="规格√",1,2),"按中选价",IF($E901="注射剂","含量差比价","装量差比价"))</f>
        <v>含量差比价</v>
      </c>
      <c r="AK901" s="51">
        <f t="shared" ref="AK901" si="339">ROUND(CHOOSE(IF($AI901="规格√",1,2),$L901,IF($E901="注射剂",$L901*POWER(1.7,LOG(LEFT($S901,LEN($S901)-2)/LEFT($G901,LEN($G901)-2),2)),$L901*POWER(1.9,LOG(LEFT($S901,LEN($S901)-2)/LEFT($G901,LEN($G901)-2),2)))),2)</f>
        <v>9.09</v>
      </c>
      <c r="AL901" s="50">
        <f t="shared" ref="AL901" si="340">ROUND($AA901/$AK901,1)</f>
        <v>3.3</v>
      </c>
      <c r="AM901" s="52" t="str">
        <f t="shared" ref="AM901" si="341">IF(OR($AC901="是",$AB901="是",$AD901="是"),CONCATENATE(IF($AC901="是","原研药",""),IF(COUNTA(AC901:AC901)&gt;=2,"、",""),IF($AB901="是","过评药",""),IF(AND(COUNTA(AC901:AD901)&gt;=2,AD901&lt;&gt;""),"、",""),IF($AD901="是","参比制剂",""),"，")&amp;IF($AL901&gt;=2,"行梯度降价","差比价与挂网价取低者"),"差比价与挂网价取低者")</f>
        <v>差比价与挂网价取低者</v>
      </c>
      <c r="AN901" s="53">
        <f t="shared" ref="AN901" si="342">IF(Z901=0,"海南无挂网价（差比价为"&amp;AK901&amp;"）",ROUNDUP(IF(OR($AC901="是",$AB901="是",$AD901="是"),IF($AL901&gt;2,MAX($AA901*0.6,$AK901),MIN($AA901,$AK901)),MIN($AA901,$AK901)),2))</f>
        <v>9.09</v>
      </c>
      <c r="AO901" s="53">
        <f t="shared" ref="AO901" si="343">IF(Z901=0,"海南无挂网价（差比价为"&amp;AK901&amp;"）",ROUNDUP(IF(OR($AC901="是",$AB901="是",$AD901="是"),IF($AL901&gt;2,MAX($AA901*0.6*0.6,$AK901),MIN($AA901,$AK901)),MIN($AA901,$AK901)),2))</f>
        <v>9.09</v>
      </c>
      <c r="AP901" s="53">
        <f t="shared" ref="AP901" si="344">IF(Z901=0,"海南无挂网价（差比价为"&amp;AK901&amp;"）",ROUNDUP(IF(OR($AC901="是",$AB901="是",$AD901="是"),IF($AL901&gt;2,MAX($AA901*0.6*0.6*0.8,$AK901),MIN($AA901,$AK901)),MIN($AA901,$AK901)),2))</f>
        <v>9.09</v>
      </c>
    </row>
    <row r="902" spans="1:42">
      <c r="A902" s="28">
        <v>59</v>
      </c>
      <c r="B902" s="28" t="s">
        <v>3889</v>
      </c>
      <c r="C902" s="28" t="s">
        <v>3890</v>
      </c>
      <c r="D902" s="28" t="s">
        <v>3574</v>
      </c>
      <c r="E902" s="28" t="str">
        <f>LOOKUP(2,1/([1]中选结果表!$C$2:$C$85=D902),[1]中选结果表!$M$2:$M$85)</f>
        <v>注射剂</v>
      </c>
      <c r="F902" s="28" t="s">
        <v>3832</v>
      </c>
      <c r="G902" s="28" t="str">
        <f>LOOKUP(2,1/([1]中选结果表!$D$2:$D$85=$F902),[1]中选结果表!$E$2:$E$85)</f>
        <v>2000mg</v>
      </c>
      <c r="H902" s="28" t="str">
        <f>LOOKUP(2,1/([1]中选结果表!$D$2:$D$85=$F902),[1]中选结果表!$F$2:$F$85)</f>
        <v>10瓶</v>
      </c>
      <c r="I902" s="28" t="s">
        <v>89</v>
      </c>
      <c r="J902" s="28" t="s">
        <v>3246</v>
      </c>
      <c r="K902" s="28">
        <v>192.65</v>
      </c>
      <c r="L902" s="31">
        <v>19.265000000000001</v>
      </c>
      <c r="M902" s="28">
        <v>10</v>
      </c>
      <c r="N902" s="32">
        <v>0.7</v>
      </c>
      <c r="O902" s="60" t="s">
        <v>4058</v>
      </c>
      <c r="P902" s="7" t="s">
        <v>3889</v>
      </c>
      <c r="Q902" s="7" t="s">
        <v>51</v>
      </c>
      <c r="R902" s="7" t="s">
        <v>3730</v>
      </c>
      <c r="S902" s="4" t="str">
        <f>LOOKUP(2,1/('[1] 集采未中选药品规格'!$A$2:$A$596=$R902),'[1] 集采未中选药品规格'!C$2:C$596)</f>
        <v>2000mg</v>
      </c>
      <c r="T902" s="4" t="str">
        <f>LOOKUP(2,1/('[1] 集采未中选药品规格'!$A$2:$A$596=$R902),'[1] 集采未中选药品规格'!D$2:D$596)</f>
        <v>1瓶</v>
      </c>
      <c r="U902" s="7" t="s">
        <v>89</v>
      </c>
      <c r="V902" s="61" t="s">
        <v>3245</v>
      </c>
      <c r="W902" s="7" t="s">
        <v>3246</v>
      </c>
      <c r="X902" s="61" t="s">
        <v>3245</v>
      </c>
      <c r="Y902" s="7" t="s">
        <v>3246</v>
      </c>
      <c r="Z902" s="7">
        <v>64.209999999999994</v>
      </c>
      <c r="AA902" s="7">
        <v>64.209999999999994</v>
      </c>
      <c r="AB902" s="54" t="s">
        <v>57</v>
      </c>
      <c r="AC902" s="42"/>
      <c r="AD902" s="42"/>
      <c r="AE902" s="42" t="s">
        <v>4059</v>
      </c>
      <c r="AF902" s="42" t="s">
        <v>4058</v>
      </c>
      <c r="AG902" s="42" t="s">
        <v>4060</v>
      </c>
      <c r="AH902" s="54" t="s">
        <v>60</v>
      </c>
      <c r="AI902" s="50" t="str">
        <f t="shared" ref="AI902:AI933" si="345">IF(G902=S902,"规格√","规格×")</f>
        <v>规格√</v>
      </c>
      <c r="AJ902" s="50" t="str">
        <f t="shared" ref="AJ902:AJ933" si="346">CHOOSE(IF($AI902="规格√",1,2),"按中选价",IF($E902="注射剂","含量差比价","装量差比价"))</f>
        <v>按中选价</v>
      </c>
      <c r="AK902" s="51">
        <f t="shared" ref="AK902:AK933" si="347">ROUND(CHOOSE(IF($AI902="规格√",1,2),$L902,IF($E902="注射剂",$L902*POWER(1.7,LOG(LEFT($S902,LEN($S902)-2)/LEFT($G902,LEN($G902)-2),2)),$L902*POWER(1.9,LOG(LEFT($S902,LEN($S902)-2)/LEFT($G902,LEN($G902)-2),2)))),2)</f>
        <v>19.27</v>
      </c>
      <c r="AL902" s="50">
        <f t="shared" ref="AL902:AL933" si="348">ROUND($AA902/$AK902,1)</f>
        <v>3.3</v>
      </c>
      <c r="AM902" s="52" t="str">
        <f t="shared" ref="AM902:AM933" si="349">IF(OR($AC902="是",$AB902="是",$AD902="是"),CONCATENATE(IF($AC902="是","原研药",""),IF(COUNTA(AC902:AC902)&gt;=2,"、",""),IF($AB902="是","过评药",""),IF(AND(COUNTA(AC902:AD902)&gt;=2,AD902&lt;&gt;""),"、",""),IF($AD902="是","参比制剂",""),"，")&amp;IF($AL902&gt;=2,"行梯度降价","差比价与挂网价取低者"),"差比价与挂网价取低者")</f>
        <v>差比价与挂网价取低者</v>
      </c>
      <c r="AN902" s="53">
        <f t="shared" ref="AN902:AN933" si="350">IF(Z902=0,"海南无挂网价（差比价为"&amp;AK902&amp;"）",ROUNDUP(IF(OR($AC902="是",$AB902="是",$AD902="是"),IF($AL902&gt;2,MAX($AA902*0.6,$AK902),MIN($AA902,$AK902)),MIN($AA902,$AK902)),2))</f>
        <v>19.27</v>
      </c>
      <c r="AO902" s="53">
        <f t="shared" ref="AO902:AO933" si="351">IF(Z902=0,"海南无挂网价（差比价为"&amp;AK902&amp;"）",ROUNDUP(IF(OR($AC902="是",$AB902="是",$AD902="是"),IF($AL902&gt;2,MAX($AA902*0.6*0.6,$AK902),MIN($AA902,$AK902)),MIN($AA902,$AK902)),2))</f>
        <v>19.27</v>
      </c>
      <c r="AP902" s="53">
        <f t="shared" ref="AP902:AP933" si="352">IF(Z902=0,"海南无挂网价（差比价为"&amp;AK902&amp;"）",ROUNDUP(IF(OR($AC902="是",$AB902="是",$AD902="是"),IF($AL902&gt;2,MAX($AA902*0.6*0.6*0.8,$AK902),MIN($AA902,$AK902)),MIN($AA902,$AK902)),2))</f>
        <v>19.27</v>
      </c>
    </row>
    <row r="903" spans="1:42">
      <c r="A903" s="28">
        <v>59</v>
      </c>
      <c r="B903" s="28" t="s">
        <v>3889</v>
      </c>
      <c r="C903" s="28" t="s">
        <v>3890</v>
      </c>
      <c r="D903" s="28" t="s">
        <v>3574</v>
      </c>
      <c r="E903" s="28" t="str">
        <f>LOOKUP(2,1/([1]中选结果表!$C$2:$C$85=D903),[1]中选结果表!$M$2:$M$85)</f>
        <v>注射剂</v>
      </c>
      <c r="F903" s="28" t="s">
        <v>3832</v>
      </c>
      <c r="G903" s="28" t="str">
        <f>LOOKUP(2,1/([1]中选结果表!$D$2:$D$85=$F903),[1]中选结果表!$E$2:$E$85)</f>
        <v>2000mg</v>
      </c>
      <c r="H903" s="28" t="str">
        <f>LOOKUP(2,1/([1]中选结果表!$D$2:$D$85=$F903),[1]中选结果表!$F$2:$F$85)</f>
        <v>10瓶</v>
      </c>
      <c r="I903" s="28" t="s">
        <v>89</v>
      </c>
      <c r="J903" s="28" t="s">
        <v>3246</v>
      </c>
      <c r="K903" s="28">
        <v>192.65</v>
      </c>
      <c r="L903" s="31">
        <v>19.265000000000001</v>
      </c>
      <c r="M903" s="28">
        <v>10</v>
      </c>
      <c r="N903" s="32">
        <v>0.7</v>
      </c>
      <c r="O903" s="60" t="s">
        <v>4061</v>
      </c>
      <c r="P903" s="7" t="s">
        <v>3889</v>
      </c>
      <c r="Q903" s="7" t="s">
        <v>2162</v>
      </c>
      <c r="R903" s="7" t="s">
        <v>4062</v>
      </c>
      <c r="S903" s="4" t="str">
        <f>LOOKUP(2,1/('[1] 集采未中选药品规格'!$A$2:$A$596=$R903),'[1] 集采未中选药品规格'!C$2:C$596)</f>
        <v>2000mg</v>
      </c>
      <c r="T903" s="4" t="str">
        <f>LOOKUP(2,1/('[1] 集采未中选药品规格'!$A$2:$A$596=$R903),'[1] 集采未中选药品规格'!D$2:D$596)</f>
        <v>10瓶</v>
      </c>
      <c r="U903" s="7" t="s">
        <v>89</v>
      </c>
      <c r="V903" s="61" t="s">
        <v>869</v>
      </c>
      <c r="W903" s="7" t="s">
        <v>843</v>
      </c>
      <c r="X903" s="61" t="s">
        <v>869</v>
      </c>
      <c r="Y903" s="7" t="s">
        <v>843</v>
      </c>
      <c r="Z903" s="7">
        <v>539</v>
      </c>
      <c r="AA903" s="7">
        <v>53.9</v>
      </c>
      <c r="AB903" s="54" t="s">
        <v>66</v>
      </c>
      <c r="AC903" s="42"/>
      <c r="AD903" s="42"/>
      <c r="AE903" s="42" t="s">
        <v>4063</v>
      </c>
      <c r="AF903" s="42" t="s">
        <v>4061</v>
      </c>
      <c r="AG903" s="42" t="s">
        <v>4064</v>
      </c>
      <c r="AH903" s="54"/>
      <c r="AI903" s="50" t="str">
        <f t="shared" si="345"/>
        <v>规格√</v>
      </c>
      <c r="AJ903" s="50" t="str">
        <f t="shared" si="346"/>
        <v>按中选价</v>
      </c>
      <c r="AK903" s="51">
        <f t="shared" si="347"/>
        <v>19.27</v>
      </c>
      <c r="AL903" s="50">
        <f t="shared" si="348"/>
        <v>2.8</v>
      </c>
      <c r="AM903" s="52" t="str">
        <f t="shared" si="349"/>
        <v>过评药，行梯度降价</v>
      </c>
      <c r="AN903" s="53">
        <f t="shared" si="350"/>
        <v>32.340000000000003</v>
      </c>
      <c r="AO903" s="53">
        <f t="shared" si="351"/>
        <v>19.41</v>
      </c>
      <c r="AP903" s="53">
        <f t="shared" si="352"/>
        <v>19.27</v>
      </c>
    </row>
    <row r="904" spans="1:42">
      <c r="A904" s="28">
        <v>60</v>
      </c>
      <c r="B904" s="28" t="s">
        <v>4065</v>
      </c>
      <c r="C904" s="28" t="s">
        <v>4066</v>
      </c>
      <c r="D904" s="28" t="s">
        <v>4067</v>
      </c>
      <c r="E904" s="28" t="str">
        <f>LOOKUP(2,1/([1]中选结果表!$C$2:$C$85=D904),[1]中选结果表!$M$2:$M$85)</f>
        <v>注射剂</v>
      </c>
      <c r="F904" s="28" t="s">
        <v>3148</v>
      </c>
      <c r="G904" s="28" t="str">
        <f>LOOKUP(2,1/([1]中选结果表!$D$2:$D$85=$F904),[1]中选结果表!$E$2:$E$85)</f>
        <v>500mg</v>
      </c>
      <c r="H904" s="28" t="str">
        <f>LOOKUP(2,1/([1]中选结果表!$D$2:$D$85=$F904),[1]中选结果表!$F$2:$F$85)</f>
        <v>10瓶</v>
      </c>
      <c r="I904" s="28" t="s">
        <v>89</v>
      </c>
      <c r="J904" s="28" t="s">
        <v>843</v>
      </c>
      <c r="K904" s="28">
        <v>107</v>
      </c>
      <c r="L904" s="31">
        <v>10.7</v>
      </c>
      <c r="M904" s="28">
        <v>5</v>
      </c>
      <c r="N904" s="32">
        <v>0.7</v>
      </c>
      <c r="O904" s="60" t="s">
        <v>4068</v>
      </c>
      <c r="P904" s="7" t="s">
        <v>4065</v>
      </c>
      <c r="Q904" s="7" t="s">
        <v>3834</v>
      </c>
      <c r="R904" s="7" t="s">
        <v>4069</v>
      </c>
      <c r="S904" s="4" t="str">
        <f>LOOKUP(2,1/('[1] 集采未中选药品规格'!$A$2:$A$596=$R904),'[1] 集采未中选药品规格'!C$2:C$596)</f>
        <v>500mg</v>
      </c>
      <c r="T904" s="4" t="str">
        <f>LOOKUP(2,1/('[1] 集采未中选药品规格'!$A$2:$A$596=$R904),'[1] 集采未中选药品规格'!D$2:D$596)</f>
        <v>10支</v>
      </c>
      <c r="U904" s="7" t="s">
        <v>89</v>
      </c>
      <c r="V904" s="61" t="s">
        <v>3836</v>
      </c>
      <c r="W904" s="7" t="s">
        <v>3837</v>
      </c>
      <c r="X904" s="61" t="s">
        <v>3836</v>
      </c>
      <c r="Y904" s="7" t="s">
        <v>3837</v>
      </c>
      <c r="Z904" s="7">
        <v>7.9</v>
      </c>
      <c r="AA904" s="7">
        <v>0.79</v>
      </c>
      <c r="AB904" s="54" t="s">
        <v>57</v>
      </c>
      <c r="AC904" s="42"/>
      <c r="AD904" s="42"/>
      <c r="AE904" s="42" t="s">
        <v>4070</v>
      </c>
      <c r="AF904" s="42" t="s">
        <v>4068</v>
      </c>
      <c r="AG904" s="42" t="s">
        <v>4071</v>
      </c>
      <c r="AH904" s="54"/>
      <c r="AI904" s="50" t="str">
        <f t="shared" si="345"/>
        <v>规格√</v>
      </c>
      <c r="AJ904" s="50" t="str">
        <f t="shared" si="346"/>
        <v>按中选价</v>
      </c>
      <c r="AK904" s="51">
        <f t="shared" si="347"/>
        <v>10.7</v>
      </c>
      <c r="AL904" s="50">
        <f t="shared" si="348"/>
        <v>0.1</v>
      </c>
      <c r="AM904" s="52" t="str">
        <f t="shared" si="349"/>
        <v>差比价与挂网价取低者</v>
      </c>
      <c r="AN904" s="53">
        <f t="shared" si="350"/>
        <v>0.79</v>
      </c>
      <c r="AO904" s="53">
        <f t="shared" si="351"/>
        <v>0.79</v>
      </c>
      <c r="AP904" s="53">
        <f t="shared" si="352"/>
        <v>0.79</v>
      </c>
    </row>
    <row r="905" spans="1:42">
      <c r="A905" s="28">
        <v>60</v>
      </c>
      <c r="B905" s="28" t="s">
        <v>4065</v>
      </c>
      <c r="C905" s="28" t="s">
        <v>4066</v>
      </c>
      <c r="D905" s="28" t="s">
        <v>4067</v>
      </c>
      <c r="E905" s="28" t="str">
        <f>LOOKUP(2,1/([1]中选结果表!$C$2:$C$85=D905),[1]中选结果表!$M$2:$M$85)</f>
        <v>注射剂</v>
      </c>
      <c r="F905" s="28" t="s">
        <v>3148</v>
      </c>
      <c r="G905" s="28" t="str">
        <f>LOOKUP(2,1/([1]中选结果表!$D$2:$D$85=$F905),[1]中选结果表!$E$2:$E$85)</f>
        <v>500mg</v>
      </c>
      <c r="H905" s="28" t="str">
        <f>LOOKUP(2,1/([1]中选结果表!$D$2:$D$85=$F905),[1]中选结果表!$F$2:$F$85)</f>
        <v>10瓶</v>
      </c>
      <c r="I905" s="28" t="s">
        <v>89</v>
      </c>
      <c r="J905" s="28" t="s">
        <v>843</v>
      </c>
      <c r="K905" s="28">
        <v>107</v>
      </c>
      <c r="L905" s="31">
        <v>10.7</v>
      </c>
      <c r="M905" s="28">
        <v>5</v>
      </c>
      <c r="N905" s="32">
        <v>0.7</v>
      </c>
      <c r="O905" s="60" t="s">
        <v>4072</v>
      </c>
      <c r="P905" s="7" t="s">
        <v>4065</v>
      </c>
      <c r="Q905" s="7" t="s">
        <v>3587</v>
      </c>
      <c r="R905" s="7" t="s">
        <v>4073</v>
      </c>
      <c r="S905" s="4" t="str">
        <f>LOOKUP(2,1/('[1] 集采未中选药品规格'!$A$2:$A$596=$R905),'[1] 集采未中选药品规格'!C$2:C$596)</f>
        <v>1000mg</v>
      </c>
      <c r="T905" s="4" t="str">
        <f>LOOKUP(2,1/('[1] 集采未中选药品规格'!$A$2:$A$596=$R905),'[1] 集采未中选药品规格'!D$2:D$596)</f>
        <v>10瓶</v>
      </c>
      <c r="U905" s="7" t="s">
        <v>89</v>
      </c>
      <c r="V905" s="61" t="s">
        <v>3836</v>
      </c>
      <c r="W905" s="7" t="s">
        <v>3837</v>
      </c>
      <c r="X905" s="61" t="s">
        <v>3836</v>
      </c>
      <c r="Y905" s="7" t="s">
        <v>3837</v>
      </c>
      <c r="Z905" s="7">
        <v>12.7</v>
      </c>
      <c r="AA905" s="7">
        <v>1.27</v>
      </c>
      <c r="AB905" s="54" t="s">
        <v>57</v>
      </c>
      <c r="AC905" s="42"/>
      <c r="AD905" s="42"/>
      <c r="AE905" s="42" t="s">
        <v>4074</v>
      </c>
      <c r="AF905" s="42" t="s">
        <v>4072</v>
      </c>
      <c r="AG905" s="42" t="s">
        <v>4075</v>
      </c>
      <c r="AH905" s="54"/>
      <c r="AI905" s="50" t="str">
        <f t="shared" si="345"/>
        <v>规格×</v>
      </c>
      <c r="AJ905" s="50" t="str">
        <f t="shared" si="346"/>
        <v>含量差比价</v>
      </c>
      <c r="AK905" s="51">
        <f t="shared" si="347"/>
        <v>18.190000000000001</v>
      </c>
      <c r="AL905" s="50">
        <f t="shared" si="348"/>
        <v>0.1</v>
      </c>
      <c r="AM905" s="52" t="str">
        <f t="shared" si="349"/>
        <v>差比价与挂网价取低者</v>
      </c>
      <c r="AN905" s="53">
        <f t="shared" si="350"/>
        <v>1.27</v>
      </c>
      <c r="AO905" s="53">
        <f t="shared" si="351"/>
        <v>1.27</v>
      </c>
      <c r="AP905" s="53">
        <f t="shared" si="352"/>
        <v>1.27</v>
      </c>
    </row>
    <row r="906" spans="1:42">
      <c r="A906" s="28">
        <v>60</v>
      </c>
      <c r="B906" s="28" t="s">
        <v>4065</v>
      </c>
      <c r="C906" s="28" t="s">
        <v>4066</v>
      </c>
      <c r="D906" s="28" t="s">
        <v>4067</v>
      </c>
      <c r="E906" s="28" t="str">
        <f>LOOKUP(2,1/([1]中选结果表!$C$2:$C$85=D906),[1]中选结果表!$M$2:$M$85)</f>
        <v>注射剂</v>
      </c>
      <c r="F906" s="28" t="s">
        <v>3148</v>
      </c>
      <c r="G906" s="28" t="str">
        <f>LOOKUP(2,1/([1]中选结果表!$D$2:$D$85=$F906),[1]中选结果表!$E$2:$E$85)</f>
        <v>500mg</v>
      </c>
      <c r="H906" s="28" t="str">
        <f>LOOKUP(2,1/([1]中选结果表!$D$2:$D$85=$F906),[1]中选结果表!$F$2:$F$85)</f>
        <v>10瓶</v>
      </c>
      <c r="I906" s="28" t="s">
        <v>89</v>
      </c>
      <c r="J906" s="28" t="s">
        <v>843</v>
      </c>
      <c r="K906" s="28">
        <v>107</v>
      </c>
      <c r="L906" s="31">
        <v>10.7</v>
      </c>
      <c r="M906" s="28">
        <v>5</v>
      </c>
      <c r="N906" s="32">
        <v>0.7</v>
      </c>
      <c r="O906" s="60" t="s">
        <v>4076</v>
      </c>
      <c r="P906" s="7" t="s">
        <v>4077</v>
      </c>
      <c r="Q906" s="7" t="s">
        <v>3577</v>
      </c>
      <c r="R906" s="7" t="s">
        <v>3628</v>
      </c>
      <c r="S906" s="4" t="str">
        <f>LOOKUP(2,1/('[1] 集采未中选药品规格'!$A$2:$A$596=$R906),'[1] 集采未中选药品规格'!C$2:C$596)</f>
        <v>500mg</v>
      </c>
      <c r="T906" s="4" t="str">
        <f>LOOKUP(2,1/('[1] 集采未中选药品规格'!$A$2:$A$596=$R906),'[1] 集采未中选药品规格'!D$2:D$596)</f>
        <v>1瓶</v>
      </c>
      <c r="U906" s="7" t="s">
        <v>47</v>
      </c>
      <c r="V906" s="61" t="s">
        <v>4078</v>
      </c>
      <c r="W906" s="7" t="s">
        <v>4079</v>
      </c>
      <c r="X906" s="61" t="s">
        <v>4078</v>
      </c>
      <c r="Y906" s="7" t="s">
        <v>4079</v>
      </c>
      <c r="Z906" s="7">
        <v>26.77</v>
      </c>
      <c r="AA906" s="7">
        <v>26.77</v>
      </c>
      <c r="AB906" s="54" t="s">
        <v>57</v>
      </c>
      <c r="AC906" s="42"/>
      <c r="AD906" s="42"/>
      <c r="AE906" s="42" t="s">
        <v>4080</v>
      </c>
      <c r="AF906" s="42" t="s">
        <v>4076</v>
      </c>
      <c r="AG906" s="42" t="s">
        <v>4081</v>
      </c>
      <c r="AH906" s="54"/>
      <c r="AI906" s="50" t="str">
        <f t="shared" si="345"/>
        <v>规格√</v>
      </c>
      <c r="AJ906" s="50" t="str">
        <f t="shared" si="346"/>
        <v>按中选价</v>
      </c>
      <c r="AK906" s="51">
        <f t="shared" si="347"/>
        <v>10.7</v>
      </c>
      <c r="AL906" s="50">
        <f t="shared" si="348"/>
        <v>2.5</v>
      </c>
      <c r="AM906" s="52" t="str">
        <f t="shared" si="349"/>
        <v>差比价与挂网价取低者</v>
      </c>
      <c r="AN906" s="53">
        <f t="shared" si="350"/>
        <v>10.7</v>
      </c>
      <c r="AO906" s="53">
        <f t="shared" si="351"/>
        <v>10.7</v>
      </c>
      <c r="AP906" s="53">
        <f t="shared" si="352"/>
        <v>10.7</v>
      </c>
    </row>
    <row r="907" spans="1:42">
      <c r="A907" s="28">
        <v>60</v>
      </c>
      <c r="B907" s="28" t="s">
        <v>4065</v>
      </c>
      <c r="C907" s="28" t="s">
        <v>4066</v>
      </c>
      <c r="D907" s="28" t="s">
        <v>4067</v>
      </c>
      <c r="E907" s="28" t="str">
        <f>LOOKUP(2,1/([1]中选结果表!$C$2:$C$85=D907),[1]中选结果表!$M$2:$M$85)</f>
        <v>注射剂</v>
      </c>
      <c r="F907" s="28" t="s">
        <v>3148</v>
      </c>
      <c r="G907" s="28" t="str">
        <f>LOOKUP(2,1/([1]中选结果表!$D$2:$D$85=$F907),[1]中选结果表!$E$2:$E$85)</f>
        <v>500mg</v>
      </c>
      <c r="H907" s="28" t="str">
        <f>LOOKUP(2,1/([1]中选结果表!$D$2:$D$85=$F907),[1]中选结果表!$F$2:$F$85)</f>
        <v>10瓶</v>
      </c>
      <c r="I907" s="28" t="s">
        <v>89</v>
      </c>
      <c r="J907" s="28" t="s">
        <v>843</v>
      </c>
      <c r="K907" s="28">
        <v>107</v>
      </c>
      <c r="L907" s="31">
        <v>10.7</v>
      </c>
      <c r="M907" s="28">
        <v>5</v>
      </c>
      <c r="N907" s="32">
        <v>0.7</v>
      </c>
      <c r="O907" s="60" t="s">
        <v>4082</v>
      </c>
      <c r="P907" s="7" t="s">
        <v>4065</v>
      </c>
      <c r="Q907" s="7" t="s">
        <v>51</v>
      </c>
      <c r="R907" s="7" t="s">
        <v>1916</v>
      </c>
      <c r="S907" s="4" t="str">
        <f>LOOKUP(2,1/('[1] 集采未中选药品规格'!$A$2:$A$596=$R907),'[1] 集采未中选药品规格'!C$2:C$596)</f>
        <v>1000mg</v>
      </c>
      <c r="T907" s="4" t="str">
        <f>LOOKUP(2,1/('[1] 集采未中选药品规格'!$A$2:$A$596=$R907),'[1] 集采未中选药品规格'!D$2:D$596)</f>
        <v>1瓶</v>
      </c>
      <c r="U907" s="7" t="s">
        <v>47</v>
      </c>
      <c r="V907" s="61" t="s">
        <v>3750</v>
      </c>
      <c r="W907" s="7" t="s">
        <v>3751</v>
      </c>
      <c r="X907" s="61" t="s">
        <v>3750</v>
      </c>
      <c r="Y907" s="7" t="s">
        <v>3751</v>
      </c>
      <c r="Z907" s="7">
        <v>1.18</v>
      </c>
      <c r="AA907" s="7">
        <v>1.18</v>
      </c>
      <c r="AB907" s="54" t="s">
        <v>57</v>
      </c>
      <c r="AC907" s="42"/>
      <c r="AD907" s="42"/>
      <c r="AE907" s="42" t="s">
        <v>4083</v>
      </c>
      <c r="AF907" s="42" t="s">
        <v>4082</v>
      </c>
      <c r="AG907" s="42" t="s">
        <v>4084</v>
      </c>
      <c r="AH907" s="54"/>
      <c r="AI907" s="50" t="str">
        <f t="shared" si="345"/>
        <v>规格×</v>
      </c>
      <c r="AJ907" s="50" t="str">
        <f t="shared" si="346"/>
        <v>含量差比价</v>
      </c>
      <c r="AK907" s="51">
        <f t="shared" si="347"/>
        <v>18.190000000000001</v>
      </c>
      <c r="AL907" s="50">
        <f t="shared" si="348"/>
        <v>0.1</v>
      </c>
      <c r="AM907" s="52" t="str">
        <f t="shared" si="349"/>
        <v>差比价与挂网价取低者</v>
      </c>
      <c r="AN907" s="53">
        <f t="shared" si="350"/>
        <v>1.18</v>
      </c>
      <c r="AO907" s="53">
        <f t="shared" si="351"/>
        <v>1.18</v>
      </c>
      <c r="AP907" s="53">
        <f t="shared" si="352"/>
        <v>1.18</v>
      </c>
    </row>
    <row r="908" spans="1:42">
      <c r="A908" s="28">
        <v>60</v>
      </c>
      <c r="B908" s="28" t="s">
        <v>4065</v>
      </c>
      <c r="C908" s="28" t="s">
        <v>4066</v>
      </c>
      <c r="D908" s="28" t="s">
        <v>4067</v>
      </c>
      <c r="E908" s="28" t="str">
        <f>LOOKUP(2,1/([1]中选结果表!$C$2:$C$85=D908),[1]中选结果表!$M$2:$M$85)</f>
        <v>注射剂</v>
      </c>
      <c r="F908" s="28" t="s">
        <v>3148</v>
      </c>
      <c r="G908" s="28" t="str">
        <f>LOOKUP(2,1/([1]中选结果表!$D$2:$D$85=$F908),[1]中选结果表!$E$2:$E$85)</f>
        <v>500mg</v>
      </c>
      <c r="H908" s="28" t="str">
        <f>LOOKUP(2,1/([1]中选结果表!$D$2:$D$85=$F908),[1]中选结果表!$F$2:$F$85)</f>
        <v>10瓶</v>
      </c>
      <c r="I908" s="28" t="s">
        <v>89</v>
      </c>
      <c r="J908" s="28" t="s">
        <v>843</v>
      </c>
      <c r="K908" s="28">
        <v>107</v>
      </c>
      <c r="L908" s="31">
        <v>10.7</v>
      </c>
      <c r="M908" s="28">
        <v>5</v>
      </c>
      <c r="N908" s="32">
        <v>0.7</v>
      </c>
      <c r="O908" s="60" t="s">
        <v>4085</v>
      </c>
      <c r="P908" s="7" t="s">
        <v>4077</v>
      </c>
      <c r="Q908" s="7" t="s">
        <v>3577</v>
      </c>
      <c r="R908" s="7" t="s">
        <v>1916</v>
      </c>
      <c r="S908" s="4" t="str">
        <f>LOOKUP(2,1/('[1] 集采未中选药品规格'!$A$2:$A$596=$R908),'[1] 集采未中选药品规格'!C$2:C$596)</f>
        <v>1000mg</v>
      </c>
      <c r="T908" s="4" t="str">
        <f>LOOKUP(2,1/('[1] 集采未中选药品规格'!$A$2:$A$596=$R908),'[1] 集采未中选药品规格'!D$2:D$596)</f>
        <v>1瓶</v>
      </c>
      <c r="U908" s="7" t="s">
        <v>47</v>
      </c>
      <c r="V908" s="61" t="s">
        <v>4078</v>
      </c>
      <c r="W908" s="7" t="s">
        <v>4079</v>
      </c>
      <c r="X908" s="61" t="s">
        <v>4078</v>
      </c>
      <c r="Y908" s="7" t="s">
        <v>4079</v>
      </c>
      <c r="Z908" s="7">
        <v>46.17</v>
      </c>
      <c r="AA908" s="7">
        <v>46.17</v>
      </c>
      <c r="AB908" s="54" t="s">
        <v>57</v>
      </c>
      <c r="AC908" s="42"/>
      <c r="AD908" s="42"/>
      <c r="AE908" s="42" t="s">
        <v>4086</v>
      </c>
      <c r="AF908" s="42" t="s">
        <v>4085</v>
      </c>
      <c r="AG908" s="42" t="s">
        <v>4087</v>
      </c>
      <c r="AH908" s="54"/>
      <c r="AI908" s="50" t="str">
        <f t="shared" si="345"/>
        <v>规格×</v>
      </c>
      <c r="AJ908" s="50" t="str">
        <f t="shared" si="346"/>
        <v>含量差比价</v>
      </c>
      <c r="AK908" s="51">
        <f t="shared" si="347"/>
        <v>18.190000000000001</v>
      </c>
      <c r="AL908" s="50">
        <f t="shared" si="348"/>
        <v>2.5</v>
      </c>
      <c r="AM908" s="52" t="str">
        <f t="shared" si="349"/>
        <v>差比价与挂网价取低者</v>
      </c>
      <c r="AN908" s="53">
        <f t="shared" si="350"/>
        <v>18.190000000000001</v>
      </c>
      <c r="AO908" s="53">
        <f t="shared" si="351"/>
        <v>18.190000000000001</v>
      </c>
      <c r="AP908" s="53">
        <f t="shared" si="352"/>
        <v>18.190000000000001</v>
      </c>
    </row>
    <row r="909" spans="1:42">
      <c r="A909" s="28">
        <v>60</v>
      </c>
      <c r="B909" s="28" t="s">
        <v>4065</v>
      </c>
      <c r="C909" s="28" t="s">
        <v>4066</v>
      </c>
      <c r="D909" s="28" t="s">
        <v>4067</v>
      </c>
      <c r="E909" s="28" t="str">
        <f>LOOKUP(2,1/([1]中选结果表!$C$2:$C$85=D909),[1]中选结果表!$M$2:$M$85)</f>
        <v>注射剂</v>
      </c>
      <c r="F909" s="28" t="s">
        <v>3148</v>
      </c>
      <c r="G909" s="28" t="str">
        <f>LOOKUP(2,1/([1]中选结果表!$D$2:$D$85=$F909),[1]中选结果表!$E$2:$E$85)</f>
        <v>500mg</v>
      </c>
      <c r="H909" s="28" t="str">
        <f>LOOKUP(2,1/([1]中选结果表!$D$2:$D$85=$F909),[1]中选结果表!$F$2:$F$85)</f>
        <v>10瓶</v>
      </c>
      <c r="I909" s="28" t="s">
        <v>89</v>
      </c>
      <c r="J909" s="28" t="s">
        <v>843</v>
      </c>
      <c r="K909" s="28">
        <v>107</v>
      </c>
      <c r="L909" s="31">
        <v>10.7</v>
      </c>
      <c r="M909" s="28">
        <v>5</v>
      </c>
      <c r="N909" s="32">
        <v>0.7</v>
      </c>
      <c r="O909" s="60" t="s">
        <v>4088</v>
      </c>
      <c r="P909" s="7" t="s">
        <v>4065</v>
      </c>
      <c r="Q909" s="7" t="s">
        <v>51</v>
      </c>
      <c r="R909" s="7" t="s">
        <v>1836</v>
      </c>
      <c r="S909" s="4" t="str">
        <f>LOOKUP(2,1/('[1] 集采未中选药品规格'!$A$2:$A$596=$R909),'[1] 集采未中选药品规格'!C$2:C$596)</f>
        <v>500mg</v>
      </c>
      <c r="T909" s="4" t="str">
        <f>LOOKUP(2,1/('[1] 集采未中选药品规格'!$A$2:$A$596=$R909),'[1] 集采未中选药品规格'!D$2:D$596)</f>
        <v>1瓶</v>
      </c>
      <c r="U909" s="7" t="s">
        <v>89</v>
      </c>
      <c r="V909" s="61" t="s">
        <v>3777</v>
      </c>
      <c r="W909" s="7" t="s">
        <v>3778</v>
      </c>
      <c r="X909" s="61" t="s">
        <v>3777</v>
      </c>
      <c r="Y909" s="7" t="s">
        <v>3778</v>
      </c>
      <c r="Z909" s="7">
        <v>29.8</v>
      </c>
      <c r="AA909" s="7">
        <v>29.8</v>
      </c>
      <c r="AB909" s="54" t="s">
        <v>66</v>
      </c>
      <c r="AC909" s="42"/>
      <c r="AD909" s="42"/>
      <c r="AE909" s="42" t="s">
        <v>4089</v>
      </c>
      <c r="AF909" s="42" t="s">
        <v>4088</v>
      </c>
      <c r="AG909" s="42" t="s">
        <v>4090</v>
      </c>
      <c r="AH909" s="54"/>
      <c r="AI909" s="50" t="str">
        <f t="shared" si="345"/>
        <v>规格√</v>
      </c>
      <c r="AJ909" s="50" t="str">
        <f t="shared" si="346"/>
        <v>按中选价</v>
      </c>
      <c r="AK909" s="51">
        <f t="shared" si="347"/>
        <v>10.7</v>
      </c>
      <c r="AL909" s="50">
        <f t="shared" si="348"/>
        <v>2.8</v>
      </c>
      <c r="AM909" s="52" t="str">
        <f t="shared" si="349"/>
        <v>过评药，行梯度降价</v>
      </c>
      <c r="AN909" s="53">
        <f t="shared" si="350"/>
        <v>17.88</v>
      </c>
      <c r="AO909" s="53">
        <f t="shared" si="351"/>
        <v>10.73</v>
      </c>
      <c r="AP909" s="53">
        <f t="shared" si="352"/>
        <v>10.7</v>
      </c>
    </row>
    <row r="910" spans="1:42">
      <c r="A910" s="28">
        <v>60</v>
      </c>
      <c r="B910" s="28" t="s">
        <v>4065</v>
      </c>
      <c r="C910" s="28" t="s">
        <v>4066</v>
      </c>
      <c r="D910" s="28" t="s">
        <v>4067</v>
      </c>
      <c r="E910" s="28" t="str">
        <f>LOOKUP(2,1/([1]中选结果表!$C$2:$C$85=D910),[1]中选结果表!$M$2:$M$85)</f>
        <v>注射剂</v>
      </c>
      <c r="F910" s="28" t="s">
        <v>3148</v>
      </c>
      <c r="G910" s="28" t="str">
        <f>LOOKUP(2,1/([1]中选结果表!$D$2:$D$85=$F910),[1]中选结果表!$E$2:$E$85)</f>
        <v>500mg</v>
      </c>
      <c r="H910" s="28" t="str">
        <f>LOOKUP(2,1/([1]中选结果表!$D$2:$D$85=$F910),[1]中选结果表!$F$2:$F$85)</f>
        <v>10瓶</v>
      </c>
      <c r="I910" s="28" t="s">
        <v>89</v>
      </c>
      <c r="J910" s="28" t="s">
        <v>843</v>
      </c>
      <c r="K910" s="28">
        <v>107</v>
      </c>
      <c r="L910" s="31">
        <v>10.7</v>
      </c>
      <c r="M910" s="28">
        <v>5</v>
      </c>
      <c r="N910" s="32">
        <v>0.7</v>
      </c>
      <c r="O910" s="60" t="s">
        <v>4091</v>
      </c>
      <c r="P910" s="7" t="s">
        <v>4065</v>
      </c>
      <c r="Q910" s="7" t="s">
        <v>51</v>
      </c>
      <c r="R910" s="7" t="s">
        <v>1916</v>
      </c>
      <c r="S910" s="4" t="str">
        <f>LOOKUP(2,1/('[1] 集采未中选药品规格'!$A$2:$A$596=$R910),'[1] 集采未中选药品规格'!C$2:C$596)</f>
        <v>1000mg</v>
      </c>
      <c r="T910" s="4" t="str">
        <f>LOOKUP(2,1/('[1] 集采未中选药品规格'!$A$2:$A$596=$R910),'[1] 集采未中选药品规格'!D$2:D$596)</f>
        <v>1瓶</v>
      </c>
      <c r="U910" s="7" t="s">
        <v>47</v>
      </c>
      <c r="V910" s="61" t="s">
        <v>3618</v>
      </c>
      <c r="W910" s="7" t="s">
        <v>3619</v>
      </c>
      <c r="X910" s="61" t="s">
        <v>3618</v>
      </c>
      <c r="Y910" s="7" t="s">
        <v>3619</v>
      </c>
      <c r="Z910" s="7">
        <v>37.880000000000003</v>
      </c>
      <c r="AA910" s="7">
        <v>37.880000000000003</v>
      </c>
      <c r="AB910" s="54" t="s">
        <v>57</v>
      </c>
      <c r="AC910" s="42"/>
      <c r="AD910" s="42"/>
      <c r="AE910" s="42" t="s">
        <v>4092</v>
      </c>
      <c r="AF910" s="42" t="s">
        <v>4091</v>
      </c>
      <c r="AG910" s="42" t="s">
        <v>4093</v>
      </c>
      <c r="AH910" s="54"/>
      <c r="AI910" s="50" t="str">
        <f t="shared" si="345"/>
        <v>规格×</v>
      </c>
      <c r="AJ910" s="50" t="str">
        <f t="shared" si="346"/>
        <v>含量差比价</v>
      </c>
      <c r="AK910" s="51">
        <f t="shared" si="347"/>
        <v>18.190000000000001</v>
      </c>
      <c r="AL910" s="50">
        <f t="shared" si="348"/>
        <v>2.1</v>
      </c>
      <c r="AM910" s="52" t="str">
        <f t="shared" si="349"/>
        <v>差比价与挂网价取低者</v>
      </c>
      <c r="AN910" s="53">
        <f t="shared" si="350"/>
        <v>18.190000000000001</v>
      </c>
      <c r="AO910" s="53">
        <f t="shared" si="351"/>
        <v>18.190000000000001</v>
      </c>
      <c r="AP910" s="53">
        <f t="shared" si="352"/>
        <v>18.190000000000001</v>
      </c>
    </row>
    <row r="911" spans="1:42">
      <c r="A911" s="28">
        <v>60</v>
      </c>
      <c r="B911" s="28" t="s">
        <v>4065</v>
      </c>
      <c r="C911" s="28" t="s">
        <v>4066</v>
      </c>
      <c r="D911" s="28" t="s">
        <v>4067</v>
      </c>
      <c r="E911" s="28" t="str">
        <f>LOOKUP(2,1/([1]中选结果表!$C$2:$C$85=D911),[1]中选结果表!$M$2:$M$85)</f>
        <v>注射剂</v>
      </c>
      <c r="F911" s="28" t="s">
        <v>3148</v>
      </c>
      <c r="G911" s="28" t="str">
        <f>LOOKUP(2,1/([1]中选结果表!$D$2:$D$85=$F911),[1]中选结果表!$E$2:$E$85)</f>
        <v>500mg</v>
      </c>
      <c r="H911" s="28" t="str">
        <f>LOOKUP(2,1/([1]中选结果表!$D$2:$D$85=$F911),[1]中选结果表!$F$2:$F$85)</f>
        <v>10瓶</v>
      </c>
      <c r="I911" s="28" t="s">
        <v>89</v>
      </c>
      <c r="J911" s="28" t="s">
        <v>843</v>
      </c>
      <c r="K911" s="28">
        <v>107</v>
      </c>
      <c r="L911" s="31">
        <v>10.7</v>
      </c>
      <c r="M911" s="28">
        <v>5</v>
      </c>
      <c r="N911" s="32">
        <v>0.7</v>
      </c>
      <c r="O911" s="60" t="s">
        <v>4094</v>
      </c>
      <c r="P911" s="7" t="s">
        <v>4065</v>
      </c>
      <c r="Q911" s="7" t="s">
        <v>2162</v>
      </c>
      <c r="R911" s="7" t="s">
        <v>4095</v>
      </c>
      <c r="S911" s="4" t="str">
        <f>LOOKUP(2,1/('[1] 集采未中选药品规格'!$A$2:$A$596=$R911),'[1] 集采未中选药品规格'!C$2:C$596)</f>
        <v>500mg</v>
      </c>
      <c r="T911" s="4" t="str">
        <f>LOOKUP(2,1/('[1] 集采未中选药品规格'!$A$2:$A$596=$R911),'[1] 集采未中选药品规格'!D$2:D$596)</f>
        <v>1瓶</v>
      </c>
      <c r="U911" s="7" t="s">
        <v>47</v>
      </c>
      <c r="V911" s="61" t="s">
        <v>869</v>
      </c>
      <c r="W911" s="7" t="s">
        <v>843</v>
      </c>
      <c r="X911" s="61" t="s">
        <v>869</v>
      </c>
      <c r="Y911" s="7" t="s">
        <v>843</v>
      </c>
      <c r="Z911" s="7">
        <v>29</v>
      </c>
      <c r="AA911" s="7">
        <v>29</v>
      </c>
      <c r="AB911" s="54" t="s">
        <v>66</v>
      </c>
      <c r="AC911" s="42"/>
      <c r="AD911" s="42"/>
      <c r="AE911" s="42" t="s">
        <v>4096</v>
      </c>
      <c r="AF911" s="42" t="s">
        <v>4094</v>
      </c>
      <c r="AG911" s="42" t="s">
        <v>4097</v>
      </c>
      <c r="AH911" s="54" t="s">
        <v>60</v>
      </c>
      <c r="AI911" s="50" t="str">
        <f t="shared" si="345"/>
        <v>规格√</v>
      </c>
      <c r="AJ911" s="50" t="str">
        <f t="shared" si="346"/>
        <v>按中选价</v>
      </c>
      <c r="AK911" s="51">
        <f t="shared" si="347"/>
        <v>10.7</v>
      </c>
      <c r="AL911" s="50">
        <f t="shared" si="348"/>
        <v>2.7</v>
      </c>
      <c r="AM911" s="52" t="str">
        <f t="shared" si="349"/>
        <v>过评药，行梯度降价</v>
      </c>
      <c r="AN911" s="53">
        <f t="shared" si="350"/>
        <v>17.399999999999999</v>
      </c>
      <c r="AO911" s="53">
        <f t="shared" si="351"/>
        <v>10.7</v>
      </c>
      <c r="AP911" s="53">
        <f t="shared" si="352"/>
        <v>10.7</v>
      </c>
    </row>
    <row r="912" spans="1:42">
      <c r="A912" s="28">
        <v>60</v>
      </c>
      <c r="B912" s="28" t="s">
        <v>4065</v>
      </c>
      <c r="C912" s="28" t="s">
        <v>4066</v>
      </c>
      <c r="D912" s="28" t="s">
        <v>4067</v>
      </c>
      <c r="E912" s="28" t="str">
        <f>LOOKUP(2,1/([1]中选结果表!$C$2:$C$85=D912),[1]中选结果表!$M$2:$M$85)</f>
        <v>注射剂</v>
      </c>
      <c r="F912" s="28" t="s">
        <v>3148</v>
      </c>
      <c r="G912" s="28" t="str">
        <f>LOOKUP(2,1/([1]中选结果表!$D$2:$D$85=$F912),[1]中选结果表!$E$2:$E$85)</f>
        <v>500mg</v>
      </c>
      <c r="H912" s="28" t="str">
        <f>LOOKUP(2,1/([1]中选结果表!$D$2:$D$85=$F912),[1]中选结果表!$F$2:$F$85)</f>
        <v>10瓶</v>
      </c>
      <c r="I912" s="28" t="s">
        <v>89</v>
      </c>
      <c r="J912" s="28" t="s">
        <v>843</v>
      </c>
      <c r="K912" s="28">
        <v>107</v>
      </c>
      <c r="L912" s="31">
        <v>10.7</v>
      </c>
      <c r="M912" s="28">
        <v>5</v>
      </c>
      <c r="N912" s="32">
        <v>0.7</v>
      </c>
      <c r="O912" s="60" t="s">
        <v>4098</v>
      </c>
      <c r="P912" s="7" t="s">
        <v>4065</v>
      </c>
      <c r="Q912" s="7" t="s">
        <v>51</v>
      </c>
      <c r="R912" s="7" t="s">
        <v>3628</v>
      </c>
      <c r="S912" s="4" t="str">
        <f>LOOKUP(2,1/('[1] 集采未中选药品规格'!$A$2:$A$596=$R912),'[1] 集采未中选药品规格'!C$2:C$596)</f>
        <v>500mg</v>
      </c>
      <c r="T912" s="4" t="str">
        <f>LOOKUP(2,1/('[1] 集采未中选药品规格'!$A$2:$A$596=$R912),'[1] 集采未中选药品规格'!D$2:D$596)</f>
        <v>1瓶</v>
      </c>
      <c r="U912" s="7" t="s">
        <v>47</v>
      </c>
      <c r="V912" s="61" t="s">
        <v>3618</v>
      </c>
      <c r="W912" s="7" t="s">
        <v>3619</v>
      </c>
      <c r="X912" s="61" t="s">
        <v>3618</v>
      </c>
      <c r="Y912" s="7" t="s">
        <v>3619</v>
      </c>
      <c r="Z912" s="7">
        <v>22.28</v>
      </c>
      <c r="AA912" s="7">
        <v>22.28</v>
      </c>
      <c r="AB912" s="54" t="s">
        <v>57</v>
      </c>
      <c r="AC912" s="42"/>
      <c r="AD912" s="42"/>
      <c r="AE912" s="42" t="s">
        <v>4099</v>
      </c>
      <c r="AF912" s="42" t="s">
        <v>4098</v>
      </c>
      <c r="AG912" s="42" t="s">
        <v>4100</v>
      </c>
      <c r="AH912" s="54"/>
      <c r="AI912" s="50" t="str">
        <f t="shared" si="345"/>
        <v>规格√</v>
      </c>
      <c r="AJ912" s="50" t="str">
        <f t="shared" si="346"/>
        <v>按中选价</v>
      </c>
      <c r="AK912" s="51">
        <f t="shared" si="347"/>
        <v>10.7</v>
      </c>
      <c r="AL912" s="50">
        <f t="shared" si="348"/>
        <v>2.1</v>
      </c>
      <c r="AM912" s="52" t="str">
        <f t="shared" si="349"/>
        <v>差比价与挂网价取低者</v>
      </c>
      <c r="AN912" s="53">
        <f t="shared" si="350"/>
        <v>10.7</v>
      </c>
      <c r="AO912" s="53">
        <f t="shared" si="351"/>
        <v>10.7</v>
      </c>
      <c r="AP912" s="53">
        <f t="shared" si="352"/>
        <v>10.7</v>
      </c>
    </row>
    <row r="913" spans="1:42">
      <c r="A913" s="28">
        <v>60</v>
      </c>
      <c r="B913" s="28" t="s">
        <v>4065</v>
      </c>
      <c r="C913" s="28" t="s">
        <v>4066</v>
      </c>
      <c r="D913" s="28" t="s">
        <v>4067</v>
      </c>
      <c r="E913" s="28" t="str">
        <f>LOOKUP(2,1/([1]中选结果表!$C$2:$C$85=D913),[1]中选结果表!$M$2:$M$85)</f>
        <v>注射剂</v>
      </c>
      <c r="F913" s="28" t="s">
        <v>3148</v>
      </c>
      <c r="G913" s="28" t="str">
        <f>LOOKUP(2,1/([1]中选结果表!$D$2:$D$85=$F913),[1]中选结果表!$E$2:$E$85)</f>
        <v>500mg</v>
      </c>
      <c r="H913" s="28" t="str">
        <f>LOOKUP(2,1/([1]中选结果表!$D$2:$D$85=$F913),[1]中选结果表!$F$2:$F$85)</f>
        <v>10瓶</v>
      </c>
      <c r="I913" s="28" t="s">
        <v>89</v>
      </c>
      <c r="J913" s="28" t="s">
        <v>843</v>
      </c>
      <c r="K913" s="28">
        <v>107</v>
      </c>
      <c r="L913" s="31">
        <v>10.7</v>
      </c>
      <c r="M913" s="28">
        <v>5</v>
      </c>
      <c r="N913" s="32">
        <v>0.7</v>
      </c>
      <c r="O913" s="60" t="s">
        <v>4101</v>
      </c>
      <c r="P913" s="7" t="s">
        <v>4102</v>
      </c>
      <c r="Q913" s="7" t="s">
        <v>51</v>
      </c>
      <c r="R913" s="7" t="s">
        <v>4103</v>
      </c>
      <c r="S913" s="4" t="str">
        <f>LOOKUP(2,1/('[1] 集采未中选药品规格'!$A$2:$A$596=$R913),'[1] 集采未中选药品规格'!C$2:C$596)</f>
        <v>1000mg</v>
      </c>
      <c r="T913" s="4" t="str">
        <f>LOOKUP(2,1/('[1] 集采未中选药品规格'!$A$2:$A$596=$R913),'[1] 集采未中选药品规格'!D$2:D$596)</f>
        <v>1袋</v>
      </c>
      <c r="U913" s="7" t="s">
        <v>1400</v>
      </c>
      <c r="V913" s="61" t="s">
        <v>4104</v>
      </c>
      <c r="W913" s="7" t="s">
        <v>4105</v>
      </c>
      <c r="X913" s="61" t="s">
        <v>4104</v>
      </c>
      <c r="Y913" s="7" t="s">
        <v>4105</v>
      </c>
      <c r="Z913" s="7">
        <v>173.31</v>
      </c>
      <c r="AA913" s="7">
        <v>173.31</v>
      </c>
      <c r="AB913" s="54" t="s">
        <v>66</v>
      </c>
      <c r="AC913" s="42"/>
      <c r="AD913" s="42"/>
      <c r="AE913" s="42" t="s">
        <v>4106</v>
      </c>
      <c r="AF913" s="42" t="s">
        <v>4101</v>
      </c>
      <c r="AG913" s="42" t="s">
        <v>4107</v>
      </c>
      <c r="AH913" s="54"/>
      <c r="AI913" s="50" t="str">
        <f t="shared" si="345"/>
        <v>规格×</v>
      </c>
      <c r="AJ913" s="50" t="str">
        <f t="shared" si="346"/>
        <v>含量差比价</v>
      </c>
      <c r="AK913" s="51">
        <f t="shared" si="347"/>
        <v>18.190000000000001</v>
      </c>
      <c r="AL913" s="50">
        <f t="shared" si="348"/>
        <v>9.5</v>
      </c>
      <c r="AM913" s="52" t="str">
        <f t="shared" si="349"/>
        <v>过评药，行梯度降价</v>
      </c>
      <c r="AN913" s="53">
        <f t="shared" si="350"/>
        <v>103.99000000000001</v>
      </c>
      <c r="AO913" s="53">
        <f t="shared" si="351"/>
        <v>62.4</v>
      </c>
      <c r="AP913" s="53">
        <f t="shared" si="352"/>
        <v>49.919999999999995</v>
      </c>
    </row>
    <row r="914" spans="1:42">
      <c r="A914" s="28">
        <v>61</v>
      </c>
      <c r="B914" s="28" t="s">
        <v>4108</v>
      </c>
      <c r="C914" s="28" t="s">
        <v>4109</v>
      </c>
      <c r="D914" s="28" t="s">
        <v>45</v>
      </c>
      <c r="E914" s="28" t="str">
        <f>LOOKUP(2,1/([1]中选结果表!$C$2:$C$85=D914),[1]中选结果表!$M$2:$M$85)</f>
        <v>注射剂</v>
      </c>
      <c r="F914" s="28" t="s">
        <v>4110</v>
      </c>
      <c r="G914" s="28" t="str">
        <f>LOOKUP(2,1/([1]中选结果表!$D$2:$D$85=$F914),[1]中选结果表!$E$2:$E$85)</f>
        <v>500mg</v>
      </c>
      <c r="H914" s="28" t="str">
        <f>LOOKUP(2,1/([1]中选结果表!$D$2:$D$85=$F914),[1]中选结果表!$F$2:$F$85)</f>
        <v>1袋</v>
      </c>
      <c r="I914" s="28" t="s">
        <v>1400</v>
      </c>
      <c r="J914" s="28" t="s">
        <v>2378</v>
      </c>
      <c r="K914" s="28">
        <v>17.5</v>
      </c>
      <c r="L914" s="31">
        <v>17.5</v>
      </c>
      <c r="M914" s="28">
        <v>6</v>
      </c>
      <c r="N914" s="32">
        <v>0.7</v>
      </c>
      <c r="O914" s="60" t="s">
        <v>4111</v>
      </c>
      <c r="P914" s="7" t="s">
        <v>4112</v>
      </c>
      <c r="Q914" s="7" t="s">
        <v>45</v>
      </c>
      <c r="R914" s="7" t="s">
        <v>4113</v>
      </c>
      <c r="S914" s="4" t="str">
        <f>LOOKUP(2,1/('[1] 集采未中选药品规格'!$A$2:$A$596=$R914),'[1] 集采未中选药品规格'!C$2:C$596)</f>
        <v>500mg</v>
      </c>
      <c r="T914" s="4" t="str">
        <f>LOOKUP(2,1/('[1] 集采未中选药品规格'!$A$2:$A$596=$R914),'[1] 集采未中选药品规格'!D$2:D$596)</f>
        <v>4支</v>
      </c>
      <c r="U914" s="7" t="s">
        <v>89</v>
      </c>
      <c r="V914" s="61" t="s">
        <v>4114</v>
      </c>
      <c r="W914" s="7" t="s">
        <v>4115</v>
      </c>
      <c r="X914" s="61" t="s">
        <v>4114</v>
      </c>
      <c r="Y914" s="7" t="s">
        <v>4115</v>
      </c>
      <c r="Z914" s="7">
        <v>19.559999999999999</v>
      </c>
      <c r="AA914" s="7">
        <v>4.8899999999999997</v>
      </c>
      <c r="AB914" s="54" t="s">
        <v>57</v>
      </c>
      <c r="AC914" s="42"/>
      <c r="AD914" s="42"/>
      <c r="AE914" s="42" t="s">
        <v>4116</v>
      </c>
      <c r="AF914" s="42" t="s">
        <v>4111</v>
      </c>
      <c r="AG914" s="42" t="s">
        <v>4117</v>
      </c>
      <c r="AH914" s="54"/>
      <c r="AI914" s="50" t="str">
        <f t="shared" si="345"/>
        <v>规格√</v>
      </c>
      <c r="AJ914" s="50" t="str">
        <f t="shared" si="346"/>
        <v>按中选价</v>
      </c>
      <c r="AK914" s="51">
        <f t="shared" si="347"/>
        <v>17.5</v>
      </c>
      <c r="AL914" s="50">
        <f t="shared" si="348"/>
        <v>0.3</v>
      </c>
      <c r="AM914" s="52" t="str">
        <f t="shared" si="349"/>
        <v>差比价与挂网价取低者</v>
      </c>
      <c r="AN914" s="53">
        <f t="shared" si="350"/>
        <v>4.8899999999999997</v>
      </c>
      <c r="AO914" s="53">
        <f t="shared" si="351"/>
        <v>4.8899999999999997</v>
      </c>
      <c r="AP914" s="53">
        <f t="shared" si="352"/>
        <v>4.8899999999999997</v>
      </c>
    </row>
    <row r="915" spans="1:42">
      <c r="A915" s="28">
        <v>61</v>
      </c>
      <c r="B915" s="28" t="s">
        <v>4108</v>
      </c>
      <c r="C915" s="28" t="s">
        <v>4109</v>
      </c>
      <c r="D915" s="28" t="s">
        <v>45</v>
      </c>
      <c r="E915" s="28" t="str">
        <f>LOOKUP(2,1/([1]中选结果表!$C$2:$C$85=D915),[1]中选结果表!$M$2:$M$85)</f>
        <v>注射剂</v>
      </c>
      <c r="F915" s="28" t="s">
        <v>4110</v>
      </c>
      <c r="G915" s="28" t="str">
        <f>LOOKUP(2,1/([1]中选结果表!$D$2:$D$85=$F915),[1]中选结果表!$E$2:$E$85)</f>
        <v>500mg</v>
      </c>
      <c r="H915" s="28" t="str">
        <f>LOOKUP(2,1/([1]中选结果表!$D$2:$D$85=$F915),[1]中选结果表!$F$2:$F$85)</f>
        <v>1袋</v>
      </c>
      <c r="I915" s="28" t="s">
        <v>1400</v>
      </c>
      <c r="J915" s="28" t="s">
        <v>2378</v>
      </c>
      <c r="K915" s="28">
        <v>17.5</v>
      </c>
      <c r="L915" s="31">
        <v>17.5</v>
      </c>
      <c r="M915" s="28">
        <v>6</v>
      </c>
      <c r="N915" s="32">
        <v>0.7</v>
      </c>
      <c r="O915" s="60" t="s">
        <v>4118</v>
      </c>
      <c r="P915" s="7" t="s">
        <v>4119</v>
      </c>
      <c r="Q915" s="7" t="s">
        <v>45</v>
      </c>
      <c r="R915" s="7" t="s">
        <v>4120</v>
      </c>
      <c r="S915" s="4" t="str">
        <f>LOOKUP(2,1/('[1] 集采未中选药品规格'!$A$2:$A$596=$R915),'[1] 集采未中选药品规格'!C$2:C$596)</f>
        <v>200mg</v>
      </c>
      <c r="T915" s="4" t="str">
        <f>LOOKUP(2,1/('[1] 集采未中选药品规格'!$A$2:$A$596=$R915),'[1] 集采未中选药品规格'!D$2:D$596)</f>
        <v>1瓶</v>
      </c>
      <c r="U915" s="7" t="s">
        <v>47</v>
      </c>
      <c r="V915" s="61" t="s">
        <v>388</v>
      </c>
      <c r="W915" s="7" t="s">
        <v>389</v>
      </c>
      <c r="X915" s="61" t="s">
        <v>388</v>
      </c>
      <c r="Y915" s="7" t="s">
        <v>389</v>
      </c>
      <c r="Z915" s="7">
        <v>1.27</v>
      </c>
      <c r="AA915" s="7">
        <v>1.27</v>
      </c>
      <c r="AB915" s="54" t="s">
        <v>57</v>
      </c>
      <c r="AC915" s="42"/>
      <c r="AD915" s="42"/>
      <c r="AE915" s="42" t="s">
        <v>4121</v>
      </c>
      <c r="AF915" s="42" t="s">
        <v>4118</v>
      </c>
      <c r="AG915" s="42" t="s">
        <v>4122</v>
      </c>
      <c r="AH915" s="54"/>
      <c r="AI915" s="50" t="str">
        <f t="shared" si="345"/>
        <v>规格×</v>
      </c>
      <c r="AJ915" s="50" t="str">
        <f t="shared" si="346"/>
        <v>含量差比价</v>
      </c>
      <c r="AK915" s="51">
        <f t="shared" si="347"/>
        <v>8.68</v>
      </c>
      <c r="AL915" s="50">
        <f t="shared" si="348"/>
        <v>0.1</v>
      </c>
      <c r="AM915" s="52" t="str">
        <f t="shared" si="349"/>
        <v>差比价与挂网价取低者</v>
      </c>
      <c r="AN915" s="53">
        <f t="shared" si="350"/>
        <v>1.27</v>
      </c>
      <c r="AO915" s="53">
        <f t="shared" si="351"/>
        <v>1.27</v>
      </c>
      <c r="AP915" s="53">
        <f t="shared" si="352"/>
        <v>1.27</v>
      </c>
    </row>
    <row r="916" spans="1:42">
      <c r="A916" s="28">
        <v>61</v>
      </c>
      <c r="B916" s="28" t="s">
        <v>4108</v>
      </c>
      <c r="C916" s="28" t="s">
        <v>4109</v>
      </c>
      <c r="D916" s="28" t="s">
        <v>45</v>
      </c>
      <c r="E916" s="28" t="str">
        <f>LOOKUP(2,1/([1]中选结果表!$C$2:$C$85=D916),[1]中选结果表!$M$2:$M$85)</f>
        <v>注射剂</v>
      </c>
      <c r="F916" s="28" t="s">
        <v>4110</v>
      </c>
      <c r="G916" s="28" t="str">
        <f>LOOKUP(2,1/([1]中选结果表!$D$2:$D$85=$F916),[1]中选结果表!$E$2:$E$85)</f>
        <v>500mg</v>
      </c>
      <c r="H916" s="28" t="str">
        <f>LOOKUP(2,1/([1]中选结果表!$D$2:$D$85=$F916),[1]中选结果表!$F$2:$F$85)</f>
        <v>1袋</v>
      </c>
      <c r="I916" s="28" t="s">
        <v>1400</v>
      </c>
      <c r="J916" s="28" t="s">
        <v>2378</v>
      </c>
      <c r="K916" s="28">
        <v>17.5</v>
      </c>
      <c r="L916" s="31">
        <v>17.5</v>
      </c>
      <c r="M916" s="28">
        <v>6</v>
      </c>
      <c r="N916" s="32">
        <v>0.7</v>
      </c>
      <c r="O916" s="60" t="s">
        <v>4123</v>
      </c>
      <c r="P916" s="7" t="s">
        <v>4124</v>
      </c>
      <c r="Q916" s="7" t="s">
        <v>45</v>
      </c>
      <c r="R916" s="7" t="s">
        <v>4125</v>
      </c>
      <c r="S916" s="4" t="str">
        <f>LOOKUP(2,1/('[1] 集采未中选药品规格'!$A$2:$A$596=$R916),'[1] 集采未中选药品规格'!C$2:C$596)</f>
        <v>200mg</v>
      </c>
      <c r="T916" s="4" t="str">
        <f>LOOKUP(2,1/('[1] 集采未中选药品规格'!$A$2:$A$596=$R916),'[1] 集采未中选药品规格'!D$2:D$596)</f>
        <v>1瓶</v>
      </c>
      <c r="U916" s="7" t="s">
        <v>47</v>
      </c>
      <c r="V916" s="61" t="s">
        <v>1787</v>
      </c>
      <c r="W916" s="7" t="s">
        <v>1788</v>
      </c>
      <c r="X916" s="61" t="s">
        <v>1787</v>
      </c>
      <c r="Y916" s="7" t="s">
        <v>1788</v>
      </c>
      <c r="Z916" s="7">
        <v>0.98</v>
      </c>
      <c r="AA916" s="7">
        <v>0.98</v>
      </c>
      <c r="AB916" s="54" t="s">
        <v>57</v>
      </c>
      <c r="AC916" s="42"/>
      <c r="AD916" s="42"/>
      <c r="AE916" s="42" t="s">
        <v>4126</v>
      </c>
      <c r="AF916" s="42" t="s">
        <v>4123</v>
      </c>
      <c r="AG916" s="42" t="s">
        <v>4127</v>
      </c>
      <c r="AH916" s="54"/>
      <c r="AI916" s="50" t="str">
        <f t="shared" si="345"/>
        <v>规格×</v>
      </c>
      <c r="AJ916" s="50" t="str">
        <f t="shared" si="346"/>
        <v>含量差比价</v>
      </c>
      <c r="AK916" s="51">
        <f t="shared" si="347"/>
        <v>8.68</v>
      </c>
      <c r="AL916" s="50">
        <f t="shared" si="348"/>
        <v>0.1</v>
      </c>
      <c r="AM916" s="52" t="str">
        <f t="shared" si="349"/>
        <v>差比价与挂网价取低者</v>
      </c>
      <c r="AN916" s="53">
        <f t="shared" si="350"/>
        <v>0.98</v>
      </c>
      <c r="AO916" s="53">
        <f t="shared" si="351"/>
        <v>0.98</v>
      </c>
      <c r="AP916" s="53">
        <f t="shared" si="352"/>
        <v>0.98</v>
      </c>
    </row>
    <row r="917" spans="1:42">
      <c r="A917" s="28">
        <v>61</v>
      </c>
      <c r="B917" s="28" t="s">
        <v>4108</v>
      </c>
      <c r="C917" s="28" t="s">
        <v>4109</v>
      </c>
      <c r="D917" s="28" t="s">
        <v>45</v>
      </c>
      <c r="E917" s="28" t="str">
        <f>LOOKUP(2,1/([1]中选结果表!$C$2:$C$85=D917),[1]中选结果表!$M$2:$M$85)</f>
        <v>注射剂</v>
      </c>
      <c r="F917" s="28" t="s">
        <v>4110</v>
      </c>
      <c r="G917" s="28" t="str">
        <f>LOOKUP(2,1/([1]中选结果表!$D$2:$D$85=$F917),[1]中选结果表!$E$2:$E$85)</f>
        <v>500mg</v>
      </c>
      <c r="H917" s="28" t="str">
        <f>LOOKUP(2,1/([1]中选结果表!$D$2:$D$85=$F917),[1]中选结果表!$F$2:$F$85)</f>
        <v>1袋</v>
      </c>
      <c r="I917" s="28" t="s">
        <v>1400</v>
      </c>
      <c r="J917" s="28" t="s">
        <v>2378</v>
      </c>
      <c r="K917" s="28">
        <v>17.5</v>
      </c>
      <c r="L917" s="31">
        <v>17.5</v>
      </c>
      <c r="M917" s="28">
        <v>6</v>
      </c>
      <c r="N917" s="32">
        <v>0.7</v>
      </c>
      <c r="O917" s="60" t="s">
        <v>4128</v>
      </c>
      <c r="P917" s="7" t="s">
        <v>4124</v>
      </c>
      <c r="Q917" s="7" t="s">
        <v>45</v>
      </c>
      <c r="R917" s="7" t="s">
        <v>4129</v>
      </c>
      <c r="S917" s="4" t="str">
        <f>LOOKUP(2,1/('[1] 集采未中选药品规格'!$A$2:$A$596=$R917),'[1] 集采未中选药品规格'!C$2:C$596)</f>
        <v>200mg</v>
      </c>
      <c r="T917" s="4" t="str">
        <f>LOOKUP(2,1/('[1] 集采未中选药品规格'!$A$2:$A$596=$R917),'[1] 集采未中选药品规格'!D$2:D$596)</f>
        <v>1瓶</v>
      </c>
      <c r="U917" s="7" t="s">
        <v>47</v>
      </c>
      <c r="V917" s="61" t="s">
        <v>2247</v>
      </c>
      <c r="W917" s="7" t="s">
        <v>2133</v>
      </c>
      <c r="X917" s="61" t="s">
        <v>2247</v>
      </c>
      <c r="Y917" s="7" t="s">
        <v>2133</v>
      </c>
      <c r="Z917" s="7">
        <v>1.2</v>
      </c>
      <c r="AA917" s="7">
        <v>1.2</v>
      </c>
      <c r="AB917" s="54" t="s">
        <v>57</v>
      </c>
      <c r="AC917" s="42"/>
      <c r="AD917" s="42"/>
      <c r="AE917" s="42" t="s">
        <v>4130</v>
      </c>
      <c r="AF917" s="42" t="s">
        <v>4128</v>
      </c>
      <c r="AG917" s="42" t="s">
        <v>4131</v>
      </c>
      <c r="AH917" s="54"/>
      <c r="AI917" s="50" t="str">
        <f t="shared" si="345"/>
        <v>规格×</v>
      </c>
      <c r="AJ917" s="50" t="str">
        <f t="shared" si="346"/>
        <v>含量差比价</v>
      </c>
      <c r="AK917" s="51">
        <f t="shared" si="347"/>
        <v>8.68</v>
      </c>
      <c r="AL917" s="50">
        <f t="shared" si="348"/>
        <v>0.1</v>
      </c>
      <c r="AM917" s="52" t="str">
        <f t="shared" si="349"/>
        <v>差比价与挂网价取低者</v>
      </c>
      <c r="AN917" s="53">
        <f t="shared" si="350"/>
        <v>1.2</v>
      </c>
      <c r="AO917" s="53">
        <f t="shared" si="351"/>
        <v>1.2</v>
      </c>
      <c r="AP917" s="53">
        <f t="shared" si="352"/>
        <v>1.2</v>
      </c>
    </row>
    <row r="918" spans="1:42">
      <c r="A918" s="28">
        <v>61</v>
      </c>
      <c r="B918" s="28" t="s">
        <v>4108</v>
      </c>
      <c r="C918" s="28" t="s">
        <v>4109</v>
      </c>
      <c r="D918" s="28" t="s">
        <v>45</v>
      </c>
      <c r="E918" s="28" t="str">
        <f>LOOKUP(2,1/([1]中选结果表!$C$2:$C$85=D918),[1]中选结果表!$M$2:$M$85)</f>
        <v>注射剂</v>
      </c>
      <c r="F918" s="28" t="s">
        <v>4110</v>
      </c>
      <c r="G918" s="28" t="str">
        <f>LOOKUP(2,1/([1]中选结果表!$D$2:$D$85=$F918),[1]中选结果表!$E$2:$E$85)</f>
        <v>500mg</v>
      </c>
      <c r="H918" s="28" t="str">
        <f>LOOKUP(2,1/([1]中选结果表!$D$2:$D$85=$F918),[1]中选结果表!$F$2:$F$85)</f>
        <v>1袋</v>
      </c>
      <c r="I918" s="28" t="s">
        <v>1400</v>
      </c>
      <c r="J918" s="28" t="s">
        <v>2378</v>
      </c>
      <c r="K918" s="28">
        <v>17.5</v>
      </c>
      <c r="L918" s="31">
        <v>17.5</v>
      </c>
      <c r="M918" s="28">
        <v>6</v>
      </c>
      <c r="N918" s="32">
        <v>0.7</v>
      </c>
      <c r="O918" s="60" t="s">
        <v>4132</v>
      </c>
      <c r="P918" s="7" t="s">
        <v>4124</v>
      </c>
      <c r="Q918" s="7" t="s">
        <v>45</v>
      </c>
      <c r="R918" s="7" t="s">
        <v>4133</v>
      </c>
      <c r="S918" s="4" t="str">
        <f>LOOKUP(2,1/('[1] 集采未中选药品规格'!$A$2:$A$596=$R918),'[1] 集采未中选药品规格'!C$2:C$596)</f>
        <v>200mg</v>
      </c>
      <c r="T918" s="4" t="str">
        <f>LOOKUP(2,1/('[1] 集采未中选药品规格'!$A$2:$A$596=$R918),'[1] 集采未中选药品规格'!D$2:D$596)</f>
        <v>1瓶</v>
      </c>
      <c r="U918" s="7" t="s">
        <v>47</v>
      </c>
      <c r="V918" s="61" t="s">
        <v>3405</v>
      </c>
      <c r="W918" s="7" t="s">
        <v>3406</v>
      </c>
      <c r="X918" s="61" t="s">
        <v>3405</v>
      </c>
      <c r="Y918" s="7" t="s">
        <v>3406</v>
      </c>
      <c r="Z918" s="7">
        <v>1.52</v>
      </c>
      <c r="AA918" s="7">
        <v>1.52</v>
      </c>
      <c r="AB918" s="54" t="s">
        <v>57</v>
      </c>
      <c r="AC918" s="42"/>
      <c r="AD918" s="42"/>
      <c r="AE918" s="42" t="s">
        <v>4134</v>
      </c>
      <c r="AF918" s="42" t="s">
        <v>4132</v>
      </c>
      <c r="AG918" s="42" t="s">
        <v>4135</v>
      </c>
      <c r="AH918" s="54"/>
      <c r="AI918" s="50" t="str">
        <f t="shared" si="345"/>
        <v>规格×</v>
      </c>
      <c r="AJ918" s="50" t="str">
        <f t="shared" si="346"/>
        <v>含量差比价</v>
      </c>
      <c r="AK918" s="51">
        <f t="shared" si="347"/>
        <v>8.68</v>
      </c>
      <c r="AL918" s="50">
        <f t="shared" si="348"/>
        <v>0.2</v>
      </c>
      <c r="AM918" s="52" t="str">
        <f t="shared" si="349"/>
        <v>差比价与挂网价取低者</v>
      </c>
      <c r="AN918" s="53">
        <f t="shared" si="350"/>
        <v>1.52</v>
      </c>
      <c r="AO918" s="53">
        <f t="shared" si="351"/>
        <v>1.52</v>
      </c>
      <c r="AP918" s="53">
        <f t="shared" si="352"/>
        <v>1.52</v>
      </c>
    </row>
    <row r="919" spans="1:42">
      <c r="A919" s="28">
        <v>61</v>
      </c>
      <c r="B919" s="28" t="s">
        <v>4108</v>
      </c>
      <c r="C919" s="28" t="s">
        <v>4109</v>
      </c>
      <c r="D919" s="28" t="s">
        <v>45</v>
      </c>
      <c r="E919" s="28" t="str">
        <f>LOOKUP(2,1/([1]中选结果表!$C$2:$C$85=D919),[1]中选结果表!$M$2:$M$85)</f>
        <v>注射剂</v>
      </c>
      <c r="F919" s="28" t="s">
        <v>4110</v>
      </c>
      <c r="G919" s="28" t="str">
        <f>LOOKUP(2,1/([1]中选结果表!$D$2:$D$85=$F919),[1]中选结果表!$E$2:$E$85)</f>
        <v>500mg</v>
      </c>
      <c r="H919" s="28" t="str">
        <f>LOOKUP(2,1/([1]中选结果表!$D$2:$D$85=$F919),[1]中选结果表!$F$2:$F$85)</f>
        <v>1袋</v>
      </c>
      <c r="I919" s="28" t="s">
        <v>1400</v>
      </c>
      <c r="J919" s="28" t="s">
        <v>2378</v>
      </c>
      <c r="K919" s="28">
        <v>17.5</v>
      </c>
      <c r="L919" s="31">
        <v>17.5</v>
      </c>
      <c r="M919" s="28">
        <v>6</v>
      </c>
      <c r="N919" s="32">
        <v>0.7</v>
      </c>
      <c r="O919" s="60" t="s">
        <v>4136</v>
      </c>
      <c r="P919" s="7" t="s">
        <v>4124</v>
      </c>
      <c r="Q919" s="7" t="s">
        <v>4137</v>
      </c>
      <c r="R919" s="7" t="s">
        <v>4138</v>
      </c>
      <c r="S919" s="4" t="str">
        <f>LOOKUP(2,1/('[1] 集采未中选药品规格'!$A$2:$A$596=$R919),'[1] 集采未中选药品规格'!C$2:C$596)</f>
        <v>500mg</v>
      </c>
      <c r="T919" s="4" t="str">
        <f>LOOKUP(2,1/('[1] 集采未中选药品规格'!$A$2:$A$596=$R919),'[1] 集采未中选药品规格'!D$2:D$596)</f>
        <v>1瓶</v>
      </c>
      <c r="U919" s="7" t="s">
        <v>47</v>
      </c>
      <c r="V919" s="61" t="s">
        <v>2380</v>
      </c>
      <c r="W919" s="7" t="s">
        <v>2381</v>
      </c>
      <c r="X919" s="61" t="s">
        <v>2380</v>
      </c>
      <c r="Y919" s="7" t="s">
        <v>2381</v>
      </c>
      <c r="Z919" s="7">
        <v>51.78</v>
      </c>
      <c r="AA919" s="7">
        <v>51.78</v>
      </c>
      <c r="AB919" s="54" t="s">
        <v>57</v>
      </c>
      <c r="AC919" s="42"/>
      <c r="AD919" s="42"/>
      <c r="AE919" s="42" t="s">
        <v>4139</v>
      </c>
      <c r="AF919" s="42" t="s">
        <v>4136</v>
      </c>
      <c r="AG919" s="42" t="s">
        <v>4140</v>
      </c>
      <c r="AH919" s="54" t="s">
        <v>433</v>
      </c>
      <c r="AI919" s="50" t="str">
        <f t="shared" si="345"/>
        <v>规格√</v>
      </c>
      <c r="AJ919" s="50" t="str">
        <f t="shared" si="346"/>
        <v>按中选价</v>
      </c>
      <c r="AK919" s="51">
        <f t="shared" si="347"/>
        <v>17.5</v>
      </c>
      <c r="AL919" s="50">
        <f t="shared" si="348"/>
        <v>3</v>
      </c>
      <c r="AM919" s="52" t="str">
        <f t="shared" si="349"/>
        <v>差比价与挂网价取低者</v>
      </c>
      <c r="AN919" s="53">
        <f t="shared" si="350"/>
        <v>17.5</v>
      </c>
      <c r="AO919" s="53">
        <f t="shared" si="351"/>
        <v>17.5</v>
      </c>
      <c r="AP919" s="53">
        <f t="shared" si="352"/>
        <v>17.5</v>
      </c>
    </row>
    <row r="920" spans="1:42">
      <c r="A920" s="28">
        <v>61</v>
      </c>
      <c r="B920" s="28" t="s">
        <v>4108</v>
      </c>
      <c r="C920" s="28" t="s">
        <v>4109</v>
      </c>
      <c r="D920" s="28" t="s">
        <v>45</v>
      </c>
      <c r="E920" s="28" t="str">
        <f>LOOKUP(2,1/([1]中选结果表!$C$2:$C$85=D920),[1]中选结果表!$M$2:$M$85)</f>
        <v>注射剂</v>
      </c>
      <c r="F920" s="28" t="s">
        <v>4110</v>
      </c>
      <c r="G920" s="28" t="str">
        <f>LOOKUP(2,1/([1]中选结果表!$D$2:$D$85=$F920),[1]中选结果表!$E$2:$E$85)</f>
        <v>500mg</v>
      </c>
      <c r="H920" s="28" t="str">
        <f>LOOKUP(2,1/([1]中选结果表!$D$2:$D$85=$F920),[1]中选结果表!$F$2:$F$85)</f>
        <v>1袋</v>
      </c>
      <c r="I920" s="28" t="s">
        <v>1400</v>
      </c>
      <c r="J920" s="28" t="s">
        <v>2378</v>
      </c>
      <c r="K920" s="28">
        <v>17.5</v>
      </c>
      <c r="L920" s="31">
        <v>17.5</v>
      </c>
      <c r="M920" s="28">
        <v>6</v>
      </c>
      <c r="N920" s="32">
        <v>0.7</v>
      </c>
      <c r="O920" s="60" t="s">
        <v>4141</v>
      </c>
      <c r="P920" s="7" t="s">
        <v>4124</v>
      </c>
      <c r="Q920" s="7" t="s">
        <v>45</v>
      </c>
      <c r="R920" s="7" t="s">
        <v>4142</v>
      </c>
      <c r="S920" s="4" t="str">
        <f>LOOKUP(2,1/('[1] 集采未中选药品规格'!$A$2:$A$596=$R920),'[1] 集采未中选药品规格'!C$2:C$596)</f>
        <v>500mg</v>
      </c>
      <c r="T920" s="4" t="str">
        <f>LOOKUP(2,1/('[1] 集采未中选药品规格'!$A$2:$A$596=$R920),'[1] 集采未中选药品规格'!D$2:D$596)</f>
        <v>1瓶</v>
      </c>
      <c r="U920" s="7" t="s">
        <v>47</v>
      </c>
      <c r="V920" s="61" t="s">
        <v>4143</v>
      </c>
      <c r="W920" s="7" t="s">
        <v>4144</v>
      </c>
      <c r="X920" s="61" t="s">
        <v>4143</v>
      </c>
      <c r="Y920" s="7" t="s">
        <v>4144</v>
      </c>
      <c r="Z920" s="7">
        <v>13.31</v>
      </c>
      <c r="AA920" s="7">
        <v>13.31</v>
      </c>
      <c r="AB920" s="54" t="s">
        <v>57</v>
      </c>
      <c r="AC920" s="42"/>
      <c r="AD920" s="42"/>
      <c r="AE920" s="42" t="s">
        <v>4145</v>
      </c>
      <c r="AF920" s="42" t="s">
        <v>4141</v>
      </c>
      <c r="AG920" s="42" t="s">
        <v>4146</v>
      </c>
      <c r="AH920" s="54"/>
      <c r="AI920" s="50" t="str">
        <f t="shared" si="345"/>
        <v>规格√</v>
      </c>
      <c r="AJ920" s="50" t="str">
        <f t="shared" si="346"/>
        <v>按中选价</v>
      </c>
      <c r="AK920" s="51">
        <f t="shared" si="347"/>
        <v>17.5</v>
      </c>
      <c r="AL920" s="50">
        <f t="shared" si="348"/>
        <v>0.8</v>
      </c>
      <c r="AM920" s="52" t="str">
        <f t="shared" si="349"/>
        <v>差比价与挂网价取低者</v>
      </c>
      <c r="AN920" s="53">
        <f t="shared" si="350"/>
        <v>13.31</v>
      </c>
      <c r="AO920" s="53">
        <f t="shared" si="351"/>
        <v>13.31</v>
      </c>
      <c r="AP920" s="53">
        <f t="shared" si="352"/>
        <v>13.31</v>
      </c>
    </row>
    <row r="921" spans="1:42">
      <c r="A921" s="28">
        <v>61</v>
      </c>
      <c r="B921" s="28" t="s">
        <v>4108</v>
      </c>
      <c r="C921" s="28" t="s">
        <v>4109</v>
      </c>
      <c r="D921" s="28" t="s">
        <v>45</v>
      </c>
      <c r="E921" s="28" t="str">
        <f>LOOKUP(2,1/([1]中选结果表!$C$2:$C$85=D921),[1]中选结果表!$M$2:$M$85)</f>
        <v>注射剂</v>
      </c>
      <c r="F921" s="28" t="s">
        <v>4110</v>
      </c>
      <c r="G921" s="28" t="str">
        <f>LOOKUP(2,1/([1]中选结果表!$D$2:$D$85=$F921),[1]中选结果表!$E$2:$E$85)</f>
        <v>500mg</v>
      </c>
      <c r="H921" s="28" t="str">
        <f>LOOKUP(2,1/([1]中选结果表!$D$2:$D$85=$F921),[1]中选结果表!$F$2:$F$85)</f>
        <v>1袋</v>
      </c>
      <c r="I921" s="28" t="s">
        <v>1400</v>
      </c>
      <c r="J921" s="28" t="s">
        <v>2378</v>
      </c>
      <c r="K921" s="28">
        <v>17.5</v>
      </c>
      <c r="L921" s="31">
        <v>17.5</v>
      </c>
      <c r="M921" s="28">
        <v>6</v>
      </c>
      <c r="N921" s="32">
        <v>0.7</v>
      </c>
      <c r="O921" s="60" t="s">
        <v>4147</v>
      </c>
      <c r="P921" s="7" t="s">
        <v>4124</v>
      </c>
      <c r="Q921" s="7" t="s">
        <v>51</v>
      </c>
      <c r="R921" s="7" t="s">
        <v>4148</v>
      </c>
      <c r="S921" s="4" t="str">
        <f>LOOKUP(2,1/('[1] 集采未中选药品规格'!$A$2:$A$596=$R921),'[1] 集采未中选药品规格'!C$2:C$596)</f>
        <v>500mg</v>
      </c>
      <c r="T921" s="4" t="str">
        <f>LOOKUP(2,1/('[1] 集采未中选药品规格'!$A$2:$A$596=$R921),'[1] 集采未中选药品规格'!D$2:D$596)</f>
        <v>1瓶</v>
      </c>
      <c r="U921" s="7" t="s">
        <v>47</v>
      </c>
      <c r="V921" s="61" t="s">
        <v>4149</v>
      </c>
      <c r="W921" s="7" t="s">
        <v>4150</v>
      </c>
      <c r="X921" s="61" t="s">
        <v>4149</v>
      </c>
      <c r="Y921" s="7" t="s">
        <v>4150</v>
      </c>
      <c r="Z921" s="7">
        <v>15.18</v>
      </c>
      <c r="AA921" s="7">
        <v>15.18</v>
      </c>
      <c r="AB921" s="54" t="s">
        <v>57</v>
      </c>
      <c r="AC921" s="42"/>
      <c r="AD921" s="42"/>
      <c r="AE921" s="42" t="s">
        <v>4151</v>
      </c>
      <c r="AF921" s="42" t="s">
        <v>4147</v>
      </c>
      <c r="AG921" s="42" t="s">
        <v>4152</v>
      </c>
      <c r="AH921" s="54"/>
      <c r="AI921" s="50" t="str">
        <f t="shared" si="345"/>
        <v>规格√</v>
      </c>
      <c r="AJ921" s="50" t="str">
        <f t="shared" si="346"/>
        <v>按中选价</v>
      </c>
      <c r="AK921" s="51">
        <f t="shared" si="347"/>
        <v>17.5</v>
      </c>
      <c r="AL921" s="50">
        <f t="shared" si="348"/>
        <v>0.9</v>
      </c>
      <c r="AM921" s="52" t="str">
        <f t="shared" si="349"/>
        <v>差比价与挂网价取低者</v>
      </c>
      <c r="AN921" s="53">
        <f t="shared" si="350"/>
        <v>15.18</v>
      </c>
      <c r="AO921" s="53">
        <f t="shared" si="351"/>
        <v>15.18</v>
      </c>
      <c r="AP921" s="53">
        <f t="shared" si="352"/>
        <v>15.18</v>
      </c>
    </row>
    <row r="922" spans="1:42">
      <c r="A922" s="28">
        <v>61</v>
      </c>
      <c r="B922" s="28" t="s">
        <v>4108</v>
      </c>
      <c r="C922" s="28" t="s">
        <v>4109</v>
      </c>
      <c r="D922" s="28" t="s">
        <v>45</v>
      </c>
      <c r="E922" s="28" t="str">
        <f>LOOKUP(2,1/([1]中选结果表!$C$2:$C$85=D922),[1]中选结果表!$M$2:$M$85)</f>
        <v>注射剂</v>
      </c>
      <c r="F922" s="28" t="s">
        <v>4110</v>
      </c>
      <c r="G922" s="28" t="str">
        <f>LOOKUP(2,1/([1]中选结果表!$D$2:$D$85=$F922),[1]中选结果表!$E$2:$E$85)</f>
        <v>500mg</v>
      </c>
      <c r="H922" s="28" t="str">
        <f>LOOKUP(2,1/([1]中选结果表!$D$2:$D$85=$F922),[1]中选结果表!$F$2:$F$85)</f>
        <v>1袋</v>
      </c>
      <c r="I922" s="28" t="s">
        <v>1400</v>
      </c>
      <c r="J922" s="28" t="s">
        <v>2378</v>
      </c>
      <c r="K922" s="28">
        <v>17.5</v>
      </c>
      <c r="L922" s="31">
        <v>17.5</v>
      </c>
      <c r="M922" s="28">
        <v>6</v>
      </c>
      <c r="N922" s="32">
        <v>0.7</v>
      </c>
      <c r="O922" s="60" t="s">
        <v>4153</v>
      </c>
      <c r="P922" s="7" t="s">
        <v>4124</v>
      </c>
      <c r="Q922" s="7" t="s">
        <v>45</v>
      </c>
      <c r="R922" s="7" t="s">
        <v>4142</v>
      </c>
      <c r="S922" s="4" t="str">
        <f>LOOKUP(2,1/('[1] 集采未中选药品规格'!$A$2:$A$596=$R922),'[1] 集采未中选药品规格'!C$2:C$596)</f>
        <v>500mg</v>
      </c>
      <c r="T922" s="4" t="str">
        <f>LOOKUP(2,1/('[1] 集采未中选药品规格'!$A$2:$A$596=$R922),'[1] 集采未中选药品规格'!D$2:D$596)</f>
        <v>1瓶</v>
      </c>
      <c r="U922" s="7" t="s">
        <v>47</v>
      </c>
      <c r="V922" s="61" t="s">
        <v>4143</v>
      </c>
      <c r="W922" s="7" t="s">
        <v>4144</v>
      </c>
      <c r="X922" s="61" t="s">
        <v>4143</v>
      </c>
      <c r="Y922" s="7" t="s">
        <v>4144</v>
      </c>
      <c r="Z922" s="7">
        <v>14.45</v>
      </c>
      <c r="AA922" s="7">
        <v>14.45</v>
      </c>
      <c r="AB922" s="54" t="s">
        <v>57</v>
      </c>
      <c r="AC922" s="42"/>
      <c r="AD922" s="42"/>
      <c r="AE922" s="42" t="s">
        <v>4145</v>
      </c>
      <c r="AF922" s="42" t="s">
        <v>4153</v>
      </c>
      <c r="AG922" s="42" t="s">
        <v>4146</v>
      </c>
      <c r="AH922" s="54"/>
      <c r="AI922" s="50" t="str">
        <f t="shared" si="345"/>
        <v>规格√</v>
      </c>
      <c r="AJ922" s="50" t="str">
        <f t="shared" si="346"/>
        <v>按中选价</v>
      </c>
      <c r="AK922" s="51">
        <f t="shared" si="347"/>
        <v>17.5</v>
      </c>
      <c r="AL922" s="50">
        <f t="shared" si="348"/>
        <v>0.8</v>
      </c>
      <c r="AM922" s="52" t="str">
        <f t="shared" si="349"/>
        <v>差比价与挂网价取低者</v>
      </c>
      <c r="AN922" s="53">
        <f t="shared" si="350"/>
        <v>14.45</v>
      </c>
      <c r="AO922" s="53">
        <f t="shared" si="351"/>
        <v>14.45</v>
      </c>
      <c r="AP922" s="53">
        <f t="shared" si="352"/>
        <v>14.45</v>
      </c>
    </row>
    <row r="923" spans="1:42">
      <c r="A923" s="28">
        <v>61</v>
      </c>
      <c r="B923" s="28" t="s">
        <v>4108</v>
      </c>
      <c r="C923" s="28" t="s">
        <v>4109</v>
      </c>
      <c r="D923" s="28" t="s">
        <v>45</v>
      </c>
      <c r="E923" s="28" t="str">
        <f>LOOKUP(2,1/([1]中选结果表!$C$2:$C$85=D923),[1]中选结果表!$M$2:$M$85)</f>
        <v>注射剂</v>
      </c>
      <c r="F923" s="28" t="s">
        <v>4110</v>
      </c>
      <c r="G923" s="28" t="str">
        <f>LOOKUP(2,1/([1]中选结果表!$D$2:$D$85=$F923),[1]中选结果表!$E$2:$E$85)</f>
        <v>500mg</v>
      </c>
      <c r="H923" s="28" t="str">
        <f>LOOKUP(2,1/([1]中选结果表!$D$2:$D$85=$F923),[1]中选结果表!$F$2:$F$85)</f>
        <v>1袋</v>
      </c>
      <c r="I923" s="28" t="s">
        <v>1400</v>
      </c>
      <c r="J923" s="28" t="s">
        <v>2378</v>
      </c>
      <c r="K923" s="28">
        <v>17.5</v>
      </c>
      <c r="L923" s="31">
        <v>17.5</v>
      </c>
      <c r="M923" s="28">
        <v>6</v>
      </c>
      <c r="N923" s="32">
        <v>0.7</v>
      </c>
      <c r="O923" s="60" t="s">
        <v>4154</v>
      </c>
      <c r="P923" s="7" t="s">
        <v>4155</v>
      </c>
      <c r="Q923" s="7" t="s">
        <v>51</v>
      </c>
      <c r="R923" s="7" t="s">
        <v>4156</v>
      </c>
      <c r="S923" s="4" t="str">
        <f>LOOKUP(2,1/('[1] 集采未中选药品规格'!$A$2:$A$596=$R923),'[1] 集采未中选药品规格'!C$2:C$596)</f>
        <v>200mg</v>
      </c>
      <c r="T923" s="4" t="str">
        <f>LOOKUP(2,1/('[1] 集采未中选药品规格'!$A$2:$A$596=$R923),'[1] 集采未中选药品规格'!D$2:D$596)</f>
        <v>10支</v>
      </c>
      <c r="U923" s="7" t="s">
        <v>89</v>
      </c>
      <c r="V923" s="61" t="s">
        <v>3236</v>
      </c>
      <c r="W923" s="7" t="s">
        <v>3237</v>
      </c>
      <c r="X923" s="61" t="s">
        <v>3236</v>
      </c>
      <c r="Y923" s="7" t="s">
        <v>3237</v>
      </c>
      <c r="Z923" s="7">
        <v>10</v>
      </c>
      <c r="AA923" s="7">
        <v>1</v>
      </c>
      <c r="AB923" s="54" t="s">
        <v>57</v>
      </c>
      <c r="AC923" s="42"/>
      <c r="AD923" s="42"/>
      <c r="AE923" s="42" t="s">
        <v>4157</v>
      </c>
      <c r="AF923" s="42" t="s">
        <v>4154</v>
      </c>
      <c r="AG923" s="42" t="s">
        <v>4158</v>
      </c>
      <c r="AH923" s="54"/>
      <c r="AI923" s="50" t="str">
        <f t="shared" si="345"/>
        <v>规格×</v>
      </c>
      <c r="AJ923" s="50" t="str">
        <f t="shared" si="346"/>
        <v>含量差比价</v>
      </c>
      <c r="AK923" s="51">
        <f t="shared" si="347"/>
        <v>8.68</v>
      </c>
      <c r="AL923" s="50">
        <f t="shared" si="348"/>
        <v>0.1</v>
      </c>
      <c r="AM923" s="52" t="str">
        <f t="shared" si="349"/>
        <v>差比价与挂网价取低者</v>
      </c>
      <c r="AN923" s="53">
        <f t="shared" si="350"/>
        <v>1</v>
      </c>
      <c r="AO923" s="53">
        <f t="shared" si="351"/>
        <v>1</v>
      </c>
      <c r="AP923" s="53">
        <f t="shared" si="352"/>
        <v>1</v>
      </c>
    </row>
    <row r="924" spans="1:42">
      <c r="A924" s="28">
        <v>61</v>
      </c>
      <c r="B924" s="28" t="s">
        <v>4108</v>
      </c>
      <c r="C924" s="28" t="s">
        <v>4109</v>
      </c>
      <c r="D924" s="28" t="s">
        <v>45</v>
      </c>
      <c r="E924" s="28" t="str">
        <f>LOOKUP(2,1/([1]中选结果表!$C$2:$C$85=D924),[1]中选结果表!$M$2:$M$85)</f>
        <v>注射剂</v>
      </c>
      <c r="F924" s="28" t="s">
        <v>4110</v>
      </c>
      <c r="G924" s="28" t="str">
        <f>LOOKUP(2,1/([1]中选结果表!$D$2:$D$85=$F924),[1]中选结果表!$E$2:$E$85)</f>
        <v>500mg</v>
      </c>
      <c r="H924" s="28" t="str">
        <f>LOOKUP(2,1/([1]中选结果表!$D$2:$D$85=$F924),[1]中选结果表!$F$2:$F$85)</f>
        <v>1袋</v>
      </c>
      <c r="I924" s="28" t="s">
        <v>1400</v>
      </c>
      <c r="J924" s="28" t="s">
        <v>2378</v>
      </c>
      <c r="K924" s="28">
        <v>17.5</v>
      </c>
      <c r="L924" s="31">
        <v>17.5</v>
      </c>
      <c r="M924" s="28">
        <v>6</v>
      </c>
      <c r="N924" s="32">
        <v>0.7</v>
      </c>
      <c r="O924" s="60" t="s">
        <v>4159</v>
      </c>
      <c r="P924" s="7" t="s">
        <v>4155</v>
      </c>
      <c r="Q924" s="7" t="s">
        <v>51</v>
      </c>
      <c r="R924" s="7" t="s">
        <v>4160</v>
      </c>
      <c r="S924" s="4" t="str">
        <f>LOOKUP(2,1/('[1] 集采未中选药品规格'!$A$2:$A$596=$R924),'[1] 集采未中选药品规格'!C$2:C$596)</f>
        <v>500mg</v>
      </c>
      <c r="T924" s="4" t="str">
        <f>LOOKUP(2,1/('[1] 集采未中选药品规格'!$A$2:$A$596=$R924),'[1] 集采未中选药品规格'!D$2:D$596)</f>
        <v>5支</v>
      </c>
      <c r="U924" s="7" t="s">
        <v>89</v>
      </c>
      <c r="V924" s="61" t="s">
        <v>2140</v>
      </c>
      <c r="W924" s="7" t="s">
        <v>2141</v>
      </c>
      <c r="X924" s="61" t="s">
        <v>2140</v>
      </c>
      <c r="Y924" s="7" t="s">
        <v>2141</v>
      </c>
      <c r="Z924" s="7">
        <v>10.85</v>
      </c>
      <c r="AA924" s="7">
        <v>2.17</v>
      </c>
      <c r="AB924" s="54" t="s">
        <v>57</v>
      </c>
      <c r="AC924" s="42"/>
      <c r="AD924" s="42"/>
      <c r="AE924" s="42" t="s">
        <v>4161</v>
      </c>
      <c r="AF924" s="42" t="s">
        <v>4159</v>
      </c>
      <c r="AG924" s="42" t="s">
        <v>4162</v>
      </c>
      <c r="AH924" s="54"/>
      <c r="AI924" s="50" t="str">
        <f t="shared" si="345"/>
        <v>规格√</v>
      </c>
      <c r="AJ924" s="50" t="str">
        <f t="shared" si="346"/>
        <v>按中选价</v>
      </c>
      <c r="AK924" s="51">
        <f t="shared" si="347"/>
        <v>17.5</v>
      </c>
      <c r="AL924" s="50">
        <f t="shared" si="348"/>
        <v>0.1</v>
      </c>
      <c r="AM924" s="52" t="str">
        <f t="shared" si="349"/>
        <v>差比价与挂网价取低者</v>
      </c>
      <c r="AN924" s="53">
        <f t="shared" si="350"/>
        <v>2.17</v>
      </c>
      <c r="AO924" s="53">
        <f t="shared" si="351"/>
        <v>2.17</v>
      </c>
      <c r="AP924" s="53">
        <f t="shared" si="352"/>
        <v>2.17</v>
      </c>
    </row>
    <row r="925" spans="1:42">
      <c r="A925" s="28">
        <v>61</v>
      </c>
      <c r="B925" s="28" t="s">
        <v>4108</v>
      </c>
      <c r="C925" s="28" t="s">
        <v>4109</v>
      </c>
      <c r="D925" s="28" t="s">
        <v>45</v>
      </c>
      <c r="E925" s="28" t="str">
        <f>LOOKUP(2,1/([1]中选结果表!$C$2:$C$85=D925),[1]中选结果表!$M$2:$M$85)</f>
        <v>注射剂</v>
      </c>
      <c r="F925" s="28" t="s">
        <v>4110</v>
      </c>
      <c r="G925" s="28" t="str">
        <f>LOOKUP(2,1/([1]中选结果表!$D$2:$D$85=$F925),[1]中选结果表!$E$2:$E$85)</f>
        <v>500mg</v>
      </c>
      <c r="H925" s="28" t="str">
        <f>LOOKUP(2,1/([1]中选结果表!$D$2:$D$85=$F925),[1]中选结果表!$F$2:$F$85)</f>
        <v>1袋</v>
      </c>
      <c r="I925" s="28" t="s">
        <v>1400</v>
      </c>
      <c r="J925" s="28" t="s">
        <v>2378</v>
      </c>
      <c r="K925" s="28">
        <v>17.5</v>
      </c>
      <c r="L925" s="31">
        <v>17.5</v>
      </c>
      <c r="M925" s="28">
        <v>6</v>
      </c>
      <c r="N925" s="32">
        <v>0.7</v>
      </c>
      <c r="O925" s="60" t="s">
        <v>4163</v>
      </c>
      <c r="P925" s="7" t="s">
        <v>4155</v>
      </c>
      <c r="Q925" s="7" t="s">
        <v>45</v>
      </c>
      <c r="R925" s="7" t="s">
        <v>4164</v>
      </c>
      <c r="S925" s="4" t="str">
        <f>LOOKUP(2,1/('[1] 集采未中选药品规格'!$A$2:$A$596=$R925),'[1] 集采未中选药品规格'!C$2:C$596)</f>
        <v>500mg</v>
      </c>
      <c r="T925" s="4" t="str">
        <f>LOOKUP(2,1/('[1] 集采未中选药品规格'!$A$2:$A$596=$R925),'[1] 集采未中选药品规格'!D$2:D$596)</f>
        <v>1支</v>
      </c>
      <c r="U925" s="7" t="s">
        <v>512</v>
      </c>
      <c r="V925" s="61" t="s">
        <v>1713</v>
      </c>
      <c r="W925" s="7" t="s">
        <v>1714</v>
      </c>
      <c r="X925" s="61" t="s">
        <v>1713</v>
      </c>
      <c r="Y925" s="7" t="s">
        <v>1714</v>
      </c>
      <c r="Z925" s="7">
        <v>6.51</v>
      </c>
      <c r="AA925" s="7">
        <v>6.51</v>
      </c>
      <c r="AB925" s="54" t="s">
        <v>57</v>
      </c>
      <c r="AC925" s="42"/>
      <c r="AD925" s="42"/>
      <c r="AE925" s="42" t="s">
        <v>4165</v>
      </c>
      <c r="AF925" s="42" t="s">
        <v>4163</v>
      </c>
      <c r="AG925" s="42" t="s">
        <v>4166</v>
      </c>
      <c r="AH925" s="54"/>
      <c r="AI925" s="50" t="str">
        <f t="shared" si="345"/>
        <v>规格√</v>
      </c>
      <c r="AJ925" s="50" t="str">
        <f t="shared" si="346"/>
        <v>按中选价</v>
      </c>
      <c r="AK925" s="51">
        <f t="shared" si="347"/>
        <v>17.5</v>
      </c>
      <c r="AL925" s="50">
        <f t="shared" si="348"/>
        <v>0.4</v>
      </c>
      <c r="AM925" s="52" t="str">
        <f t="shared" si="349"/>
        <v>差比价与挂网价取低者</v>
      </c>
      <c r="AN925" s="53">
        <f t="shared" si="350"/>
        <v>6.51</v>
      </c>
      <c r="AO925" s="53">
        <f t="shared" si="351"/>
        <v>6.51</v>
      </c>
      <c r="AP925" s="53">
        <f t="shared" si="352"/>
        <v>6.51</v>
      </c>
    </row>
    <row r="926" spans="1:42">
      <c r="A926" s="28">
        <v>61</v>
      </c>
      <c r="B926" s="28" t="s">
        <v>4108</v>
      </c>
      <c r="C926" s="28" t="s">
        <v>4109</v>
      </c>
      <c r="D926" s="28" t="s">
        <v>45</v>
      </c>
      <c r="E926" s="28" t="str">
        <f>LOOKUP(2,1/([1]中选结果表!$C$2:$C$85=D926),[1]中选结果表!$M$2:$M$85)</f>
        <v>注射剂</v>
      </c>
      <c r="F926" s="28" t="s">
        <v>4110</v>
      </c>
      <c r="G926" s="28" t="str">
        <f>LOOKUP(2,1/([1]中选结果表!$D$2:$D$85=$F926),[1]中选结果表!$E$2:$E$85)</f>
        <v>500mg</v>
      </c>
      <c r="H926" s="28" t="str">
        <f>LOOKUP(2,1/([1]中选结果表!$D$2:$D$85=$F926),[1]中选结果表!$F$2:$F$85)</f>
        <v>1袋</v>
      </c>
      <c r="I926" s="28" t="s">
        <v>1400</v>
      </c>
      <c r="J926" s="28" t="s">
        <v>2378</v>
      </c>
      <c r="K926" s="28">
        <v>17.5</v>
      </c>
      <c r="L926" s="31">
        <v>17.5</v>
      </c>
      <c r="M926" s="28">
        <v>6</v>
      </c>
      <c r="N926" s="32">
        <v>0.7</v>
      </c>
      <c r="O926" s="60" t="s">
        <v>4167</v>
      </c>
      <c r="P926" s="7" t="s">
        <v>4124</v>
      </c>
      <c r="Q926" s="7" t="s">
        <v>45</v>
      </c>
      <c r="R926" s="7" t="s">
        <v>4168</v>
      </c>
      <c r="S926" s="4" t="str">
        <f>LOOKUP(2,1/('[1] 集采未中选药品规格'!$A$2:$A$596=$R926),'[1] 集采未中选药品规格'!C$2:C$596)</f>
        <v>300mg</v>
      </c>
      <c r="T926" s="4" t="str">
        <f>LOOKUP(2,1/('[1] 集采未中选药品规格'!$A$2:$A$596=$R926),'[1] 集采未中选药品规格'!D$2:D$596)</f>
        <v>1瓶</v>
      </c>
      <c r="U926" s="7" t="s">
        <v>47</v>
      </c>
      <c r="V926" s="61" t="s">
        <v>2247</v>
      </c>
      <c r="W926" s="7" t="s">
        <v>2133</v>
      </c>
      <c r="X926" s="61" t="s">
        <v>2247</v>
      </c>
      <c r="Y926" s="7" t="s">
        <v>2133</v>
      </c>
      <c r="Z926" s="7">
        <v>7.9</v>
      </c>
      <c r="AA926" s="7">
        <v>7.9</v>
      </c>
      <c r="AB926" s="54" t="s">
        <v>57</v>
      </c>
      <c r="AC926" s="42"/>
      <c r="AD926" s="42"/>
      <c r="AE926" s="42" t="s">
        <v>4169</v>
      </c>
      <c r="AF926" s="42" t="s">
        <v>4167</v>
      </c>
      <c r="AG926" s="42" t="s">
        <v>4170</v>
      </c>
      <c r="AH926" s="54"/>
      <c r="AI926" s="50" t="str">
        <f t="shared" si="345"/>
        <v>规格×</v>
      </c>
      <c r="AJ926" s="50" t="str">
        <f t="shared" si="346"/>
        <v>含量差比价</v>
      </c>
      <c r="AK926" s="51">
        <f t="shared" si="347"/>
        <v>11.84</v>
      </c>
      <c r="AL926" s="50">
        <f t="shared" si="348"/>
        <v>0.7</v>
      </c>
      <c r="AM926" s="52" t="str">
        <f t="shared" si="349"/>
        <v>差比价与挂网价取低者</v>
      </c>
      <c r="AN926" s="53">
        <f t="shared" si="350"/>
        <v>7.9</v>
      </c>
      <c r="AO926" s="53">
        <f t="shared" si="351"/>
        <v>7.9</v>
      </c>
      <c r="AP926" s="53">
        <f t="shared" si="352"/>
        <v>7.9</v>
      </c>
    </row>
    <row r="927" spans="1:42">
      <c r="A927" s="28">
        <v>61</v>
      </c>
      <c r="B927" s="28" t="s">
        <v>4108</v>
      </c>
      <c r="C927" s="28" t="s">
        <v>4109</v>
      </c>
      <c r="D927" s="28" t="s">
        <v>45</v>
      </c>
      <c r="E927" s="28" t="str">
        <f>LOOKUP(2,1/([1]中选结果表!$C$2:$C$85=D927),[1]中选结果表!$M$2:$M$85)</f>
        <v>注射剂</v>
      </c>
      <c r="F927" s="28" t="s">
        <v>4110</v>
      </c>
      <c r="G927" s="28" t="str">
        <f>LOOKUP(2,1/([1]中选结果表!$D$2:$D$85=$F927),[1]中选结果表!$E$2:$E$85)</f>
        <v>500mg</v>
      </c>
      <c r="H927" s="28" t="str">
        <f>LOOKUP(2,1/([1]中选结果表!$D$2:$D$85=$F927),[1]中选结果表!$F$2:$F$85)</f>
        <v>1袋</v>
      </c>
      <c r="I927" s="28" t="s">
        <v>1400</v>
      </c>
      <c r="J927" s="28" t="s">
        <v>2378</v>
      </c>
      <c r="K927" s="28">
        <v>17.5</v>
      </c>
      <c r="L927" s="31">
        <v>17.5</v>
      </c>
      <c r="M927" s="28">
        <v>6</v>
      </c>
      <c r="N927" s="32">
        <v>0.7</v>
      </c>
      <c r="O927" s="60" t="s">
        <v>4171</v>
      </c>
      <c r="P927" s="7" t="s">
        <v>4124</v>
      </c>
      <c r="Q927" s="7" t="s">
        <v>45</v>
      </c>
      <c r="R927" s="7" t="s">
        <v>4172</v>
      </c>
      <c r="S927" s="4" t="str">
        <f>LOOKUP(2,1/('[1] 集采未中选药品规格'!$A$2:$A$596=$R927),'[1] 集采未中选药品规格'!C$2:C$596)</f>
        <v>300mg</v>
      </c>
      <c r="T927" s="4" t="str">
        <f>LOOKUP(2,1/('[1] 集采未中选药品规格'!$A$2:$A$596=$R927),'[1] 集采未中选药品规格'!D$2:D$596)</f>
        <v>1袋</v>
      </c>
      <c r="U927" s="7" t="s">
        <v>1400</v>
      </c>
      <c r="V927" s="61" t="s">
        <v>4173</v>
      </c>
      <c r="W927" s="7" t="s">
        <v>4174</v>
      </c>
      <c r="X927" s="61" t="s">
        <v>4173</v>
      </c>
      <c r="Y927" s="7" t="s">
        <v>4174</v>
      </c>
      <c r="Z927" s="7">
        <v>4.9800000000000004</v>
      </c>
      <c r="AA927" s="7">
        <v>4.9800000000000004</v>
      </c>
      <c r="AB927" s="54" t="s">
        <v>57</v>
      </c>
      <c r="AC927" s="42"/>
      <c r="AD927" s="42"/>
      <c r="AE927" s="42" t="s">
        <v>4175</v>
      </c>
      <c r="AF927" s="42" t="s">
        <v>4171</v>
      </c>
      <c r="AG927" s="42" t="s">
        <v>4176</v>
      </c>
      <c r="AH927" s="54"/>
      <c r="AI927" s="50" t="str">
        <f t="shared" si="345"/>
        <v>规格×</v>
      </c>
      <c r="AJ927" s="50" t="str">
        <f t="shared" si="346"/>
        <v>含量差比价</v>
      </c>
      <c r="AK927" s="51">
        <f t="shared" si="347"/>
        <v>11.84</v>
      </c>
      <c r="AL927" s="50">
        <f t="shared" si="348"/>
        <v>0.4</v>
      </c>
      <c r="AM927" s="52" t="str">
        <f t="shared" si="349"/>
        <v>差比价与挂网价取低者</v>
      </c>
      <c r="AN927" s="53">
        <f t="shared" si="350"/>
        <v>4.9800000000000004</v>
      </c>
      <c r="AO927" s="53">
        <f t="shared" si="351"/>
        <v>4.9800000000000004</v>
      </c>
      <c r="AP927" s="53">
        <f t="shared" si="352"/>
        <v>4.9800000000000004</v>
      </c>
    </row>
    <row r="928" spans="1:42">
      <c r="A928" s="28">
        <v>61</v>
      </c>
      <c r="B928" s="28" t="s">
        <v>4108</v>
      </c>
      <c r="C928" s="28" t="s">
        <v>4109</v>
      </c>
      <c r="D928" s="28" t="s">
        <v>45</v>
      </c>
      <c r="E928" s="28" t="str">
        <f>LOOKUP(2,1/([1]中选结果表!$C$2:$C$85=D928),[1]中选结果表!$M$2:$M$85)</f>
        <v>注射剂</v>
      </c>
      <c r="F928" s="28" t="s">
        <v>4110</v>
      </c>
      <c r="G928" s="28" t="str">
        <f>LOOKUP(2,1/([1]中选结果表!$D$2:$D$85=$F928),[1]中选结果表!$E$2:$E$85)</f>
        <v>500mg</v>
      </c>
      <c r="H928" s="28" t="str">
        <f>LOOKUP(2,1/([1]中选结果表!$D$2:$D$85=$F928),[1]中选结果表!$F$2:$F$85)</f>
        <v>1袋</v>
      </c>
      <c r="I928" s="28" t="s">
        <v>1400</v>
      </c>
      <c r="J928" s="28" t="s">
        <v>2378</v>
      </c>
      <c r="K928" s="28">
        <v>17.5</v>
      </c>
      <c r="L928" s="31">
        <v>17.5</v>
      </c>
      <c r="M928" s="28">
        <v>6</v>
      </c>
      <c r="N928" s="32">
        <v>0.7</v>
      </c>
      <c r="O928" s="60" t="s">
        <v>4177</v>
      </c>
      <c r="P928" s="7" t="s">
        <v>4178</v>
      </c>
      <c r="Q928" s="7" t="s">
        <v>45</v>
      </c>
      <c r="R928" s="7" t="s">
        <v>4179</v>
      </c>
      <c r="S928" s="4" t="str">
        <f>LOOKUP(2,1/('[1] 集采未中选药品规格'!$A$2:$A$596=$R928),'[1] 集采未中选药品规格'!C$2:C$596)</f>
        <v>300mg</v>
      </c>
      <c r="T928" s="4" t="str">
        <f>LOOKUP(2,1/('[1] 集采未中选药品规格'!$A$2:$A$596=$R928),'[1] 集采未中选药品规格'!D$2:D$596)</f>
        <v>1瓶</v>
      </c>
      <c r="U928" s="7" t="s">
        <v>47</v>
      </c>
      <c r="V928" s="61" t="s">
        <v>4180</v>
      </c>
      <c r="W928" s="7" t="s">
        <v>4181</v>
      </c>
      <c r="X928" s="61" t="s">
        <v>4180</v>
      </c>
      <c r="Y928" s="7" t="s">
        <v>4181</v>
      </c>
      <c r="Z928" s="7">
        <v>33.04</v>
      </c>
      <c r="AA928" s="7">
        <v>33.04</v>
      </c>
      <c r="AB928" s="54" t="s">
        <v>57</v>
      </c>
      <c r="AC928" s="42"/>
      <c r="AD928" s="42"/>
      <c r="AE928" s="42" t="s">
        <v>4182</v>
      </c>
      <c r="AF928" s="42" t="s">
        <v>4177</v>
      </c>
      <c r="AG928" s="42" t="s">
        <v>4183</v>
      </c>
      <c r="AH928" s="54"/>
      <c r="AI928" s="50" t="str">
        <f t="shared" si="345"/>
        <v>规格×</v>
      </c>
      <c r="AJ928" s="50" t="str">
        <f t="shared" si="346"/>
        <v>含量差比价</v>
      </c>
      <c r="AK928" s="51">
        <f t="shared" si="347"/>
        <v>11.84</v>
      </c>
      <c r="AL928" s="50">
        <f t="shared" si="348"/>
        <v>2.8</v>
      </c>
      <c r="AM928" s="52" t="str">
        <f t="shared" si="349"/>
        <v>差比价与挂网价取低者</v>
      </c>
      <c r="AN928" s="53">
        <f t="shared" si="350"/>
        <v>11.84</v>
      </c>
      <c r="AO928" s="53">
        <f t="shared" si="351"/>
        <v>11.84</v>
      </c>
      <c r="AP928" s="53">
        <f t="shared" si="352"/>
        <v>11.84</v>
      </c>
    </row>
    <row r="929" spans="1:42">
      <c r="A929" s="28">
        <v>61</v>
      </c>
      <c r="B929" s="28" t="s">
        <v>4108</v>
      </c>
      <c r="C929" s="28" t="s">
        <v>4109</v>
      </c>
      <c r="D929" s="28" t="s">
        <v>45</v>
      </c>
      <c r="E929" s="28" t="str">
        <f>LOOKUP(2,1/([1]中选结果表!$C$2:$C$85=D929),[1]中选结果表!$M$2:$M$85)</f>
        <v>注射剂</v>
      </c>
      <c r="F929" s="28" t="s">
        <v>4110</v>
      </c>
      <c r="G929" s="28" t="str">
        <f>LOOKUP(2,1/([1]中选结果表!$D$2:$D$85=$F929),[1]中选结果表!$E$2:$E$85)</f>
        <v>500mg</v>
      </c>
      <c r="H929" s="28" t="str">
        <f>LOOKUP(2,1/([1]中选结果表!$D$2:$D$85=$F929),[1]中选结果表!$F$2:$F$85)</f>
        <v>1袋</v>
      </c>
      <c r="I929" s="28" t="s">
        <v>1400</v>
      </c>
      <c r="J929" s="28" t="s">
        <v>2378</v>
      </c>
      <c r="K929" s="28">
        <v>17.5</v>
      </c>
      <c r="L929" s="31">
        <v>17.5</v>
      </c>
      <c r="M929" s="28">
        <v>6</v>
      </c>
      <c r="N929" s="32">
        <v>0.7</v>
      </c>
      <c r="O929" s="60" t="s">
        <v>4184</v>
      </c>
      <c r="P929" s="7" t="s">
        <v>4108</v>
      </c>
      <c r="Q929" s="7" t="s">
        <v>45</v>
      </c>
      <c r="R929" s="7" t="s">
        <v>4185</v>
      </c>
      <c r="S929" s="4" t="str">
        <f>LOOKUP(2,1/('[1] 集采未中选药品规格'!$A$2:$A$596=$R929),'[1] 集采未中选药品规格'!C$2:C$596)</f>
        <v>500mg</v>
      </c>
      <c r="T929" s="4" t="str">
        <f>LOOKUP(2,1/('[1] 集采未中选药品规格'!$A$2:$A$596=$R929),'[1] 集采未中选药品规格'!D$2:D$596)</f>
        <v>1袋</v>
      </c>
      <c r="U929" s="7" t="s">
        <v>1400</v>
      </c>
      <c r="V929" s="61" t="s">
        <v>4186</v>
      </c>
      <c r="W929" s="7" t="s">
        <v>4187</v>
      </c>
      <c r="X929" s="61" t="s">
        <v>4186</v>
      </c>
      <c r="Y929" s="7" t="s">
        <v>4187</v>
      </c>
      <c r="Z929" s="7">
        <v>107.83</v>
      </c>
      <c r="AA929" s="7">
        <v>107.83</v>
      </c>
      <c r="AB929" s="54" t="s">
        <v>57</v>
      </c>
      <c r="AC929" s="42"/>
      <c r="AD929" s="42"/>
      <c r="AE929" s="42" t="s">
        <v>4188</v>
      </c>
      <c r="AF929" s="42" t="s">
        <v>4184</v>
      </c>
      <c r="AG929" s="42" t="s">
        <v>4189</v>
      </c>
      <c r="AH929" s="54"/>
      <c r="AI929" s="50" t="str">
        <f t="shared" si="345"/>
        <v>规格√</v>
      </c>
      <c r="AJ929" s="50" t="str">
        <f t="shared" si="346"/>
        <v>按中选价</v>
      </c>
      <c r="AK929" s="51">
        <f t="shared" si="347"/>
        <v>17.5</v>
      </c>
      <c r="AL929" s="50">
        <f t="shared" si="348"/>
        <v>6.2</v>
      </c>
      <c r="AM929" s="52" t="str">
        <f t="shared" si="349"/>
        <v>差比价与挂网价取低者</v>
      </c>
      <c r="AN929" s="53">
        <f t="shared" si="350"/>
        <v>17.5</v>
      </c>
      <c r="AO929" s="53">
        <f t="shared" si="351"/>
        <v>17.5</v>
      </c>
      <c r="AP929" s="53">
        <f t="shared" si="352"/>
        <v>17.5</v>
      </c>
    </row>
    <row r="930" spans="1:42">
      <c r="A930" s="28">
        <v>61</v>
      </c>
      <c r="B930" s="28" t="s">
        <v>4108</v>
      </c>
      <c r="C930" s="28" t="s">
        <v>4109</v>
      </c>
      <c r="D930" s="28" t="s">
        <v>45</v>
      </c>
      <c r="E930" s="28" t="str">
        <f>LOOKUP(2,1/([1]中选结果表!$C$2:$C$85=D930),[1]中选结果表!$M$2:$M$85)</f>
        <v>注射剂</v>
      </c>
      <c r="F930" s="28" t="s">
        <v>4110</v>
      </c>
      <c r="G930" s="28" t="str">
        <f>LOOKUP(2,1/([1]中选结果表!$D$2:$D$85=$F930),[1]中选结果表!$E$2:$E$85)</f>
        <v>500mg</v>
      </c>
      <c r="H930" s="28" t="str">
        <f>LOOKUP(2,1/([1]中选结果表!$D$2:$D$85=$F930),[1]中选结果表!$F$2:$F$85)</f>
        <v>1袋</v>
      </c>
      <c r="I930" s="28" t="s">
        <v>1400</v>
      </c>
      <c r="J930" s="28" t="s">
        <v>2378</v>
      </c>
      <c r="K930" s="28">
        <v>17.5</v>
      </c>
      <c r="L930" s="31">
        <v>17.5</v>
      </c>
      <c r="M930" s="28">
        <v>6</v>
      </c>
      <c r="N930" s="32">
        <v>0.7</v>
      </c>
      <c r="O930" s="60" t="s">
        <v>4190</v>
      </c>
      <c r="P930" s="7" t="s">
        <v>4119</v>
      </c>
      <c r="Q930" s="7" t="s">
        <v>45</v>
      </c>
      <c r="R930" s="7" t="s">
        <v>4191</v>
      </c>
      <c r="S930" s="4" t="str">
        <f>LOOKUP(2,1/('[1] 集采未中选药品规格'!$A$2:$A$596=$R930),'[1] 集采未中选药品规格'!C$2:C$596)</f>
        <v>250mg</v>
      </c>
      <c r="T930" s="4" t="str">
        <f>LOOKUP(2,1/('[1] 集采未中选药品规格'!$A$2:$A$596=$R930),'[1] 集采未中选药品规格'!D$2:D$596)</f>
        <v>1瓶</v>
      </c>
      <c r="U930" s="7" t="s">
        <v>47</v>
      </c>
      <c r="V930" s="61" t="s">
        <v>342</v>
      </c>
      <c r="W930" s="7" t="s">
        <v>220</v>
      </c>
      <c r="X930" s="61" t="s">
        <v>342</v>
      </c>
      <c r="Y930" s="7" t="s">
        <v>220</v>
      </c>
      <c r="Z930" s="7">
        <v>13.75</v>
      </c>
      <c r="AA930" s="7">
        <v>13.75</v>
      </c>
      <c r="AB930" s="54" t="s">
        <v>57</v>
      </c>
      <c r="AC930" s="42"/>
      <c r="AD930" s="42"/>
      <c r="AE930" s="42" t="s">
        <v>4192</v>
      </c>
      <c r="AF930" s="42" t="s">
        <v>4190</v>
      </c>
      <c r="AG930" s="42" t="s">
        <v>4193</v>
      </c>
      <c r="AH930" s="54"/>
      <c r="AI930" s="50" t="str">
        <f t="shared" si="345"/>
        <v>规格×</v>
      </c>
      <c r="AJ930" s="50" t="str">
        <f t="shared" si="346"/>
        <v>含量差比价</v>
      </c>
      <c r="AK930" s="51">
        <f t="shared" si="347"/>
        <v>10.29</v>
      </c>
      <c r="AL930" s="50">
        <f t="shared" si="348"/>
        <v>1.3</v>
      </c>
      <c r="AM930" s="52" t="str">
        <f t="shared" si="349"/>
        <v>差比价与挂网价取低者</v>
      </c>
      <c r="AN930" s="53">
        <f t="shared" si="350"/>
        <v>10.29</v>
      </c>
      <c r="AO930" s="53">
        <f t="shared" si="351"/>
        <v>10.29</v>
      </c>
      <c r="AP930" s="53">
        <f t="shared" si="352"/>
        <v>10.29</v>
      </c>
    </row>
    <row r="931" spans="1:42">
      <c r="A931" s="28">
        <v>61</v>
      </c>
      <c r="B931" s="28" t="s">
        <v>4108</v>
      </c>
      <c r="C931" s="28" t="s">
        <v>4109</v>
      </c>
      <c r="D931" s="28" t="s">
        <v>45</v>
      </c>
      <c r="E931" s="28" t="str">
        <f>LOOKUP(2,1/([1]中选结果表!$C$2:$C$85=D931),[1]中选结果表!$M$2:$M$85)</f>
        <v>注射剂</v>
      </c>
      <c r="F931" s="28" t="s">
        <v>4110</v>
      </c>
      <c r="G931" s="28" t="str">
        <f>LOOKUP(2,1/([1]中选结果表!$D$2:$D$85=$F931),[1]中选结果表!$E$2:$E$85)</f>
        <v>500mg</v>
      </c>
      <c r="H931" s="28" t="str">
        <f>LOOKUP(2,1/([1]中选结果表!$D$2:$D$85=$F931),[1]中选结果表!$F$2:$F$85)</f>
        <v>1袋</v>
      </c>
      <c r="I931" s="28" t="s">
        <v>1400</v>
      </c>
      <c r="J931" s="28" t="s">
        <v>2378</v>
      </c>
      <c r="K931" s="28">
        <v>17.5</v>
      </c>
      <c r="L931" s="31">
        <v>17.5</v>
      </c>
      <c r="M931" s="28">
        <v>6</v>
      </c>
      <c r="N931" s="32">
        <v>0.7</v>
      </c>
      <c r="O931" s="60" t="s">
        <v>4194</v>
      </c>
      <c r="P931" s="7" t="s">
        <v>4119</v>
      </c>
      <c r="Q931" s="7" t="s">
        <v>45</v>
      </c>
      <c r="R931" s="7" t="s">
        <v>4195</v>
      </c>
      <c r="S931" s="4" t="str">
        <f>LOOKUP(2,1/('[1] 集采未中选药品规格'!$A$2:$A$596=$R931),'[1] 集采未中选药品规格'!C$2:C$596)</f>
        <v>300mg</v>
      </c>
      <c r="T931" s="4" t="str">
        <f>LOOKUP(2,1/('[1] 集采未中选药品规格'!$A$2:$A$596=$R931),'[1] 集采未中选药品规格'!D$2:D$596)</f>
        <v>1袋</v>
      </c>
      <c r="U931" s="7" t="s">
        <v>1400</v>
      </c>
      <c r="V931" s="61" t="s">
        <v>70</v>
      </c>
      <c r="W931" s="7" t="s">
        <v>71</v>
      </c>
      <c r="X931" s="61" t="s">
        <v>70</v>
      </c>
      <c r="Y931" s="7" t="s">
        <v>71</v>
      </c>
      <c r="Z931" s="7">
        <v>13.42</v>
      </c>
      <c r="AA931" s="7">
        <v>13.42</v>
      </c>
      <c r="AB931" s="54" t="s">
        <v>57</v>
      </c>
      <c r="AC931" s="42"/>
      <c r="AD931" s="42"/>
      <c r="AE931" s="42" t="s">
        <v>4196</v>
      </c>
      <c r="AF931" s="42" t="s">
        <v>4194</v>
      </c>
      <c r="AG931" s="42" t="s">
        <v>4197</v>
      </c>
      <c r="AH931" s="54"/>
      <c r="AI931" s="50" t="str">
        <f t="shared" si="345"/>
        <v>规格×</v>
      </c>
      <c r="AJ931" s="50" t="str">
        <f t="shared" si="346"/>
        <v>含量差比价</v>
      </c>
      <c r="AK931" s="51">
        <f t="shared" si="347"/>
        <v>11.84</v>
      </c>
      <c r="AL931" s="50">
        <f t="shared" si="348"/>
        <v>1.1000000000000001</v>
      </c>
      <c r="AM931" s="52" t="str">
        <f t="shared" si="349"/>
        <v>差比价与挂网价取低者</v>
      </c>
      <c r="AN931" s="53">
        <f t="shared" si="350"/>
        <v>11.84</v>
      </c>
      <c r="AO931" s="53">
        <f t="shared" si="351"/>
        <v>11.84</v>
      </c>
      <c r="AP931" s="53">
        <f t="shared" si="352"/>
        <v>11.84</v>
      </c>
    </row>
    <row r="932" spans="1:42">
      <c r="A932" s="28">
        <v>61</v>
      </c>
      <c r="B932" s="28" t="s">
        <v>4108</v>
      </c>
      <c r="C932" s="28" t="s">
        <v>4109</v>
      </c>
      <c r="D932" s="28" t="s">
        <v>45</v>
      </c>
      <c r="E932" s="28" t="str">
        <f>LOOKUP(2,1/([1]中选结果表!$C$2:$C$85=D932),[1]中选结果表!$M$2:$M$85)</f>
        <v>注射剂</v>
      </c>
      <c r="F932" s="28" t="s">
        <v>4110</v>
      </c>
      <c r="G932" s="28" t="str">
        <f>LOOKUP(2,1/([1]中选结果表!$D$2:$D$85=$F932),[1]中选结果表!$E$2:$E$85)</f>
        <v>500mg</v>
      </c>
      <c r="H932" s="28" t="str">
        <f>LOOKUP(2,1/([1]中选结果表!$D$2:$D$85=$F932),[1]中选结果表!$F$2:$F$85)</f>
        <v>1袋</v>
      </c>
      <c r="I932" s="28" t="s">
        <v>1400</v>
      </c>
      <c r="J932" s="28" t="s">
        <v>2378</v>
      </c>
      <c r="K932" s="28">
        <v>17.5</v>
      </c>
      <c r="L932" s="31">
        <v>17.5</v>
      </c>
      <c r="M932" s="28">
        <v>6</v>
      </c>
      <c r="N932" s="32">
        <v>0.7</v>
      </c>
      <c r="O932" s="60" t="s">
        <v>4198</v>
      </c>
      <c r="P932" s="7" t="s">
        <v>4119</v>
      </c>
      <c r="Q932" s="7" t="s">
        <v>45</v>
      </c>
      <c r="R932" s="7" t="s">
        <v>4199</v>
      </c>
      <c r="S932" s="4" t="str">
        <f>LOOKUP(2,1/('[1] 集采未中选药品规格'!$A$2:$A$596=$R932),'[1] 集采未中选药品规格'!C$2:C$596)</f>
        <v>300mg</v>
      </c>
      <c r="T932" s="4" t="str">
        <f>LOOKUP(2,1/('[1] 集采未中选药品规格'!$A$2:$A$596=$R932),'[1] 集采未中选药品规格'!D$2:D$596)</f>
        <v>1瓶</v>
      </c>
      <c r="U932" s="7" t="s">
        <v>89</v>
      </c>
      <c r="V932" s="61" t="s">
        <v>522</v>
      </c>
      <c r="W932" s="7" t="s">
        <v>523</v>
      </c>
      <c r="X932" s="61" t="s">
        <v>522</v>
      </c>
      <c r="Y932" s="7" t="s">
        <v>523</v>
      </c>
      <c r="Z932" s="7">
        <v>9.77</v>
      </c>
      <c r="AA932" s="7">
        <v>9.77</v>
      </c>
      <c r="AB932" s="54" t="s">
        <v>57</v>
      </c>
      <c r="AC932" s="42"/>
      <c r="AD932" s="42"/>
      <c r="AE932" s="42" t="s">
        <v>4200</v>
      </c>
      <c r="AF932" s="42" t="s">
        <v>4198</v>
      </c>
      <c r="AG932" s="42" t="s">
        <v>4201</v>
      </c>
      <c r="AH932" s="54"/>
      <c r="AI932" s="50" t="str">
        <f t="shared" si="345"/>
        <v>规格×</v>
      </c>
      <c r="AJ932" s="50" t="str">
        <f t="shared" si="346"/>
        <v>含量差比价</v>
      </c>
      <c r="AK932" s="51">
        <f t="shared" si="347"/>
        <v>11.84</v>
      </c>
      <c r="AL932" s="50">
        <f t="shared" si="348"/>
        <v>0.8</v>
      </c>
      <c r="AM932" s="52" t="str">
        <f t="shared" si="349"/>
        <v>差比价与挂网价取低者</v>
      </c>
      <c r="AN932" s="53">
        <f t="shared" si="350"/>
        <v>9.77</v>
      </c>
      <c r="AO932" s="53">
        <f t="shared" si="351"/>
        <v>9.77</v>
      </c>
      <c r="AP932" s="53">
        <f t="shared" si="352"/>
        <v>9.77</v>
      </c>
    </row>
    <row r="933" spans="1:42">
      <c r="A933" s="28">
        <v>61</v>
      </c>
      <c r="B933" s="28" t="s">
        <v>4108</v>
      </c>
      <c r="C933" s="28" t="s">
        <v>4109</v>
      </c>
      <c r="D933" s="28" t="s">
        <v>45</v>
      </c>
      <c r="E933" s="28" t="str">
        <f>LOOKUP(2,1/([1]中选结果表!$C$2:$C$85=D933),[1]中选结果表!$M$2:$M$85)</f>
        <v>注射剂</v>
      </c>
      <c r="F933" s="56" t="s">
        <v>4202</v>
      </c>
      <c r="G933" s="28" t="str">
        <f>LOOKUP(2,1/([1]中选结果表!$D$2:$D$85=$F933),[1]中选结果表!$E$2:$E$85)</f>
        <v>500mg</v>
      </c>
      <c r="H933" s="28" t="str">
        <f>LOOKUP(2,1/([1]中选结果表!$D$2:$D$85=$F933),[1]中选结果表!$F$2:$F$85)</f>
        <v>1袋</v>
      </c>
      <c r="I933" s="28" t="s">
        <v>1400</v>
      </c>
      <c r="J933" s="28" t="s">
        <v>2378</v>
      </c>
      <c r="K933" s="28">
        <v>17.5</v>
      </c>
      <c r="L933" s="31">
        <v>17.5</v>
      </c>
      <c r="M933" s="28">
        <v>6</v>
      </c>
      <c r="N933" s="32">
        <v>0.7</v>
      </c>
      <c r="O933" s="60" t="s">
        <v>4203</v>
      </c>
      <c r="P933" s="7" t="s">
        <v>4119</v>
      </c>
      <c r="Q933" s="7" t="s">
        <v>45</v>
      </c>
      <c r="R933" s="7" t="s">
        <v>4204</v>
      </c>
      <c r="S933" s="4" t="str">
        <f>LOOKUP(2,1/('[1] 集采未中选药品规格'!$A$2:$A$596=$R933),'[1] 集采未中选药品规格'!C$2:C$596)</f>
        <v>300mg</v>
      </c>
      <c r="T933" s="4" t="str">
        <f>LOOKUP(2,1/('[1] 集采未中选药品规格'!$A$2:$A$596=$R933),'[1] 集采未中选药品规格'!D$2:D$596)</f>
        <v>1瓶</v>
      </c>
      <c r="U933" s="7" t="s">
        <v>47</v>
      </c>
      <c r="V933" s="61" t="s">
        <v>70</v>
      </c>
      <c r="W933" s="7" t="s">
        <v>71</v>
      </c>
      <c r="X933" s="61" t="s">
        <v>70</v>
      </c>
      <c r="Y933" s="7" t="s">
        <v>71</v>
      </c>
      <c r="Z933" s="7">
        <v>10.63</v>
      </c>
      <c r="AA933" s="7">
        <v>10.63</v>
      </c>
      <c r="AB933" s="54" t="s">
        <v>57</v>
      </c>
      <c r="AC933" s="42"/>
      <c r="AD933" s="42"/>
      <c r="AE933" s="42" t="s">
        <v>4196</v>
      </c>
      <c r="AF933" s="42" t="s">
        <v>4203</v>
      </c>
      <c r="AG933" s="42" t="s">
        <v>4197</v>
      </c>
      <c r="AH933" s="54"/>
      <c r="AI933" s="50" t="str">
        <f t="shared" si="345"/>
        <v>规格×</v>
      </c>
      <c r="AJ933" s="50" t="str">
        <f t="shared" si="346"/>
        <v>含量差比价</v>
      </c>
      <c r="AK933" s="51">
        <f t="shared" si="347"/>
        <v>11.84</v>
      </c>
      <c r="AL933" s="50">
        <f t="shared" si="348"/>
        <v>0.9</v>
      </c>
      <c r="AM933" s="52" t="str">
        <f t="shared" si="349"/>
        <v>差比价与挂网价取低者</v>
      </c>
      <c r="AN933" s="53">
        <f t="shared" si="350"/>
        <v>10.63</v>
      </c>
      <c r="AO933" s="53">
        <f t="shared" si="351"/>
        <v>10.63</v>
      </c>
      <c r="AP933" s="53">
        <f t="shared" si="352"/>
        <v>10.63</v>
      </c>
    </row>
    <row r="934" spans="1:42">
      <c r="A934" s="28">
        <v>61</v>
      </c>
      <c r="B934" s="28" t="s">
        <v>4108</v>
      </c>
      <c r="C934" s="28" t="s">
        <v>4109</v>
      </c>
      <c r="D934" s="28" t="s">
        <v>45</v>
      </c>
      <c r="E934" s="28" t="str">
        <f>LOOKUP(2,1/([1]中选结果表!$C$2:$C$85=D934),[1]中选结果表!$M$2:$M$85)</f>
        <v>注射剂</v>
      </c>
      <c r="F934" s="28" t="s">
        <v>4110</v>
      </c>
      <c r="G934" s="28" t="str">
        <f>LOOKUP(2,1/([1]中选结果表!$D$2:$D$85=$F934),[1]中选结果表!$E$2:$E$85)</f>
        <v>500mg</v>
      </c>
      <c r="H934" s="28" t="str">
        <f>LOOKUP(2,1/([1]中选结果表!$D$2:$D$85=$F934),[1]中选结果表!$F$2:$F$85)</f>
        <v>1袋</v>
      </c>
      <c r="I934" s="28" t="s">
        <v>1400</v>
      </c>
      <c r="J934" s="28" t="s">
        <v>2378</v>
      </c>
      <c r="K934" s="28">
        <v>17.5</v>
      </c>
      <c r="L934" s="31">
        <v>17.5</v>
      </c>
      <c r="M934" s="28">
        <v>6</v>
      </c>
      <c r="N934" s="32">
        <v>0.7</v>
      </c>
      <c r="O934" s="60" t="s">
        <v>4205</v>
      </c>
      <c r="P934" s="7" t="s">
        <v>4119</v>
      </c>
      <c r="Q934" s="7" t="s">
        <v>45</v>
      </c>
      <c r="R934" s="7" t="s">
        <v>4195</v>
      </c>
      <c r="S934" s="4" t="str">
        <f>LOOKUP(2,1/('[1] 集采未中选药品规格'!$A$2:$A$596=$R934),'[1] 集采未中选药品规格'!C$2:C$596)</f>
        <v>300mg</v>
      </c>
      <c r="T934" s="4" t="str">
        <f>LOOKUP(2,1/('[1] 集采未中选药品规格'!$A$2:$A$596=$R934),'[1] 集采未中选药品规格'!D$2:D$596)</f>
        <v>1袋</v>
      </c>
      <c r="U934" s="7" t="s">
        <v>1400</v>
      </c>
      <c r="V934" s="61" t="s">
        <v>70</v>
      </c>
      <c r="W934" s="7" t="s">
        <v>71</v>
      </c>
      <c r="X934" s="61" t="s">
        <v>70</v>
      </c>
      <c r="Y934" s="7" t="s">
        <v>71</v>
      </c>
      <c r="Z934" s="7">
        <v>11.95</v>
      </c>
      <c r="AA934" s="7">
        <v>11.95</v>
      </c>
      <c r="AB934" s="54" t="s">
        <v>57</v>
      </c>
      <c r="AC934" s="42"/>
      <c r="AD934" s="42"/>
      <c r="AE934" s="42" t="s">
        <v>4196</v>
      </c>
      <c r="AF934" s="42" t="s">
        <v>4205</v>
      </c>
      <c r="AG934" s="42" t="s">
        <v>4197</v>
      </c>
      <c r="AH934" s="54"/>
      <c r="AI934" s="50" t="str">
        <f t="shared" ref="AI934:AI964" si="353">IF(G934=S934,"规格√","规格×")</f>
        <v>规格×</v>
      </c>
      <c r="AJ934" s="50" t="str">
        <f t="shared" ref="AJ934:AJ964" si="354">CHOOSE(IF($AI934="规格√",1,2),"按中选价",IF($E934="注射剂","含量差比价","装量差比价"))</f>
        <v>含量差比价</v>
      </c>
      <c r="AK934" s="51">
        <f t="shared" ref="AK934:AK964" si="355">ROUND(CHOOSE(IF($AI934="规格√",1,2),$L934,IF($E934="注射剂",$L934*POWER(1.7,LOG(LEFT($S934,LEN($S934)-2)/LEFT($G934,LEN($G934)-2),2)),$L934*POWER(1.9,LOG(LEFT($S934,LEN($S934)-2)/LEFT($G934,LEN($G934)-2),2)))),2)</f>
        <v>11.84</v>
      </c>
      <c r="AL934" s="50">
        <f t="shared" ref="AL934:AL964" si="356">ROUND($AA934/$AK934,1)</f>
        <v>1</v>
      </c>
      <c r="AM934" s="52" t="str">
        <f t="shared" ref="AM934:AM964" si="357">IF(OR($AC934="是",$AB934="是",$AD934="是"),CONCATENATE(IF($AC934="是","原研药",""),IF(COUNTA(AC934:AC934)&gt;=2,"、",""),IF($AB934="是","过评药",""),IF(AND(COUNTA(AC934:AD934)&gt;=2,AD934&lt;&gt;""),"、",""),IF($AD934="是","参比制剂",""),"，")&amp;IF($AL934&gt;=2,"行梯度降价","差比价与挂网价取低者"),"差比价与挂网价取低者")</f>
        <v>差比价与挂网价取低者</v>
      </c>
      <c r="AN934" s="53">
        <f t="shared" ref="AN934:AN964" si="358">IF(Z934=0,"海南无挂网价（差比价为"&amp;AK934&amp;"）",ROUNDUP(IF(OR($AC934="是",$AB934="是",$AD934="是"),IF($AL934&gt;2,MAX($AA934*0.6,$AK934),MIN($AA934,$AK934)),MIN($AA934,$AK934)),2))</f>
        <v>11.84</v>
      </c>
      <c r="AO934" s="53">
        <f t="shared" ref="AO934:AO964" si="359">IF(Z934=0,"海南无挂网价（差比价为"&amp;AK934&amp;"）",ROUNDUP(IF(OR($AC934="是",$AB934="是",$AD934="是"),IF($AL934&gt;2,MAX($AA934*0.6*0.6,$AK934),MIN($AA934,$AK934)),MIN($AA934,$AK934)),2))</f>
        <v>11.84</v>
      </c>
      <c r="AP934" s="53">
        <f t="shared" ref="AP934:AP964" si="360">IF(Z934=0,"海南无挂网价（差比价为"&amp;AK934&amp;"）",ROUNDUP(IF(OR($AC934="是",$AB934="是",$AD934="是"),IF($AL934&gt;2,MAX($AA934*0.6*0.6*0.8,$AK934),MIN($AA934,$AK934)),MIN($AA934,$AK934)),2))</f>
        <v>11.84</v>
      </c>
    </row>
    <row r="935" spans="1:42">
      <c r="A935" s="28">
        <v>61</v>
      </c>
      <c r="B935" s="28" t="s">
        <v>4108</v>
      </c>
      <c r="C935" s="28" t="s">
        <v>4109</v>
      </c>
      <c r="D935" s="28" t="s">
        <v>45</v>
      </c>
      <c r="E935" s="28" t="str">
        <f>LOOKUP(2,1/([1]中选结果表!$C$2:$C$85=D935),[1]中选结果表!$M$2:$M$85)</f>
        <v>注射剂</v>
      </c>
      <c r="F935" s="28" t="s">
        <v>4110</v>
      </c>
      <c r="G935" s="28" t="str">
        <f>LOOKUP(2,1/([1]中选结果表!$D$2:$D$85=$F935),[1]中选结果表!$E$2:$E$85)</f>
        <v>500mg</v>
      </c>
      <c r="H935" s="28" t="str">
        <f>LOOKUP(2,1/([1]中选结果表!$D$2:$D$85=$F935),[1]中选结果表!$F$2:$F$85)</f>
        <v>1袋</v>
      </c>
      <c r="I935" s="28" t="s">
        <v>1400</v>
      </c>
      <c r="J935" s="28" t="s">
        <v>2378</v>
      </c>
      <c r="K935" s="28">
        <v>17.5</v>
      </c>
      <c r="L935" s="31">
        <v>17.5</v>
      </c>
      <c r="M935" s="28">
        <v>6</v>
      </c>
      <c r="N935" s="32">
        <v>0.7</v>
      </c>
      <c r="O935" s="60" t="s">
        <v>4206</v>
      </c>
      <c r="P935" s="7" t="s">
        <v>4207</v>
      </c>
      <c r="Q935" s="7" t="s">
        <v>51</v>
      </c>
      <c r="R935" s="7" t="s">
        <v>4208</v>
      </c>
      <c r="S935" s="4" t="str">
        <f>LOOKUP(2,1/('[1] 集采未中选药品规格'!$A$2:$A$596=$R935),'[1] 集采未中选药品规格'!C$2:C$596)</f>
        <v>300mg</v>
      </c>
      <c r="T935" s="4" t="str">
        <f>LOOKUP(2,1/('[1] 集采未中选药品规格'!$A$2:$A$596=$R935),'[1] 集采未中选药品规格'!D$2:D$596)</f>
        <v>1支</v>
      </c>
      <c r="U935" s="7" t="s">
        <v>512</v>
      </c>
      <c r="V935" s="61" t="s">
        <v>4209</v>
      </c>
      <c r="W935" s="7" t="s">
        <v>4210</v>
      </c>
      <c r="X935" s="61" t="s">
        <v>4209</v>
      </c>
      <c r="Y935" s="7" t="s">
        <v>4210</v>
      </c>
      <c r="Z935" s="7">
        <v>10.43</v>
      </c>
      <c r="AA935" s="7">
        <v>10.43</v>
      </c>
      <c r="AB935" s="54" t="s">
        <v>57</v>
      </c>
      <c r="AC935" s="42"/>
      <c r="AD935" s="42"/>
      <c r="AE935" s="42" t="s">
        <v>4211</v>
      </c>
      <c r="AF935" s="42" t="s">
        <v>4206</v>
      </c>
      <c r="AG935" s="42" t="s">
        <v>4212</v>
      </c>
      <c r="AH935" s="54"/>
      <c r="AI935" s="50" t="str">
        <f t="shared" si="353"/>
        <v>规格×</v>
      </c>
      <c r="AJ935" s="50" t="str">
        <f t="shared" si="354"/>
        <v>含量差比价</v>
      </c>
      <c r="AK935" s="51">
        <f t="shared" si="355"/>
        <v>11.84</v>
      </c>
      <c r="AL935" s="50">
        <f t="shared" si="356"/>
        <v>0.9</v>
      </c>
      <c r="AM935" s="52" t="str">
        <f t="shared" si="357"/>
        <v>差比价与挂网价取低者</v>
      </c>
      <c r="AN935" s="53">
        <f t="shared" si="358"/>
        <v>10.43</v>
      </c>
      <c r="AO935" s="53">
        <f t="shared" si="359"/>
        <v>10.43</v>
      </c>
      <c r="AP935" s="53">
        <f t="shared" si="360"/>
        <v>10.43</v>
      </c>
    </row>
    <row r="936" spans="1:42">
      <c r="A936" s="28">
        <v>61</v>
      </c>
      <c r="B936" s="28" t="s">
        <v>4108</v>
      </c>
      <c r="C936" s="28" t="s">
        <v>4109</v>
      </c>
      <c r="D936" s="28" t="s">
        <v>45</v>
      </c>
      <c r="E936" s="28" t="str">
        <f>LOOKUP(2,1/([1]中选结果表!$C$2:$C$85=D936),[1]中选结果表!$M$2:$M$85)</f>
        <v>注射剂</v>
      </c>
      <c r="F936" s="28" t="s">
        <v>4110</v>
      </c>
      <c r="G936" s="28" t="str">
        <f>LOOKUP(2,1/([1]中选结果表!$D$2:$D$85=$F936),[1]中选结果表!$E$2:$E$85)</f>
        <v>500mg</v>
      </c>
      <c r="H936" s="28" t="str">
        <f>LOOKUP(2,1/([1]中选结果表!$D$2:$D$85=$F936),[1]中选结果表!$F$2:$F$85)</f>
        <v>1袋</v>
      </c>
      <c r="I936" s="28" t="s">
        <v>1400</v>
      </c>
      <c r="J936" s="28" t="s">
        <v>2378</v>
      </c>
      <c r="K936" s="28">
        <v>17.5</v>
      </c>
      <c r="L936" s="31">
        <v>17.5</v>
      </c>
      <c r="M936" s="28">
        <v>6</v>
      </c>
      <c r="N936" s="32">
        <v>0.7</v>
      </c>
      <c r="O936" s="60" t="s">
        <v>4213</v>
      </c>
      <c r="P936" s="7" t="s">
        <v>4178</v>
      </c>
      <c r="Q936" s="7" t="s">
        <v>45</v>
      </c>
      <c r="R936" s="7" t="s">
        <v>4214</v>
      </c>
      <c r="S936" s="4" t="str">
        <f>LOOKUP(2,1/('[1] 集采未中选药品规格'!$A$2:$A$596=$R936),'[1] 集采未中选药品规格'!C$2:C$596)</f>
        <v>100mg</v>
      </c>
      <c r="T936" s="4" t="str">
        <f>LOOKUP(2,1/('[1] 集采未中选药品规格'!$A$2:$A$596=$R936),'[1] 集采未中选药品规格'!D$2:D$596)</f>
        <v>1瓶</v>
      </c>
      <c r="U936" s="7" t="s">
        <v>47</v>
      </c>
      <c r="V936" s="61" t="s">
        <v>4180</v>
      </c>
      <c r="W936" s="7" t="s">
        <v>4181</v>
      </c>
      <c r="X936" s="61" t="s">
        <v>4180</v>
      </c>
      <c r="Y936" s="7" t="s">
        <v>4181</v>
      </c>
      <c r="Z936" s="7">
        <v>13.09</v>
      </c>
      <c r="AA936" s="7">
        <v>13.09</v>
      </c>
      <c r="AB936" s="54" t="s">
        <v>57</v>
      </c>
      <c r="AC936" s="42"/>
      <c r="AD936" s="42"/>
      <c r="AE936" s="42" t="s">
        <v>4215</v>
      </c>
      <c r="AF936" s="42" t="s">
        <v>4213</v>
      </c>
      <c r="AG936" s="42" t="s">
        <v>4216</v>
      </c>
      <c r="AH936" s="54"/>
      <c r="AI936" s="50" t="str">
        <f t="shared" si="353"/>
        <v>规格×</v>
      </c>
      <c r="AJ936" s="50" t="str">
        <f t="shared" si="354"/>
        <v>含量差比价</v>
      </c>
      <c r="AK936" s="51">
        <f t="shared" si="355"/>
        <v>5.0999999999999996</v>
      </c>
      <c r="AL936" s="50">
        <f t="shared" si="356"/>
        <v>2.6</v>
      </c>
      <c r="AM936" s="52" t="str">
        <f t="shared" si="357"/>
        <v>差比价与挂网价取低者</v>
      </c>
      <c r="AN936" s="53">
        <f t="shared" si="358"/>
        <v>5.0999999999999996</v>
      </c>
      <c r="AO936" s="53">
        <f t="shared" si="359"/>
        <v>5.0999999999999996</v>
      </c>
      <c r="AP936" s="53">
        <f t="shared" si="360"/>
        <v>5.0999999999999996</v>
      </c>
    </row>
    <row r="937" spans="1:42">
      <c r="A937" s="28">
        <v>61</v>
      </c>
      <c r="B937" s="28" t="s">
        <v>4108</v>
      </c>
      <c r="C937" s="28" t="s">
        <v>4109</v>
      </c>
      <c r="D937" s="28" t="s">
        <v>45</v>
      </c>
      <c r="E937" s="28" t="str">
        <f>LOOKUP(2,1/([1]中选结果表!$C$2:$C$85=D937),[1]中选结果表!$M$2:$M$85)</f>
        <v>注射剂</v>
      </c>
      <c r="F937" s="28" t="s">
        <v>4110</v>
      </c>
      <c r="G937" s="28" t="str">
        <f>LOOKUP(2,1/([1]中选结果表!$D$2:$D$85=$F937),[1]中选结果表!$E$2:$E$85)</f>
        <v>500mg</v>
      </c>
      <c r="H937" s="28" t="str">
        <f>LOOKUP(2,1/([1]中选结果表!$D$2:$D$85=$F937),[1]中选结果表!$F$2:$F$85)</f>
        <v>1袋</v>
      </c>
      <c r="I937" s="28" t="s">
        <v>1400</v>
      </c>
      <c r="J937" s="28" t="s">
        <v>2378</v>
      </c>
      <c r="K937" s="28">
        <v>17.5</v>
      </c>
      <c r="L937" s="31">
        <v>17.5</v>
      </c>
      <c r="M937" s="28">
        <v>6</v>
      </c>
      <c r="N937" s="32">
        <v>0.7</v>
      </c>
      <c r="O937" s="60" t="s">
        <v>4217</v>
      </c>
      <c r="P937" s="7" t="s">
        <v>4124</v>
      </c>
      <c r="Q937" s="7" t="s">
        <v>4137</v>
      </c>
      <c r="R937" s="7" t="s">
        <v>4218</v>
      </c>
      <c r="S937" s="4" t="str">
        <f>LOOKUP(2,1/('[1] 集采未中选药品规格'!$A$2:$A$596=$R937),'[1] 集采未中选药品规格'!C$2:C$596)</f>
        <v>250mg</v>
      </c>
      <c r="T937" s="4" t="str">
        <f>LOOKUP(2,1/('[1] 集采未中选药品规格'!$A$2:$A$596=$R937),'[1] 集采未中选药品规格'!D$2:D$596)</f>
        <v>1袋</v>
      </c>
      <c r="U937" s="7" t="s">
        <v>1400</v>
      </c>
      <c r="V937" s="61" t="s">
        <v>2380</v>
      </c>
      <c r="W937" s="7" t="s">
        <v>2381</v>
      </c>
      <c r="X937" s="61" t="s">
        <v>2380</v>
      </c>
      <c r="Y937" s="7" t="s">
        <v>2381</v>
      </c>
      <c r="Z937" s="7">
        <v>31.66</v>
      </c>
      <c r="AA937" s="7">
        <v>31.66</v>
      </c>
      <c r="AB937" s="54" t="s">
        <v>57</v>
      </c>
      <c r="AC937" s="42"/>
      <c r="AD937" s="42"/>
      <c r="AE937" s="42" t="s">
        <v>4219</v>
      </c>
      <c r="AF937" s="42" t="s">
        <v>4217</v>
      </c>
      <c r="AG937" s="42" t="s">
        <v>4220</v>
      </c>
      <c r="AH937" s="54" t="s">
        <v>433</v>
      </c>
      <c r="AI937" s="50" t="str">
        <f t="shared" si="353"/>
        <v>规格×</v>
      </c>
      <c r="AJ937" s="50" t="str">
        <f t="shared" si="354"/>
        <v>含量差比价</v>
      </c>
      <c r="AK937" s="51">
        <f t="shared" si="355"/>
        <v>10.29</v>
      </c>
      <c r="AL937" s="50">
        <f t="shared" si="356"/>
        <v>3.1</v>
      </c>
      <c r="AM937" s="52" t="str">
        <f t="shared" si="357"/>
        <v>差比价与挂网价取低者</v>
      </c>
      <c r="AN937" s="53">
        <f t="shared" si="358"/>
        <v>10.29</v>
      </c>
      <c r="AO937" s="53">
        <f t="shared" si="359"/>
        <v>10.29</v>
      </c>
      <c r="AP937" s="53">
        <f t="shared" si="360"/>
        <v>10.29</v>
      </c>
    </row>
    <row r="938" spans="1:42">
      <c r="A938" s="28">
        <v>61</v>
      </c>
      <c r="B938" s="28" t="s">
        <v>4108</v>
      </c>
      <c r="C938" s="28" t="s">
        <v>4109</v>
      </c>
      <c r="D938" s="28" t="s">
        <v>45</v>
      </c>
      <c r="E938" s="28" t="str">
        <f>LOOKUP(2,1/([1]中选结果表!$C$2:$C$85=D938),[1]中选结果表!$M$2:$M$85)</f>
        <v>注射剂</v>
      </c>
      <c r="F938" s="28" t="s">
        <v>4110</v>
      </c>
      <c r="G938" s="28" t="str">
        <f>LOOKUP(2,1/([1]中选结果表!$D$2:$D$85=$F938),[1]中选结果表!$E$2:$E$85)</f>
        <v>500mg</v>
      </c>
      <c r="H938" s="28" t="str">
        <f>LOOKUP(2,1/([1]中选结果表!$D$2:$D$85=$F938),[1]中选结果表!$F$2:$F$85)</f>
        <v>1袋</v>
      </c>
      <c r="I938" s="28" t="s">
        <v>1400</v>
      </c>
      <c r="J938" s="28" t="s">
        <v>2378</v>
      </c>
      <c r="K938" s="28">
        <v>17.5</v>
      </c>
      <c r="L938" s="31">
        <v>17.5</v>
      </c>
      <c r="M938" s="28">
        <v>6</v>
      </c>
      <c r="N938" s="32">
        <v>0.7</v>
      </c>
      <c r="O938" s="60" t="s">
        <v>4221</v>
      </c>
      <c r="P938" s="7" t="s">
        <v>4124</v>
      </c>
      <c r="Q938" s="7" t="s">
        <v>51</v>
      </c>
      <c r="R938" s="7" t="s">
        <v>4222</v>
      </c>
      <c r="S938" s="4" t="str">
        <f>LOOKUP(2,1/('[1] 集采未中选药品规格'!$A$2:$A$596=$R938),'[1] 集采未中选药品规格'!C$2:C$596)</f>
        <v>400mg</v>
      </c>
      <c r="T938" s="4" t="str">
        <f>LOOKUP(2,1/('[1] 集采未中选药品规格'!$A$2:$A$596=$R938),'[1] 集采未中选药品规格'!D$2:D$596)</f>
        <v>1袋</v>
      </c>
      <c r="U938" s="7" t="s">
        <v>1400</v>
      </c>
      <c r="V938" s="61" t="s">
        <v>4223</v>
      </c>
      <c r="W938" s="7" t="s">
        <v>4224</v>
      </c>
      <c r="X938" s="61" t="s">
        <v>4223</v>
      </c>
      <c r="Y938" s="7" t="s">
        <v>4224</v>
      </c>
      <c r="Z938" s="7">
        <v>12.26</v>
      </c>
      <c r="AA938" s="7">
        <v>12.26</v>
      </c>
      <c r="AB938" s="54" t="s">
        <v>57</v>
      </c>
      <c r="AC938" s="42"/>
      <c r="AD938" s="42"/>
      <c r="AE938" s="42" t="s">
        <v>4225</v>
      </c>
      <c r="AF938" s="42" t="s">
        <v>4221</v>
      </c>
      <c r="AG938" s="42" t="s">
        <v>4226</v>
      </c>
      <c r="AH938" s="54"/>
      <c r="AI938" s="50" t="str">
        <f t="shared" si="353"/>
        <v>规格×</v>
      </c>
      <c r="AJ938" s="50" t="str">
        <f t="shared" si="354"/>
        <v>含量差比价</v>
      </c>
      <c r="AK938" s="51">
        <f t="shared" si="355"/>
        <v>14.75</v>
      </c>
      <c r="AL938" s="50">
        <f t="shared" si="356"/>
        <v>0.8</v>
      </c>
      <c r="AM938" s="52" t="str">
        <f t="shared" si="357"/>
        <v>差比价与挂网价取低者</v>
      </c>
      <c r="AN938" s="53">
        <f t="shared" si="358"/>
        <v>12.26</v>
      </c>
      <c r="AO938" s="53">
        <f t="shared" si="359"/>
        <v>12.26</v>
      </c>
      <c r="AP938" s="53">
        <f t="shared" si="360"/>
        <v>12.26</v>
      </c>
    </row>
    <row r="939" spans="1:42">
      <c r="A939" s="28">
        <v>61</v>
      </c>
      <c r="B939" s="28" t="s">
        <v>4108</v>
      </c>
      <c r="C939" s="28" t="s">
        <v>4109</v>
      </c>
      <c r="D939" s="28" t="s">
        <v>45</v>
      </c>
      <c r="E939" s="28" t="str">
        <f>LOOKUP(2,1/([1]中选结果表!$C$2:$C$85=D939),[1]中选结果表!$M$2:$M$85)</f>
        <v>注射剂</v>
      </c>
      <c r="F939" s="28" t="s">
        <v>4110</v>
      </c>
      <c r="G939" s="28" t="str">
        <f>LOOKUP(2,1/([1]中选结果表!$D$2:$D$85=$F939),[1]中选结果表!$E$2:$E$85)</f>
        <v>500mg</v>
      </c>
      <c r="H939" s="28" t="str">
        <f>LOOKUP(2,1/([1]中选结果表!$D$2:$D$85=$F939),[1]中选结果表!$F$2:$F$85)</f>
        <v>1袋</v>
      </c>
      <c r="I939" s="28" t="s">
        <v>1400</v>
      </c>
      <c r="J939" s="28" t="s">
        <v>2378</v>
      </c>
      <c r="K939" s="28">
        <v>17.5</v>
      </c>
      <c r="L939" s="31">
        <v>17.5</v>
      </c>
      <c r="M939" s="28">
        <v>6</v>
      </c>
      <c r="N939" s="32">
        <v>0.7</v>
      </c>
      <c r="O939" s="60" t="s">
        <v>4227</v>
      </c>
      <c r="P939" s="7" t="s">
        <v>4124</v>
      </c>
      <c r="Q939" s="7" t="s">
        <v>4137</v>
      </c>
      <c r="R939" s="7" t="s">
        <v>4228</v>
      </c>
      <c r="S939" s="4" t="str">
        <f>LOOKUP(2,1/('[1] 集采未中选药品规格'!$A$2:$A$596=$R939),'[1] 集采未中选药品规格'!C$2:C$596)</f>
        <v>750mg</v>
      </c>
      <c r="T939" s="4" t="str">
        <f>LOOKUP(2,1/('[1] 集采未中选药品规格'!$A$2:$A$596=$R939),'[1] 集采未中选药品规格'!D$2:D$596)</f>
        <v>1瓶</v>
      </c>
      <c r="U939" s="7" t="s">
        <v>47</v>
      </c>
      <c r="V939" s="61" t="s">
        <v>2380</v>
      </c>
      <c r="W939" s="7" t="s">
        <v>2381</v>
      </c>
      <c r="X939" s="61" t="s">
        <v>2380</v>
      </c>
      <c r="Y939" s="7" t="s">
        <v>2381</v>
      </c>
      <c r="Z939" s="7">
        <v>67.069999999999993</v>
      </c>
      <c r="AA939" s="7">
        <v>67.069999999999993</v>
      </c>
      <c r="AB939" s="54" t="s">
        <v>57</v>
      </c>
      <c r="AC939" s="42"/>
      <c r="AD939" s="42"/>
      <c r="AE939" s="42" t="s">
        <v>4229</v>
      </c>
      <c r="AF939" s="42" t="s">
        <v>4227</v>
      </c>
      <c r="AG939" s="42" t="s">
        <v>4230</v>
      </c>
      <c r="AH939" s="54" t="s">
        <v>433</v>
      </c>
      <c r="AI939" s="50" t="str">
        <f t="shared" si="353"/>
        <v>规格×</v>
      </c>
      <c r="AJ939" s="50" t="str">
        <f t="shared" si="354"/>
        <v>含量差比价</v>
      </c>
      <c r="AK939" s="51">
        <f t="shared" si="355"/>
        <v>23.87</v>
      </c>
      <c r="AL939" s="50">
        <f t="shared" si="356"/>
        <v>2.8</v>
      </c>
      <c r="AM939" s="52" t="str">
        <f t="shared" si="357"/>
        <v>差比价与挂网价取低者</v>
      </c>
      <c r="AN939" s="53">
        <f t="shared" si="358"/>
        <v>23.87</v>
      </c>
      <c r="AO939" s="53">
        <f t="shared" si="359"/>
        <v>23.87</v>
      </c>
      <c r="AP939" s="53">
        <f t="shared" si="360"/>
        <v>23.87</v>
      </c>
    </row>
    <row r="940" spans="1:42">
      <c r="A940" s="28">
        <v>61</v>
      </c>
      <c r="B940" s="28" t="s">
        <v>4108</v>
      </c>
      <c r="C940" s="28" t="s">
        <v>4109</v>
      </c>
      <c r="D940" s="28" t="s">
        <v>45</v>
      </c>
      <c r="E940" s="28" t="str">
        <f>LOOKUP(2,1/([1]中选结果表!$C$2:$C$85=D940),[1]中选结果表!$M$2:$M$85)</f>
        <v>注射剂</v>
      </c>
      <c r="F940" s="28" t="s">
        <v>4110</v>
      </c>
      <c r="G940" s="28" t="str">
        <f>LOOKUP(2,1/([1]中选结果表!$D$2:$D$85=$F940),[1]中选结果表!$E$2:$E$85)</f>
        <v>500mg</v>
      </c>
      <c r="H940" s="28" t="str">
        <f>LOOKUP(2,1/([1]中选结果表!$D$2:$D$85=$F940),[1]中选结果表!$F$2:$F$85)</f>
        <v>1袋</v>
      </c>
      <c r="I940" s="28" t="s">
        <v>1400</v>
      </c>
      <c r="J940" s="28" t="s">
        <v>2378</v>
      </c>
      <c r="K940" s="28">
        <v>17.5</v>
      </c>
      <c r="L940" s="31">
        <v>17.5</v>
      </c>
      <c r="M940" s="28">
        <v>6</v>
      </c>
      <c r="N940" s="32">
        <v>0.7</v>
      </c>
      <c r="O940" s="60" t="s">
        <v>4231</v>
      </c>
      <c r="P940" s="7" t="s">
        <v>4124</v>
      </c>
      <c r="Q940" s="7" t="s">
        <v>4137</v>
      </c>
      <c r="R940" s="7" t="s">
        <v>4232</v>
      </c>
      <c r="S940" s="4" t="str">
        <f>LOOKUP(2,1/('[1] 集采未中选药品规格'!$A$2:$A$596=$R940),'[1] 集采未中选药品规格'!C$2:C$596)</f>
        <v>750mg</v>
      </c>
      <c r="T940" s="4" t="str">
        <f>LOOKUP(2,1/('[1] 集采未中选药品规格'!$A$2:$A$596=$R940),'[1] 集采未中选药品规格'!D$2:D$596)</f>
        <v>1袋</v>
      </c>
      <c r="U940" s="7" t="s">
        <v>1400</v>
      </c>
      <c r="V940" s="61" t="s">
        <v>2380</v>
      </c>
      <c r="W940" s="7" t="s">
        <v>2381</v>
      </c>
      <c r="X940" s="61" t="s">
        <v>2380</v>
      </c>
      <c r="Y940" s="7" t="s">
        <v>2381</v>
      </c>
      <c r="Z940" s="7">
        <v>70.38</v>
      </c>
      <c r="AA940" s="7">
        <v>70.38</v>
      </c>
      <c r="AB940" s="54" t="s">
        <v>57</v>
      </c>
      <c r="AC940" s="42"/>
      <c r="AD940" s="42"/>
      <c r="AE940" s="42" t="s">
        <v>4229</v>
      </c>
      <c r="AF940" s="42" t="s">
        <v>4231</v>
      </c>
      <c r="AG940" s="42" t="s">
        <v>4230</v>
      </c>
      <c r="AH940" s="54" t="s">
        <v>433</v>
      </c>
      <c r="AI940" s="50" t="str">
        <f t="shared" si="353"/>
        <v>规格×</v>
      </c>
      <c r="AJ940" s="50" t="str">
        <f t="shared" si="354"/>
        <v>含量差比价</v>
      </c>
      <c r="AK940" s="51">
        <f t="shared" si="355"/>
        <v>23.87</v>
      </c>
      <c r="AL940" s="50">
        <f t="shared" si="356"/>
        <v>2.9</v>
      </c>
      <c r="AM940" s="52" t="str">
        <f t="shared" si="357"/>
        <v>差比价与挂网价取低者</v>
      </c>
      <c r="AN940" s="53">
        <f t="shared" si="358"/>
        <v>23.87</v>
      </c>
      <c r="AO940" s="53">
        <f t="shared" si="359"/>
        <v>23.87</v>
      </c>
      <c r="AP940" s="53">
        <f t="shared" si="360"/>
        <v>23.87</v>
      </c>
    </row>
    <row r="941" spans="1:42">
      <c r="A941" s="28">
        <v>61</v>
      </c>
      <c r="B941" s="28" t="s">
        <v>4108</v>
      </c>
      <c r="C941" s="28" t="s">
        <v>4109</v>
      </c>
      <c r="D941" s="28" t="s">
        <v>45</v>
      </c>
      <c r="E941" s="28" t="str">
        <f>LOOKUP(2,1/([1]中选结果表!$C$2:$C$85=D941),[1]中选结果表!$M$2:$M$85)</f>
        <v>注射剂</v>
      </c>
      <c r="F941" s="28" t="s">
        <v>4110</v>
      </c>
      <c r="G941" s="28" t="str">
        <f>LOOKUP(2,1/([1]中选结果表!$D$2:$D$85=$F941),[1]中选结果表!$E$2:$E$85)</f>
        <v>500mg</v>
      </c>
      <c r="H941" s="28" t="str">
        <f>LOOKUP(2,1/([1]中选结果表!$D$2:$D$85=$F941),[1]中选结果表!$F$2:$F$85)</f>
        <v>1袋</v>
      </c>
      <c r="I941" s="28" t="s">
        <v>1400</v>
      </c>
      <c r="J941" s="28" t="s">
        <v>2378</v>
      </c>
      <c r="K941" s="28">
        <v>17.5</v>
      </c>
      <c r="L941" s="31">
        <v>17.5</v>
      </c>
      <c r="M941" s="28">
        <v>6</v>
      </c>
      <c r="N941" s="32">
        <v>0.7</v>
      </c>
      <c r="O941" s="60" t="s">
        <v>4233</v>
      </c>
      <c r="P941" s="7" t="s">
        <v>4178</v>
      </c>
      <c r="Q941" s="7" t="s">
        <v>4234</v>
      </c>
      <c r="R941" s="7" t="s">
        <v>4235</v>
      </c>
      <c r="S941" s="4" t="str">
        <f>LOOKUP(2,1/('[1] 集采未中选药品规格'!$A$2:$A$596=$R941),'[1] 集采未中选药品规格'!C$2:C$596)</f>
        <v>500mg</v>
      </c>
      <c r="T941" s="4" t="str">
        <f>LOOKUP(2,1/('[1] 集采未中选药品规格'!$A$2:$A$596=$R941),'[1] 集采未中选药品规格'!D$2:D$596)</f>
        <v>1瓶</v>
      </c>
      <c r="U941" s="7" t="s">
        <v>47</v>
      </c>
      <c r="V941" s="61" t="s">
        <v>4180</v>
      </c>
      <c r="W941" s="7" t="s">
        <v>4181</v>
      </c>
      <c r="X941" s="61" t="s">
        <v>4180</v>
      </c>
      <c r="Y941" s="7" t="s">
        <v>4181</v>
      </c>
      <c r="Z941" s="7">
        <v>49.99</v>
      </c>
      <c r="AA941" s="7">
        <v>49.99</v>
      </c>
      <c r="AB941" s="54" t="s">
        <v>57</v>
      </c>
      <c r="AC941" s="42"/>
      <c r="AD941" s="42"/>
      <c r="AE941" s="42" t="s">
        <v>4236</v>
      </c>
      <c r="AF941" s="42" t="s">
        <v>4233</v>
      </c>
      <c r="AG941" s="42" t="s">
        <v>4237</v>
      </c>
      <c r="AH941" s="54"/>
      <c r="AI941" s="50" t="str">
        <f t="shared" si="353"/>
        <v>规格√</v>
      </c>
      <c r="AJ941" s="50" t="str">
        <f t="shared" si="354"/>
        <v>按中选价</v>
      </c>
      <c r="AK941" s="51">
        <f t="shared" si="355"/>
        <v>17.5</v>
      </c>
      <c r="AL941" s="50">
        <f t="shared" si="356"/>
        <v>2.9</v>
      </c>
      <c r="AM941" s="52" t="str">
        <f t="shared" si="357"/>
        <v>差比价与挂网价取低者</v>
      </c>
      <c r="AN941" s="53">
        <f t="shared" si="358"/>
        <v>17.5</v>
      </c>
      <c r="AO941" s="53">
        <f t="shared" si="359"/>
        <v>17.5</v>
      </c>
      <c r="AP941" s="53">
        <f t="shared" si="360"/>
        <v>17.5</v>
      </c>
    </row>
    <row r="942" spans="1:42">
      <c r="A942" s="28">
        <v>61</v>
      </c>
      <c r="B942" s="28" t="s">
        <v>4108</v>
      </c>
      <c r="C942" s="28" t="s">
        <v>4109</v>
      </c>
      <c r="D942" s="28" t="s">
        <v>45</v>
      </c>
      <c r="E942" s="28" t="str">
        <f>LOOKUP(2,1/([1]中选结果表!$C$2:$C$85=D942),[1]中选结果表!$M$2:$M$85)</f>
        <v>注射剂</v>
      </c>
      <c r="F942" s="28" t="s">
        <v>4110</v>
      </c>
      <c r="G942" s="28" t="str">
        <f>LOOKUP(2,1/([1]中选结果表!$D$2:$D$85=$F942),[1]中选结果表!$E$2:$E$85)</f>
        <v>500mg</v>
      </c>
      <c r="H942" s="28" t="str">
        <f>LOOKUP(2,1/([1]中选结果表!$D$2:$D$85=$F942),[1]中选结果表!$F$2:$F$85)</f>
        <v>1袋</v>
      </c>
      <c r="I942" s="28" t="s">
        <v>1400</v>
      </c>
      <c r="J942" s="28" t="s">
        <v>2378</v>
      </c>
      <c r="K942" s="28">
        <v>17.5</v>
      </c>
      <c r="L942" s="31">
        <v>17.5</v>
      </c>
      <c r="M942" s="28">
        <v>6</v>
      </c>
      <c r="N942" s="32">
        <v>0.7</v>
      </c>
      <c r="O942" s="60" t="s">
        <v>4238</v>
      </c>
      <c r="P942" s="7" t="s">
        <v>4119</v>
      </c>
      <c r="Q942" s="7" t="s">
        <v>45</v>
      </c>
      <c r="R942" s="7" t="s">
        <v>4239</v>
      </c>
      <c r="S942" s="4" t="str">
        <f>LOOKUP(2,1/('[1] 集采未中选药品规格'!$A$2:$A$596=$R942),'[1] 集采未中选药品规格'!C$2:C$596)</f>
        <v>250mg</v>
      </c>
      <c r="T942" s="4" t="str">
        <f>LOOKUP(2,1/('[1] 集采未中选药品规格'!$A$2:$A$596=$R942),'[1] 集采未中选药品规格'!D$2:D$596)</f>
        <v>1袋</v>
      </c>
      <c r="U942" s="7" t="s">
        <v>1400</v>
      </c>
      <c r="V942" s="61" t="s">
        <v>342</v>
      </c>
      <c r="W942" s="7" t="s">
        <v>220</v>
      </c>
      <c r="X942" s="61" t="s">
        <v>342</v>
      </c>
      <c r="Y942" s="7" t="s">
        <v>220</v>
      </c>
      <c r="Z942" s="7">
        <v>13.75</v>
      </c>
      <c r="AA942" s="7">
        <v>13.75</v>
      </c>
      <c r="AB942" s="54" t="s">
        <v>57</v>
      </c>
      <c r="AC942" s="42"/>
      <c r="AD942" s="42"/>
      <c r="AE942" s="42" t="s">
        <v>4192</v>
      </c>
      <c r="AF942" s="42" t="s">
        <v>4238</v>
      </c>
      <c r="AG942" s="42" t="s">
        <v>4193</v>
      </c>
      <c r="AH942" s="54"/>
      <c r="AI942" s="50" t="str">
        <f t="shared" si="353"/>
        <v>规格×</v>
      </c>
      <c r="AJ942" s="50" t="str">
        <f t="shared" si="354"/>
        <v>含量差比价</v>
      </c>
      <c r="AK942" s="51">
        <f t="shared" si="355"/>
        <v>10.29</v>
      </c>
      <c r="AL942" s="50">
        <f t="shared" si="356"/>
        <v>1.3</v>
      </c>
      <c r="AM942" s="52" t="str">
        <f t="shared" si="357"/>
        <v>差比价与挂网价取低者</v>
      </c>
      <c r="AN942" s="53">
        <f t="shared" si="358"/>
        <v>10.29</v>
      </c>
      <c r="AO942" s="53">
        <f t="shared" si="359"/>
        <v>10.29</v>
      </c>
      <c r="AP942" s="53">
        <f t="shared" si="360"/>
        <v>10.29</v>
      </c>
    </row>
    <row r="943" spans="1:42">
      <c r="A943" s="28">
        <v>61</v>
      </c>
      <c r="B943" s="28" t="s">
        <v>4108</v>
      </c>
      <c r="C943" s="28" t="s">
        <v>4109</v>
      </c>
      <c r="D943" s="28" t="s">
        <v>45</v>
      </c>
      <c r="E943" s="28" t="str">
        <f>LOOKUP(2,1/([1]中选结果表!$C$2:$C$85=D943),[1]中选结果表!$M$2:$M$85)</f>
        <v>注射剂</v>
      </c>
      <c r="F943" s="28" t="s">
        <v>4110</v>
      </c>
      <c r="G943" s="28" t="str">
        <f>LOOKUP(2,1/([1]中选结果表!$D$2:$D$85=$F943),[1]中选结果表!$E$2:$E$85)</f>
        <v>500mg</v>
      </c>
      <c r="H943" s="28" t="str">
        <f>LOOKUP(2,1/([1]中选结果表!$D$2:$D$85=$F943),[1]中选结果表!$F$2:$F$85)</f>
        <v>1袋</v>
      </c>
      <c r="I943" s="28" t="s">
        <v>1400</v>
      </c>
      <c r="J943" s="28" t="s">
        <v>2378</v>
      </c>
      <c r="K943" s="28">
        <v>17.5</v>
      </c>
      <c r="L943" s="31">
        <v>17.5</v>
      </c>
      <c r="M943" s="28">
        <v>6</v>
      </c>
      <c r="N943" s="32">
        <v>0.7</v>
      </c>
      <c r="O943" s="60" t="s">
        <v>4240</v>
      </c>
      <c r="P943" s="7" t="s">
        <v>4155</v>
      </c>
      <c r="Q943" s="7" t="s">
        <v>45</v>
      </c>
      <c r="R943" s="7" t="s">
        <v>4241</v>
      </c>
      <c r="S943" s="4" t="str">
        <f>LOOKUP(2,1/('[1] 集采未中选药品规格'!$A$2:$A$596=$R943),'[1] 集采未中选药品规格'!C$2:C$596)</f>
        <v>100mg</v>
      </c>
      <c r="T943" s="4" t="str">
        <f>LOOKUP(2,1/('[1] 集采未中选药品规格'!$A$2:$A$596=$R943),'[1] 集采未中选药品规格'!D$2:D$596)</f>
        <v>1支</v>
      </c>
      <c r="U943" s="7" t="s">
        <v>512</v>
      </c>
      <c r="V943" s="61" t="s">
        <v>1112</v>
      </c>
      <c r="W943" s="7" t="s">
        <v>1113</v>
      </c>
      <c r="X943" s="61" t="s">
        <v>1112</v>
      </c>
      <c r="Y943" s="7" t="s">
        <v>1113</v>
      </c>
      <c r="Z943" s="7">
        <v>10.89</v>
      </c>
      <c r="AA943" s="7">
        <v>10.89</v>
      </c>
      <c r="AB943" s="54" t="s">
        <v>57</v>
      </c>
      <c r="AC943" s="42"/>
      <c r="AD943" s="42"/>
      <c r="AE943" s="42" t="s">
        <v>4242</v>
      </c>
      <c r="AF943" s="42" t="s">
        <v>4240</v>
      </c>
      <c r="AG943" s="42" t="s">
        <v>4243</v>
      </c>
      <c r="AH943" s="54"/>
      <c r="AI943" s="50" t="str">
        <f t="shared" si="353"/>
        <v>规格×</v>
      </c>
      <c r="AJ943" s="50" t="str">
        <f t="shared" si="354"/>
        <v>含量差比价</v>
      </c>
      <c r="AK943" s="51">
        <f t="shared" si="355"/>
        <v>5.0999999999999996</v>
      </c>
      <c r="AL943" s="50">
        <f t="shared" si="356"/>
        <v>2.1</v>
      </c>
      <c r="AM943" s="52" t="str">
        <f t="shared" si="357"/>
        <v>差比价与挂网价取低者</v>
      </c>
      <c r="AN943" s="53">
        <f t="shared" si="358"/>
        <v>5.0999999999999996</v>
      </c>
      <c r="AO943" s="53">
        <f t="shared" si="359"/>
        <v>5.0999999999999996</v>
      </c>
      <c r="AP943" s="53">
        <f t="shared" si="360"/>
        <v>5.0999999999999996</v>
      </c>
    </row>
    <row r="944" spans="1:42">
      <c r="A944" s="28">
        <v>61</v>
      </c>
      <c r="B944" s="28" t="s">
        <v>4108</v>
      </c>
      <c r="C944" s="28" t="s">
        <v>4109</v>
      </c>
      <c r="D944" s="28" t="s">
        <v>45</v>
      </c>
      <c r="E944" s="28" t="str">
        <f>LOOKUP(2,1/([1]中选结果表!$C$2:$C$85=D944),[1]中选结果表!$M$2:$M$85)</f>
        <v>注射剂</v>
      </c>
      <c r="F944" s="28" t="s">
        <v>4110</v>
      </c>
      <c r="G944" s="28" t="str">
        <f>LOOKUP(2,1/([1]中选结果表!$D$2:$D$85=$F944),[1]中选结果表!$E$2:$E$85)</f>
        <v>500mg</v>
      </c>
      <c r="H944" s="28" t="str">
        <f>LOOKUP(2,1/([1]中选结果表!$D$2:$D$85=$F944),[1]中选结果表!$F$2:$F$85)</f>
        <v>1袋</v>
      </c>
      <c r="I944" s="28" t="s">
        <v>1400</v>
      </c>
      <c r="J944" s="28" t="s">
        <v>2378</v>
      </c>
      <c r="K944" s="28">
        <v>17.5</v>
      </c>
      <c r="L944" s="31">
        <v>17.5</v>
      </c>
      <c r="M944" s="28">
        <v>6</v>
      </c>
      <c r="N944" s="32">
        <v>0.7</v>
      </c>
      <c r="O944" s="60" t="s">
        <v>4244</v>
      </c>
      <c r="P944" s="7" t="s">
        <v>4119</v>
      </c>
      <c r="Q944" s="7" t="s">
        <v>45</v>
      </c>
      <c r="R944" s="7" t="s">
        <v>635</v>
      </c>
      <c r="S944" s="4" t="str">
        <f>LOOKUP(2,1/('[1] 集采未中选药品规格'!$A$2:$A$596=$R944),'[1] 集采未中选药品规格'!C$2:C$596)</f>
        <v>100mg</v>
      </c>
      <c r="T944" s="4" t="str">
        <f>LOOKUP(2,1/('[1] 集采未中选药品规格'!$A$2:$A$596=$R944),'[1] 集采未中选药品规格'!D$2:D$596)</f>
        <v>1瓶</v>
      </c>
      <c r="U944" s="7" t="s">
        <v>47</v>
      </c>
      <c r="V944" s="61" t="s">
        <v>70</v>
      </c>
      <c r="W944" s="7" t="s">
        <v>71</v>
      </c>
      <c r="X944" s="61" t="s">
        <v>70</v>
      </c>
      <c r="Y944" s="7" t="s">
        <v>71</v>
      </c>
      <c r="Z944" s="7">
        <v>5.3</v>
      </c>
      <c r="AA944" s="7">
        <v>5.3</v>
      </c>
      <c r="AB944" s="54" t="s">
        <v>57</v>
      </c>
      <c r="AC944" s="42"/>
      <c r="AD944" s="42"/>
      <c r="AE944" s="42" t="s">
        <v>4245</v>
      </c>
      <c r="AF944" s="42" t="s">
        <v>4244</v>
      </c>
      <c r="AG944" s="42" t="s">
        <v>4246</v>
      </c>
      <c r="AH944" s="54"/>
      <c r="AI944" s="50" t="str">
        <f t="shared" si="353"/>
        <v>规格×</v>
      </c>
      <c r="AJ944" s="50" t="str">
        <f t="shared" si="354"/>
        <v>含量差比价</v>
      </c>
      <c r="AK944" s="51">
        <f t="shared" si="355"/>
        <v>5.0999999999999996</v>
      </c>
      <c r="AL944" s="50">
        <f t="shared" si="356"/>
        <v>1</v>
      </c>
      <c r="AM944" s="52" t="str">
        <f t="shared" si="357"/>
        <v>差比价与挂网价取低者</v>
      </c>
      <c r="AN944" s="53">
        <f t="shared" si="358"/>
        <v>5.0999999999999996</v>
      </c>
      <c r="AO944" s="53">
        <f t="shared" si="359"/>
        <v>5.0999999999999996</v>
      </c>
      <c r="AP944" s="53">
        <f t="shared" si="360"/>
        <v>5.0999999999999996</v>
      </c>
    </row>
    <row r="945" spans="1:42">
      <c r="A945" s="28">
        <v>61</v>
      </c>
      <c r="B945" s="28" t="s">
        <v>4108</v>
      </c>
      <c r="C945" s="28" t="s">
        <v>4109</v>
      </c>
      <c r="D945" s="28" t="s">
        <v>45</v>
      </c>
      <c r="E945" s="28" t="str">
        <f>LOOKUP(2,1/([1]中选结果表!$C$2:$C$85=D945),[1]中选结果表!$M$2:$M$85)</f>
        <v>注射剂</v>
      </c>
      <c r="F945" s="28" t="s">
        <v>4110</v>
      </c>
      <c r="G945" s="28" t="str">
        <f>LOOKUP(2,1/([1]中选结果表!$D$2:$D$85=$F945),[1]中选结果表!$E$2:$E$85)</f>
        <v>500mg</v>
      </c>
      <c r="H945" s="28" t="str">
        <f>LOOKUP(2,1/([1]中选结果表!$D$2:$D$85=$F945),[1]中选结果表!$F$2:$F$85)</f>
        <v>1袋</v>
      </c>
      <c r="I945" s="28" t="s">
        <v>1400</v>
      </c>
      <c r="J945" s="28" t="s">
        <v>2378</v>
      </c>
      <c r="K945" s="28">
        <v>17.5</v>
      </c>
      <c r="L945" s="31">
        <v>17.5</v>
      </c>
      <c r="M945" s="28">
        <v>6</v>
      </c>
      <c r="N945" s="32">
        <v>0.7</v>
      </c>
      <c r="O945" s="60" t="s">
        <v>4247</v>
      </c>
      <c r="P945" s="7" t="s">
        <v>4119</v>
      </c>
      <c r="Q945" s="7" t="s">
        <v>45</v>
      </c>
      <c r="R945" s="7" t="s">
        <v>4248</v>
      </c>
      <c r="S945" s="4" t="str">
        <f>LOOKUP(2,1/('[1] 集采未中选药品规格'!$A$2:$A$596=$R945),'[1] 集采未中选药品规格'!C$2:C$596)</f>
        <v>100mg</v>
      </c>
      <c r="T945" s="4" t="str">
        <f>LOOKUP(2,1/('[1] 集采未中选药品规格'!$A$2:$A$596=$R945),'[1] 集采未中选药品规格'!D$2:D$596)</f>
        <v>1瓶</v>
      </c>
      <c r="U945" s="7" t="s">
        <v>89</v>
      </c>
      <c r="V945" s="61" t="s">
        <v>1112</v>
      </c>
      <c r="W945" s="7" t="s">
        <v>1113</v>
      </c>
      <c r="X945" s="61" t="s">
        <v>1112</v>
      </c>
      <c r="Y945" s="7" t="s">
        <v>1113</v>
      </c>
      <c r="Z945" s="7">
        <v>12.59</v>
      </c>
      <c r="AA945" s="7">
        <v>12.59</v>
      </c>
      <c r="AB945" s="54" t="s">
        <v>57</v>
      </c>
      <c r="AC945" s="42"/>
      <c r="AD945" s="42"/>
      <c r="AE945" s="42" t="s">
        <v>4249</v>
      </c>
      <c r="AF945" s="42" t="s">
        <v>4247</v>
      </c>
      <c r="AG945" s="42" t="s">
        <v>4250</v>
      </c>
      <c r="AH945" s="54"/>
      <c r="AI945" s="50" t="str">
        <f t="shared" si="353"/>
        <v>规格×</v>
      </c>
      <c r="AJ945" s="50" t="str">
        <f t="shared" si="354"/>
        <v>含量差比价</v>
      </c>
      <c r="AK945" s="51">
        <f t="shared" si="355"/>
        <v>5.0999999999999996</v>
      </c>
      <c r="AL945" s="50">
        <f t="shared" si="356"/>
        <v>2.5</v>
      </c>
      <c r="AM945" s="52" t="str">
        <f t="shared" si="357"/>
        <v>差比价与挂网价取低者</v>
      </c>
      <c r="AN945" s="53">
        <f t="shared" si="358"/>
        <v>5.0999999999999996</v>
      </c>
      <c r="AO945" s="53">
        <f t="shared" si="359"/>
        <v>5.0999999999999996</v>
      </c>
      <c r="AP945" s="53">
        <f t="shared" si="360"/>
        <v>5.0999999999999996</v>
      </c>
    </row>
    <row r="946" spans="1:42">
      <c r="A946" s="28">
        <v>61</v>
      </c>
      <c r="B946" s="28" t="s">
        <v>4108</v>
      </c>
      <c r="C946" s="28" t="s">
        <v>4109</v>
      </c>
      <c r="D946" s="28" t="s">
        <v>45</v>
      </c>
      <c r="E946" s="28" t="str">
        <f>LOOKUP(2,1/([1]中选结果表!$C$2:$C$85=D946),[1]中选结果表!$M$2:$M$85)</f>
        <v>注射剂</v>
      </c>
      <c r="F946" s="28" t="s">
        <v>4110</v>
      </c>
      <c r="G946" s="28" t="str">
        <f>LOOKUP(2,1/([1]中选结果表!$D$2:$D$85=$F946),[1]中选结果表!$E$2:$E$85)</f>
        <v>500mg</v>
      </c>
      <c r="H946" s="28" t="str">
        <f>LOOKUP(2,1/([1]中选结果表!$D$2:$D$85=$F946),[1]中选结果表!$F$2:$F$85)</f>
        <v>1袋</v>
      </c>
      <c r="I946" s="28" t="s">
        <v>1400</v>
      </c>
      <c r="J946" s="28" t="s">
        <v>2378</v>
      </c>
      <c r="K946" s="28">
        <v>17.5</v>
      </c>
      <c r="L946" s="31">
        <v>17.5</v>
      </c>
      <c r="M946" s="28">
        <v>6</v>
      </c>
      <c r="N946" s="32">
        <v>0.7</v>
      </c>
      <c r="O946" s="60" t="s">
        <v>4251</v>
      </c>
      <c r="P946" s="7" t="s">
        <v>4119</v>
      </c>
      <c r="Q946" s="7" t="s">
        <v>51</v>
      </c>
      <c r="R946" s="7" t="s">
        <v>4252</v>
      </c>
      <c r="S946" s="4" t="str">
        <f>LOOKUP(2,1/('[1] 集采未中选药品规格'!$A$2:$A$596=$R946),'[1] 集采未中选药品规格'!C$2:C$596)</f>
        <v>100mg</v>
      </c>
      <c r="T946" s="4" t="str">
        <f>LOOKUP(2,1/('[1] 集采未中选药品规格'!$A$2:$A$596=$R946),'[1] 集采未中选药品规格'!D$2:D$596)</f>
        <v>1瓶</v>
      </c>
      <c r="U946" s="7" t="s">
        <v>47</v>
      </c>
      <c r="V946" s="61" t="s">
        <v>294</v>
      </c>
      <c r="W946" s="7" t="s">
        <v>295</v>
      </c>
      <c r="X946" s="61" t="s">
        <v>294</v>
      </c>
      <c r="Y946" s="7" t="s">
        <v>295</v>
      </c>
      <c r="Z946" s="7">
        <v>4.5</v>
      </c>
      <c r="AA946" s="7">
        <v>4.5</v>
      </c>
      <c r="AB946" s="54" t="s">
        <v>57</v>
      </c>
      <c r="AC946" s="42"/>
      <c r="AD946" s="42"/>
      <c r="AE946" s="42" t="s">
        <v>4253</v>
      </c>
      <c r="AF946" s="42" t="s">
        <v>4251</v>
      </c>
      <c r="AG946" s="42" t="s">
        <v>4254</v>
      </c>
      <c r="AH946" s="54"/>
      <c r="AI946" s="50" t="str">
        <f t="shared" si="353"/>
        <v>规格×</v>
      </c>
      <c r="AJ946" s="50" t="str">
        <f t="shared" si="354"/>
        <v>含量差比价</v>
      </c>
      <c r="AK946" s="51">
        <f t="shared" si="355"/>
        <v>5.0999999999999996</v>
      </c>
      <c r="AL946" s="50">
        <f t="shared" si="356"/>
        <v>0.9</v>
      </c>
      <c r="AM946" s="52" t="str">
        <f t="shared" si="357"/>
        <v>差比价与挂网价取低者</v>
      </c>
      <c r="AN946" s="53">
        <f t="shared" si="358"/>
        <v>4.5</v>
      </c>
      <c r="AO946" s="53">
        <f t="shared" si="359"/>
        <v>4.5</v>
      </c>
      <c r="AP946" s="53">
        <f t="shared" si="360"/>
        <v>4.5</v>
      </c>
    </row>
    <row r="947" spans="1:42">
      <c r="A947" s="28">
        <v>61</v>
      </c>
      <c r="B947" s="28" t="s">
        <v>4108</v>
      </c>
      <c r="C947" s="28" t="s">
        <v>4109</v>
      </c>
      <c r="D947" s="28" t="s">
        <v>45</v>
      </c>
      <c r="E947" s="28" t="str">
        <f>LOOKUP(2,1/([1]中选结果表!$C$2:$C$85=D947),[1]中选结果表!$M$2:$M$85)</f>
        <v>注射剂</v>
      </c>
      <c r="F947" s="28" t="s">
        <v>4110</v>
      </c>
      <c r="G947" s="28" t="str">
        <f>LOOKUP(2,1/([1]中选结果表!$D$2:$D$85=$F947),[1]中选结果表!$E$2:$E$85)</f>
        <v>500mg</v>
      </c>
      <c r="H947" s="28" t="str">
        <f>LOOKUP(2,1/([1]中选结果表!$D$2:$D$85=$F947),[1]中选结果表!$F$2:$F$85)</f>
        <v>1袋</v>
      </c>
      <c r="I947" s="28" t="s">
        <v>1400</v>
      </c>
      <c r="J947" s="28" t="s">
        <v>2378</v>
      </c>
      <c r="K947" s="28">
        <v>17.5</v>
      </c>
      <c r="L947" s="31">
        <v>17.5</v>
      </c>
      <c r="M947" s="28">
        <v>6</v>
      </c>
      <c r="N947" s="32">
        <v>0.7</v>
      </c>
      <c r="O947" s="60" t="s">
        <v>4255</v>
      </c>
      <c r="P947" s="7" t="s">
        <v>4119</v>
      </c>
      <c r="Q947" s="7" t="s">
        <v>45</v>
      </c>
      <c r="R947" s="7" t="s">
        <v>4256</v>
      </c>
      <c r="S947" s="4" t="str">
        <f>LOOKUP(2,1/('[1] 集采未中选药品规格'!$A$2:$A$596=$R947),'[1] 集采未中选药品规格'!C$2:C$596)</f>
        <v>500mg</v>
      </c>
      <c r="T947" s="4" t="str">
        <f>LOOKUP(2,1/('[1] 集采未中选药品规格'!$A$2:$A$596=$R947),'[1] 集采未中选药品规格'!D$2:D$596)</f>
        <v>1瓶</v>
      </c>
      <c r="U947" s="7" t="s">
        <v>47</v>
      </c>
      <c r="V947" s="61" t="s">
        <v>342</v>
      </c>
      <c r="W947" s="7" t="s">
        <v>220</v>
      </c>
      <c r="X947" s="61" t="s">
        <v>342</v>
      </c>
      <c r="Y947" s="7" t="s">
        <v>220</v>
      </c>
      <c r="Z947" s="7">
        <v>22.58</v>
      </c>
      <c r="AA947" s="7">
        <v>22.58</v>
      </c>
      <c r="AB947" s="54" t="s">
        <v>57</v>
      </c>
      <c r="AC947" s="42"/>
      <c r="AD947" s="42"/>
      <c r="AE947" s="42" t="s">
        <v>4257</v>
      </c>
      <c r="AF947" s="42" t="s">
        <v>4255</v>
      </c>
      <c r="AG947" s="42" t="s">
        <v>4258</v>
      </c>
      <c r="AH947" s="54"/>
      <c r="AI947" s="50" t="str">
        <f t="shared" si="353"/>
        <v>规格√</v>
      </c>
      <c r="AJ947" s="50" t="str">
        <f t="shared" si="354"/>
        <v>按中选价</v>
      </c>
      <c r="AK947" s="51">
        <f t="shared" si="355"/>
        <v>17.5</v>
      </c>
      <c r="AL947" s="50">
        <f t="shared" si="356"/>
        <v>1.3</v>
      </c>
      <c r="AM947" s="52" t="str">
        <f t="shared" si="357"/>
        <v>差比价与挂网价取低者</v>
      </c>
      <c r="AN947" s="53">
        <f t="shared" si="358"/>
        <v>17.5</v>
      </c>
      <c r="AO947" s="53">
        <f t="shared" si="359"/>
        <v>17.5</v>
      </c>
      <c r="AP947" s="53">
        <f t="shared" si="360"/>
        <v>17.5</v>
      </c>
    </row>
    <row r="948" spans="1:42">
      <c r="A948" s="28">
        <v>61</v>
      </c>
      <c r="B948" s="28" t="s">
        <v>4108</v>
      </c>
      <c r="C948" s="28" t="s">
        <v>4109</v>
      </c>
      <c r="D948" s="28" t="s">
        <v>45</v>
      </c>
      <c r="E948" s="28" t="str">
        <f>LOOKUP(2,1/([1]中选结果表!$C$2:$C$85=D948),[1]中选结果表!$M$2:$M$85)</f>
        <v>注射剂</v>
      </c>
      <c r="F948" s="28" t="s">
        <v>4110</v>
      </c>
      <c r="G948" s="28" t="str">
        <f>LOOKUP(2,1/([1]中选结果表!$D$2:$D$85=$F948),[1]中选结果表!$E$2:$E$85)</f>
        <v>500mg</v>
      </c>
      <c r="H948" s="28" t="str">
        <f>LOOKUP(2,1/([1]中选结果表!$D$2:$D$85=$F948),[1]中选结果表!$F$2:$F$85)</f>
        <v>1袋</v>
      </c>
      <c r="I948" s="28" t="s">
        <v>1400</v>
      </c>
      <c r="J948" s="28" t="s">
        <v>2378</v>
      </c>
      <c r="K948" s="28">
        <v>17.5</v>
      </c>
      <c r="L948" s="31">
        <v>17.5</v>
      </c>
      <c r="M948" s="28">
        <v>6</v>
      </c>
      <c r="N948" s="32">
        <v>0.7</v>
      </c>
      <c r="O948" s="60" t="s">
        <v>4259</v>
      </c>
      <c r="P948" s="7" t="s">
        <v>4119</v>
      </c>
      <c r="Q948" s="7" t="s">
        <v>51</v>
      </c>
      <c r="R948" s="7" t="s">
        <v>4260</v>
      </c>
      <c r="S948" s="4" t="str">
        <f>LOOKUP(2,1/('[1] 集采未中选药品规格'!$A$2:$A$596=$R948),'[1] 集采未中选药品规格'!C$2:C$596)</f>
        <v>500mg</v>
      </c>
      <c r="T948" s="4" t="str">
        <f>LOOKUP(2,1/('[1] 集采未中选药品规格'!$A$2:$A$596=$R948),'[1] 集采未中选药品规格'!D$2:D$596)</f>
        <v>1瓶</v>
      </c>
      <c r="U948" s="7" t="s">
        <v>47</v>
      </c>
      <c r="V948" s="61" t="s">
        <v>857</v>
      </c>
      <c r="W948" s="7" t="s">
        <v>858</v>
      </c>
      <c r="X948" s="61" t="s">
        <v>857</v>
      </c>
      <c r="Y948" s="7" t="s">
        <v>858</v>
      </c>
      <c r="Z948" s="7">
        <v>11.77</v>
      </c>
      <c r="AA948" s="7">
        <v>11.77</v>
      </c>
      <c r="AB948" s="54" t="s">
        <v>57</v>
      </c>
      <c r="AC948" s="42"/>
      <c r="AD948" s="42"/>
      <c r="AE948" s="42" t="s">
        <v>4261</v>
      </c>
      <c r="AF948" s="42" t="s">
        <v>4259</v>
      </c>
      <c r="AG948" s="42" t="s">
        <v>4262</v>
      </c>
      <c r="AH948" s="54"/>
      <c r="AI948" s="50" t="str">
        <f t="shared" si="353"/>
        <v>规格√</v>
      </c>
      <c r="AJ948" s="50" t="str">
        <f t="shared" si="354"/>
        <v>按中选价</v>
      </c>
      <c r="AK948" s="51">
        <f t="shared" si="355"/>
        <v>17.5</v>
      </c>
      <c r="AL948" s="50">
        <f t="shared" si="356"/>
        <v>0.7</v>
      </c>
      <c r="AM948" s="52" t="str">
        <f t="shared" si="357"/>
        <v>差比价与挂网价取低者</v>
      </c>
      <c r="AN948" s="53">
        <f t="shared" si="358"/>
        <v>11.77</v>
      </c>
      <c r="AO948" s="53">
        <f t="shared" si="359"/>
        <v>11.77</v>
      </c>
      <c r="AP948" s="53">
        <f t="shared" si="360"/>
        <v>11.77</v>
      </c>
    </row>
    <row r="949" spans="1:42">
      <c r="A949" s="28">
        <v>61</v>
      </c>
      <c r="B949" s="28" t="s">
        <v>4108</v>
      </c>
      <c r="C949" s="28" t="s">
        <v>4109</v>
      </c>
      <c r="D949" s="28" t="s">
        <v>45</v>
      </c>
      <c r="E949" s="28" t="str">
        <f>LOOKUP(2,1/([1]中选结果表!$C$2:$C$85=D949),[1]中选结果表!$M$2:$M$85)</f>
        <v>注射剂</v>
      </c>
      <c r="F949" s="28" t="s">
        <v>4110</v>
      </c>
      <c r="G949" s="28" t="str">
        <f>LOOKUP(2,1/([1]中选结果表!$D$2:$D$85=$F949),[1]中选结果表!$E$2:$E$85)</f>
        <v>500mg</v>
      </c>
      <c r="H949" s="28" t="str">
        <f>LOOKUP(2,1/([1]中选结果表!$D$2:$D$85=$F949),[1]中选结果表!$F$2:$F$85)</f>
        <v>1袋</v>
      </c>
      <c r="I949" s="28" t="s">
        <v>1400</v>
      </c>
      <c r="J949" s="28" t="s">
        <v>2378</v>
      </c>
      <c r="K949" s="28">
        <v>17.5</v>
      </c>
      <c r="L949" s="31">
        <v>17.5</v>
      </c>
      <c r="M949" s="28">
        <v>6</v>
      </c>
      <c r="N949" s="32">
        <v>0.7</v>
      </c>
      <c r="O949" s="60" t="s">
        <v>4263</v>
      </c>
      <c r="P949" s="7" t="s">
        <v>4119</v>
      </c>
      <c r="Q949" s="7" t="s">
        <v>45</v>
      </c>
      <c r="R949" s="7" t="s">
        <v>4256</v>
      </c>
      <c r="S949" s="4" t="str">
        <f>LOOKUP(2,1/('[1] 集采未中选药品规格'!$A$2:$A$596=$R949),'[1] 集采未中选药品规格'!C$2:C$596)</f>
        <v>500mg</v>
      </c>
      <c r="T949" s="4" t="str">
        <f>LOOKUP(2,1/('[1] 集采未中选药品规格'!$A$2:$A$596=$R949),'[1] 集采未中选药品规格'!D$2:D$596)</f>
        <v>1瓶</v>
      </c>
      <c r="U949" s="7" t="s">
        <v>47</v>
      </c>
      <c r="V949" s="61" t="s">
        <v>342</v>
      </c>
      <c r="W949" s="7" t="s">
        <v>220</v>
      </c>
      <c r="X949" s="61" t="s">
        <v>342</v>
      </c>
      <c r="Y949" s="7" t="s">
        <v>220</v>
      </c>
      <c r="Z949" s="7">
        <v>26.58</v>
      </c>
      <c r="AA949" s="7">
        <v>26.58</v>
      </c>
      <c r="AB949" s="54" t="s">
        <v>57</v>
      </c>
      <c r="AC949" s="42"/>
      <c r="AD949" s="42"/>
      <c r="AE949" s="42" t="s">
        <v>4257</v>
      </c>
      <c r="AF949" s="42" t="s">
        <v>4263</v>
      </c>
      <c r="AG949" s="42" t="s">
        <v>4258</v>
      </c>
      <c r="AH949" s="54"/>
      <c r="AI949" s="50" t="str">
        <f t="shared" si="353"/>
        <v>规格√</v>
      </c>
      <c r="AJ949" s="50" t="str">
        <f t="shared" si="354"/>
        <v>按中选价</v>
      </c>
      <c r="AK949" s="51">
        <f t="shared" si="355"/>
        <v>17.5</v>
      </c>
      <c r="AL949" s="50">
        <f t="shared" si="356"/>
        <v>1.5</v>
      </c>
      <c r="AM949" s="52" t="str">
        <f t="shared" si="357"/>
        <v>差比价与挂网价取低者</v>
      </c>
      <c r="AN949" s="53">
        <f t="shared" si="358"/>
        <v>17.5</v>
      </c>
      <c r="AO949" s="53">
        <f t="shared" si="359"/>
        <v>17.5</v>
      </c>
      <c r="AP949" s="53">
        <f t="shared" si="360"/>
        <v>17.5</v>
      </c>
    </row>
    <row r="950" spans="1:42">
      <c r="A950" s="28">
        <v>61</v>
      </c>
      <c r="B950" s="28" t="s">
        <v>4108</v>
      </c>
      <c r="C950" s="28" t="s">
        <v>4109</v>
      </c>
      <c r="D950" s="28" t="s">
        <v>45</v>
      </c>
      <c r="E950" s="28" t="str">
        <f>LOOKUP(2,1/([1]中选结果表!$C$2:$C$85=D950),[1]中选结果表!$M$2:$M$85)</f>
        <v>注射剂</v>
      </c>
      <c r="F950" s="28" t="s">
        <v>4110</v>
      </c>
      <c r="G950" s="28" t="str">
        <f>LOOKUP(2,1/([1]中选结果表!$D$2:$D$85=$F950),[1]中选结果表!$E$2:$E$85)</f>
        <v>500mg</v>
      </c>
      <c r="H950" s="28" t="str">
        <f>LOOKUP(2,1/([1]中选结果表!$D$2:$D$85=$F950),[1]中选结果表!$F$2:$F$85)</f>
        <v>1袋</v>
      </c>
      <c r="I950" s="28" t="s">
        <v>1400</v>
      </c>
      <c r="J950" s="28" t="s">
        <v>2378</v>
      </c>
      <c r="K950" s="28">
        <v>17.5</v>
      </c>
      <c r="L950" s="31">
        <v>17.5</v>
      </c>
      <c r="M950" s="28">
        <v>6</v>
      </c>
      <c r="N950" s="32">
        <v>0.7</v>
      </c>
      <c r="O950" s="60" t="s">
        <v>4264</v>
      </c>
      <c r="P950" s="7" t="s">
        <v>4119</v>
      </c>
      <c r="Q950" s="7" t="s">
        <v>45</v>
      </c>
      <c r="R950" s="7" t="s">
        <v>4265</v>
      </c>
      <c r="S950" s="4" t="str">
        <f>LOOKUP(2,1/('[1] 集采未中选药品规格'!$A$2:$A$596=$R950),'[1] 集采未中选药品规格'!C$2:C$596)</f>
        <v>500mg</v>
      </c>
      <c r="T950" s="4" t="str">
        <f>LOOKUP(2,1/('[1] 集采未中选药品规格'!$A$2:$A$596=$R950),'[1] 集采未中选药品规格'!D$2:D$596)</f>
        <v>1袋</v>
      </c>
      <c r="U950" s="7" t="s">
        <v>1400</v>
      </c>
      <c r="V950" s="61" t="s">
        <v>342</v>
      </c>
      <c r="W950" s="7" t="s">
        <v>220</v>
      </c>
      <c r="X950" s="61" t="s">
        <v>342</v>
      </c>
      <c r="Y950" s="7" t="s">
        <v>220</v>
      </c>
      <c r="Z950" s="7">
        <v>26.58</v>
      </c>
      <c r="AA950" s="7">
        <v>26.58</v>
      </c>
      <c r="AB950" s="54" t="s">
        <v>57</v>
      </c>
      <c r="AC950" s="42"/>
      <c r="AD950" s="42"/>
      <c r="AE950" s="42" t="s">
        <v>4257</v>
      </c>
      <c r="AF950" s="42" t="s">
        <v>4264</v>
      </c>
      <c r="AG950" s="42" t="s">
        <v>4258</v>
      </c>
      <c r="AH950" s="54"/>
      <c r="AI950" s="50" t="str">
        <f t="shared" si="353"/>
        <v>规格√</v>
      </c>
      <c r="AJ950" s="50" t="str">
        <f t="shared" si="354"/>
        <v>按中选价</v>
      </c>
      <c r="AK950" s="51">
        <f t="shared" si="355"/>
        <v>17.5</v>
      </c>
      <c r="AL950" s="50">
        <f t="shared" si="356"/>
        <v>1.5</v>
      </c>
      <c r="AM950" s="52" t="str">
        <f t="shared" si="357"/>
        <v>差比价与挂网价取低者</v>
      </c>
      <c r="AN950" s="53">
        <f t="shared" si="358"/>
        <v>17.5</v>
      </c>
      <c r="AO950" s="53">
        <f t="shared" si="359"/>
        <v>17.5</v>
      </c>
      <c r="AP950" s="53">
        <f t="shared" si="360"/>
        <v>17.5</v>
      </c>
    </row>
    <row r="951" spans="1:42">
      <c r="A951" s="28">
        <v>61</v>
      </c>
      <c r="B951" s="28" t="s">
        <v>4108</v>
      </c>
      <c r="C951" s="28" t="s">
        <v>4109</v>
      </c>
      <c r="D951" s="28" t="s">
        <v>45</v>
      </c>
      <c r="E951" s="28" t="str">
        <f>LOOKUP(2,1/([1]中选结果表!$C$2:$C$85=D951),[1]中选结果表!$M$2:$M$85)</f>
        <v>注射剂</v>
      </c>
      <c r="F951" s="28" t="s">
        <v>4110</v>
      </c>
      <c r="G951" s="28" t="str">
        <f>LOOKUP(2,1/([1]中选结果表!$D$2:$D$85=$F951),[1]中选结果表!$E$2:$E$85)</f>
        <v>500mg</v>
      </c>
      <c r="H951" s="28" t="str">
        <f>LOOKUP(2,1/([1]中选结果表!$D$2:$D$85=$F951),[1]中选结果表!$F$2:$F$85)</f>
        <v>1袋</v>
      </c>
      <c r="I951" s="28" t="s">
        <v>1400</v>
      </c>
      <c r="J951" s="28" t="s">
        <v>2378</v>
      </c>
      <c r="K951" s="28">
        <v>17.5</v>
      </c>
      <c r="L951" s="31">
        <v>17.5</v>
      </c>
      <c r="M951" s="28">
        <v>6</v>
      </c>
      <c r="N951" s="32">
        <v>0.7</v>
      </c>
      <c r="O951" s="60" t="s">
        <v>4266</v>
      </c>
      <c r="P951" s="7" t="s">
        <v>4267</v>
      </c>
      <c r="Q951" s="7" t="s">
        <v>484</v>
      </c>
      <c r="R951" s="7" t="s">
        <v>4268</v>
      </c>
      <c r="S951" s="4" t="str">
        <f>LOOKUP(2,1/('[1] 集采未中选药品规格'!$A$2:$A$596=$R951),'[1] 集采未中选药品规格'!C$2:C$596)</f>
        <v>100mg</v>
      </c>
      <c r="T951" s="4" t="str">
        <f>LOOKUP(2,1/('[1] 集采未中选药品规格'!$A$2:$A$596=$R951),'[1] 集采未中选药品规格'!D$2:D$596)</f>
        <v>1瓶</v>
      </c>
      <c r="U951" s="7" t="s">
        <v>89</v>
      </c>
      <c r="V951" s="61" t="s">
        <v>273</v>
      </c>
      <c r="W951" s="7" t="s">
        <v>274</v>
      </c>
      <c r="X951" s="61" t="s">
        <v>273</v>
      </c>
      <c r="Y951" s="7" t="s">
        <v>274</v>
      </c>
      <c r="Z951" s="7">
        <v>1.8</v>
      </c>
      <c r="AA951" s="7">
        <v>1.8</v>
      </c>
      <c r="AB951" s="54" t="s">
        <v>57</v>
      </c>
      <c r="AC951" s="42"/>
      <c r="AD951" s="42"/>
      <c r="AE951" s="42" t="s">
        <v>4269</v>
      </c>
      <c r="AF951" s="42" t="s">
        <v>4266</v>
      </c>
      <c r="AG951" s="42" t="s">
        <v>4270</v>
      </c>
      <c r="AH951" s="54"/>
      <c r="AI951" s="50" t="str">
        <f t="shared" si="353"/>
        <v>规格×</v>
      </c>
      <c r="AJ951" s="50" t="str">
        <f t="shared" si="354"/>
        <v>含量差比价</v>
      </c>
      <c r="AK951" s="51">
        <f t="shared" si="355"/>
        <v>5.0999999999999996</v>
      </c>
      <c r="AL951" s="50">
        <f t="shared" si="356"/>
        <v>0.4</v>
      </c>
      <c r="AM951" s="52" t="str">
        <f t="shared" si="357"/>
        <v>差比价与挂网价取低者</v>
      </c>
      <c r="AN951" s="53">
        <f t="shared" si="358"/>
        <v>1.8</v>
      </c>
      <c r="AO951" s="53">
        <f t="shared" si="359"/>
        <v>1.8</v>
      </c>
      <c r="AP951" s="53">
        <f t="shared" si="360"/>
        <v>1.8</v>
      </c>
    </row>
    <row r="952" spans="1:42">
      <c r="A952" s="28">
        <v>61</v>
      </c>
      <c r="B952" s="28" t="s">
        <v>4108</v>
      </c>
      <c r="C952" s="28" t="s">
        <v>4109</v>
      </c>
      <c r="D952" s="28" t="s">
        <v>45</v>
      </c>
      <c r="E952" s="28" t="str">
        <f>LOOKUP(2,1/([1]中选结果表!$C$2:$C$85=D952),[1]中选结果表!$M$2:$M$85)</f>
        <v>注射剂</v>
      </c>
      <c r="F952" s="28" t="s">
        <v>4110</v>
      </c>
      <c r="G952" s="28" t="str">
        <f>LOOKUP(2,1/([1]中选结果表!$D$2:$D$85=$F952),[1]中选结果表!$E$2:$E$85)</f>
        <v>500mg</v>
      </c>
      <c r="H952" s="28" t="str">
        <f>LOOKUP(2,1/([1]中选结果表!$D$2:$D$85=$F952),[1]中选结果表!$F$2:$F$85)</f>
        <v>1袋</v>
      </c>
      <c r="I952" s="28" t="s">
        <v>1400</v>
      </c>
      <c r="J952" s="28" t="s">
        <v>2378</v>
      </c>
      <c r="K952" s="28">
        <v>17.5</v>
      </c>
      <c r="L952" s="31">
        <v>17.5</v>
      </c>
      <c r="M952" s="28">
        <v>6</v>
      </c>
      <c r="N952" s="32">
        <v>0.7</v>
      </c>
      <c r="O952" s="60" t="s">
        <v>4271</v>
      </c>
      <c r="P952" s="7" t="s">
        <v>4207</v>
      </c>
      <c r="Q952" s="7" t="s">
        <v>51</v>
      </c>
      <c r="R952" s="7" t="s">
        <v>4272</v>
      </c>
      <c r="S952" s="4" t="str">
        <f>LOOKUP(2,1/('[1] 集采未中选药品规格'!$A$2:$A$596=$R952),'[1] 集采未中选药品规格'!C$2:C$596)</f>
        <v>200mg</v>
      </c>
      <c r="T952" s="4" t="str">
        <f>LOOKUP(2,1/('[1] 集采未中选药品规格'!$A$2:$A$596=$R952),'[1] 集采未中选药品规格'!D$2:D$596)</f>
        <v>10瓶</v>
      </c>
      <c r="U952" s="7" t="s">
        <v>89</v>
      </c>
      <c r="V952" s="61" t="s">
        <v>263</v>
      </c>
      <c r="W952" s="7" t="s">
        <v>264</v>
      </c>
      <c r="X952" s="61" t="s">
        <v>263</v>
      </c>
      <c r="Y952" s="7" t="s">
        <v>264</v>
      </c>
      <c r="Z952" s="7">
        <v>40.03</v>
      </c>
      <c r="AA952" s="7">
        <v>4.0030000000000001</v>
      </c>
      <c r="AB952" s="54" t="s">
        <v>57</v>
      </c>
      <c r="AC952" s="42"/>
      <c r="AD952" s="42"/>
      <c r="AE952" s="42" t="s">
        <v>4273</v>
      </c>
      <c r="AF952" s="42" t="s">
        <v>4271</v>
      </c>
      <c r="AG952" s="42" t="s">
        <v>4274</v>
      </c>
      <c r="AH952" s="54"/>
      <c r="AI952" s="50" t="str">
        <f t="shared" si="353"/>
        <v>规格×</v>
      </c>
      <c r="AJ952" s="50" t="str">
        <f t="shared" si="354"/>
        <v>含量差比价</v>
      </c>
      <c r="AK952" s="51">
        <f t="shared" si="355"/>
        <v>8.68</v>
      </c>
      <c r="AL952" s="50">
        <f t="shared" si="356"/>
        <v>0.5</v>
      </c>
      <c r="AM952" s="52" t="str">
        <f t="shared" si="357"/>
        <v>差比价与挂网价取低者</v>
      </c>
      <c r="AN952" s="53">
        <f t="shared" si="358"/>
        <v>4.01</v>
      </c>
      <c r="AO952" s="53">
        <f t="shared" si="359"/>
        <v>4.01</v>
      </c>
      <c r="AP952" s="53">
        <f t="shared" si="360"/>
        <v>4.01</v>
      </c>
    </row>
    <row r="953" spans="1:42">
      <c r="A953" s="28">
        <v>61</v>
      </c>
      <c r="B953" s="28" t="s">
        <v>4108</v>
      </c>
      <c r="C953" s="28" t="s">
        <v>4109</v>
      </c>
      <c r="D953" s="28" t="s">
        <v>45</v>
      </c>
      <c r="E953" s="28" t="str">
        <f>LOOKUP(2,1/([1]中选结果表!$C$2:$C$85=D953),[1]中选结果表!$M$2:$M$85)</f>
        <v>注射剂</v>
      </c>
      <c r="F953" s="28" t="s">
        <v>4110</v>
      </c>
      <c r="G953" s="28" t="str">
        <f>LOOKUP(2,1/([1]中选结果表!$D$2:$D$85=$F953),[1]中选结果表!$E$2:$E$85)</f>
        <v>500mg</v>
      </c>
      <c r="H953" s="28" t="str">
        <f>LOOKUP(2,1/([1]中选结果表!$D$2:$D$85=$F953),[1]中选结果表!$F$2:$F$85)</f>
        <v>1袋</v>
      </c>
      <c r="I953" s="28" t="s">
        <v>1400</v>
      </c>
      <c r="J953" s="28" t="s">
        <v>2378</v>
      </c>
      <c r="K953" s="28">
        <v>17.5</v>
      </c>
      <c r="L953" s="31">
        <v>17.5</v>
      </c>
      <c r="M953" s="28">
        <v>6</v>
      </c>
      <c r="N953" s="32">
        <v>0.7</v>
      </c>
      <c r="O953" s="60" t="s">
        <v>4275</v>
      </c>
      <c r="P953" s="7" t="s">
        <v>4119</v>
      </c>
      <c r="Q953" s="7" t="s">
        <v>45</v>
      </c>
      <c r="R953" s="7" t="s">
        <v>4276</v>
      </c>
      <c r="S953" s="4" t="str">
        <f>LOOKUP(2,1/('[1] 集采未中选药品规格'!$A$2:$A$596=$R953),'[1] 集采未中选药品规格'!C$2:C$596)</f>
        <v>100mg</v>
      </c>
      <c r="T953" s="4" t="str">
        <f>LOOKUP(2,1/('[1] 集采未中选药品规格'!$A$2:$A$596=$R953),'[1] 集采未中选药品规格'!D$2:D$596)</f>
        <v>1瓶</v>
      </c>
      <c r="U953" s="7" t="s">
        <v>89</v>
      </c>
      <c r="V953" s="61" t="s">
        <v>522</v>
      </c>
      <c r="W953" s="7" t="s">
        <v>523</v>
      </c>
      <c r="X953" s="61" t="s">
        <v>522</v>
      </c>
      <c r="Y953" s="7" t="s">
        <v>523</v>
      </c>
      <c r="Z953" s="7">
        <v>8</v>
      </c>
      <c r="AA953" s="7">
        <v>8</v>
      </c>
      <c r="AB953" s="54" t="s">
        <v>57</v>
      </c>
      <c r="AC953" s="42"/>
      <c r="AD953" s="42"/>
      <c r="AE953" s="42" t="s">
        <v>4277</v>
      </c>
      <c r="AF953" s="42" t="s">
        <v>4275</v>
      </c>
      <c r="AG953" s="42" t="s">
        <v>4278</v>
      </c>
      <c r="AH953" s="54"/>
      <c r="AI953" s="50" t="str">
        <f t="shared" si="353"/>
        <v>规格×</v>
      </c>
      <c r="AJ953" s="50" t="str">
        <f t="shared" si="354"/>
        <v>含量差比价</v>
      </c>
      <c r="AK953" s="51">
        <f t="shared" si="355"/>
        <v>5.0999999999999996</v>
      </c>
      <c r="AL953" s="50">
        <f t="shared" si="356"/>
        <v>1.6</v>
      </c>
      <c r="AM953" s="52" t="str">
        <f t="shared" si="357"/>
        <v>差比价与挂网价取低者</v>
      </c>
      <c r="AN953" s="53">
        <f t="shared" si="358"/>
        <v>5.0999999999999996</v>
      </c>
      <c r="AO953" s="53">
        <f t="shared" si="359"/>
        <v>5.0999999999999996</v>
      </c>
      <c r="AP953" s="53">
        <f t="shared" si="360"/>
        <v>5.0999999999999996</v>
      </c>
    </row>
    <row r="954" spans="1:42">
      <c r="A954" s="28">
        <v>61</v>
      </c>
      <c r="B954" s="28" t="s">
        <v>4108</v>
      </c>
      <c r="C954" s="28" t="s">
        <v>4109</v>
      </c>
      <c r="D954" s="28" t="s">
        <v>45</v>
      </c>
      <c r="E954" s="28" t="str">
        <f>LOOKUP(2,1/([1]中选结果表!$C$2:$C$85=D954),[1]中选结果表!$M$2:$M$85)</f>
        <v>注射剂</v>
      </c>
      <c r="F954" s="28" t="s">
        <v>4110</v>
      </c>
      <c r="G954" s="28" t="str">
        <f>LOOKUP(2,1/([1]中选结果表!$D$2:$D$85=$F954),[1]中选结果表!$E$2:$E$85)</f>
        <v>500mg</v>
      </c>
      <c r="H954" s="28" t="str">
        <f>LOOKUP(2,1/([1]中选结果表!$D$2:$D$85=$F954),[1]中选结果表!$F$2:$F$85)</f>
        <v>1袋</v>
      </c>
      <c r="I954" s="28" t="s">
        <v>1400</v>
      </c>
      <c r="J954" s="28" t="s">
        <v>2378</v>
      </c>
      <c r="K954" s="28">
        <v>17.5</v>
      </c>
      <c r="L954" s="31">
        <v>17.5</v>
      </c>
      <c r="M954" s="28">
        <v>6</v>
      </c>
      <c r="N954" s="32">
        <v>0.7</v>
      </c>
      <c r="O954" s="60" t="s">
        <v>4279</v>
      </c>
      <c r="P954" s="7" t="s">
        <v>4280</v>
      </c>
      <c r="Q954" s="7" t="s">
        <v>51</v>
      </c>
      <c r="R954" s="7" t="s">
        <v>1893</v>
      </c>
      <c r="S954" s="4" t="str">
        <f>LOOKUP(2,1/('[1] 集采未中选药品规格'!$A$2:$A$596=$R954),'[1] 集采未中选药品规格'!C$2:C$596)</f>
        <v>200mg</v>
      </c>
      <c r="T954" s="4" t="str">
        <f>LOOKUP(2,1/('[1] 集采未中选药品规格'!$A$2:$A$596=$R954),'[1] 集采未中选药品规格'!D$2:D$596)</f>
        <v>1瓶</v>
      </c>
      <c r="U954" s="7" t="s">
        <v>89</v>
      </c>
      <c r="V954" s="61" t="s">
        <v>1724</v>
      </c>
      <c r="W954" s="7" t="s">
        <v>1725</v>
      </c>
      <c r="X954" s="61" t="s">
        <v>1724</v>
      </c>
      <c r="Y954" s="7" t="s">
        <v>1725</v>
      </c>
      <c r="Z954" s="7">
        <v>19.98</v>
      </c>
      <c r="AA954" s="7">
        <v>19.98</v>
      </c>
      <c r="AB954" s="54" t="s">
        <v>57</v>
      </c>
      <c r="AC954" s="42"/>
      <c r="AD954" s="42"/>
      <c r="AE954" s="42" t="s">
        <v>4281</v>
      </c>
      <c r="AF954" s="42" t="s">
        <v>4279</v>
      </c>
      <c r="AG954" s="42" t="s">
        <v>4282</v>
      </c>
      <c r="AH954" s="54"/>
      <c r="AI954" s="50" t="str">
        <f t="shared" si="353"/>
        <v>规格×</v>
      </c>
      <c r="AJ954" s="50" t="str">
        <f t="shared" si="354"/>
        <v>含量差比价</v>
      </c>
      <c r="AK954" s="51">
        <f t="shared" si="355"/>
        <v>8.68</v>
      </c>
      <c r="AL954" s="50">
        <f t="shared" si="356"/>
        <v>2.2999999999999998</v>
      </c>
      <c r="AM954" s="52" t="str">
        <f t="shared" si="357"/>
        <v>差比价与挂网价取低者</v>
      </c>
      <c r="AN954" s="53">
        <f t="shared" si="358"/>
        <v>8.68</v>
      </c>
      <c r="AO954" s="53">
        <f t="shared" si="359"/>
        <v>8.68</v>
      </c>
      <c r="AP954" s="53">
        <f t="shared" si="360"/>
        <v>8.68</v>
      </c>
    </row>
    <row r="955" spans="1:42">
      <c r="A955" s="28">
        <v>61</v>
      </c>
      <c r="B955" s="28" t="s">
        <v>4108</v>
      </c>
      <c r="C955" s="28" t="s">
        <v>4109</v>
      </c>
      <c r="D955" s="28" t="s">
        <v>45</v>
      </c>
      <c r="E955" s="28" t="str">
        <f>LOOKUP(2,1/([1]中选结果表!$C$2:$C$85=D955),[1]中选结果表!$M$2:$M$85)</f>
        <v>注射剂</v>
      </c>
      <c r="F955" s="28" t="s">
        <v>4110</v>
      </c>
      <c r="G955" s="28" t="str">
        <f>LOOKUP(2,1/([1]中选结果表!$D$2:$D$85=$F955),[1]中选结果表!$E$2:$E$85)</f>
        <v>500mg</v>
      </c>
      <c r="H955" s="28" t="str">
        <f>LOOKUP(2,1/([1]中选结果表!$D$2:$D$85=$F955),[1]中选结果表!$F$2:$F$85)</f>
        <v>1袋</v>
      </c>
      <c r="I955" s="28" t="s">
        <v>1400</v>
      </c>
      <c r="J955" s="28" t="s">
        <v>2378</v>
      </c>
      <c r="K955" s="28">
        <v>17.5</v>
      </c>
      <c r="L955" s="31">
        <v>17.5</v>
      </c>
      <c r="M955" s="28">
        <v>6</v>
      </c>
      <c r="N955" s="32">
        <v>0.7</v>
      </c>
      <c r="O955" s="60" t="s">
        <v>4283</v>
      </c>
      <c r="P955" s="7" t="s">
        <v>4280</v>
      </c>
      <c r="Q955" s="7" t="s">
        <v>51</v>
      </c>
      <c r="R955" s="7" t="s">
        <v>4284</v>
      </c>
      <c r="S955" s="4" t="str">
        <f>LOOKUP(2,1/('[1] 集采未中选药品规格'!$A$2:$A$596=$R955),'[1] 集采未中选药品规格'!C$2:C$596)</f>
        <v>300mg</v>
      </c>
      <c r="T955" s="4" t="str">
        <f>LOOKUP(2,1/('[1] 集采未中选药品规格'!$A$2:$A$596=$R955),'[1] 集采未中选药品规格'!D$2:D$596)</f>
        <v>1瓶</v>
      </c>
      <c r="U955" s="7" t="s">
        <v>89</v>
      </c>
      <c r="V955" s="61" t="s">
        <v>1724</v>
      </c>
      <c r="W955" s="7" t="s">
        <v>1725</v>
      </c>
      <c r="X955" s="61" t="s">
        <v>1724</v>
      </c>
      <c r="Y955" s="7" t="s">
        <v>1725</v>
      </c>
      <c r="Z955" s="7">
        <v>26.69</v>
      </c>
      <c r="AA955" s="7">
        <v>26.69</v>
      </c>
      <c r="AB955" s="54" t="s">
        <v>57</v>
      </c>
      <c r="AC955" s="42"/>
      <c r="AD955" s="42"/>
      <c r="AE955" s="42" t="s">
        <v>4285</v>
      </c>
      <c r="AF955" s="42" t="s">
        <v>4283</v>
      </c>
      <c r="AG955" s="42" t="s">
        <v>4286</v>
      </c>
      <c r="AH955" s="54"/>
      <c r="AI955" s="50" t="str">
        <f t="shared" si="353"/>
        <v>规格×</v>
      </c>
      <c r="AJ955" s="50" t="str">
        <f t="shared" si="354"/>
        <v>含量差比价</v>
      </c>
      <c r="AK955" s="51">
        <f t="shared" si="355"/>
        <v>11.84</v>
      </c>
      <c r="AL955" s="50">
        <f t="shared" si="356"/>
        <v>2.2999999999999998</v>
      </c>
      <c r="AM955" s="52" t="str">
        <f t="shared" si="357"/>
        <v>差比价与挂网价取低者</v>
      </c>
      <c r="AN955" s="53">
        <f t="shared" si="358"/>
        <v>11.84</v>
      </c>
      <c r="AO955" s="53">
        <f t="shared" si="359"/>
        <v>11.84</v>
      </c>
      <c r="AP955" s="53">
        <f t="shared" si="360"/>
        <v>11.84</v>
      </c>
    </row>
    <row r="956" spans="1:42">
      <c r="A956" s="28">
        <v>61</v>
      </c>
      <c r="B956" s="28" t="s">
        <v>4108</v>
      </c>
      <c r="C956" s="28" t="s">
        <v>4109</v>
      </c>
      <c r="D956" s="28" t="s">
        <v>45</v>
      </c>
      <c r="E956" s="28" t="str">
        <f>LOOKUP(2,1/([1]中选结果表!$C$2:$C$85=D956),[1]中选结果表!$M$2:$M$85)</f>
        <v>注射剂</v>
      </c>
      <c r="F956" s="28" t="s">
        <v>4110</v>
      </c>
      <c r="G956" s="28" t="str">
        <f>LOOKUP(2,1/([1]中选结果表!$D$2:$D$85=$F956),[1]中选结果表!$E$2:$E$85)</f>
        <v>500mg</v>
      </c>
      <c r="H956" s="28" t="str">
        <f>LOOKUP(2,1/([1]中选结果表!$D$2:$D$85=$F956),[1]中选结果表!$F$2:$F$85)</f>
        <v>1袋</v>
      </c>
      <c r="I956" s="28" t="s">
        <v>1400</v>
      </c>
      <c r="J956" s="28" t="s">
        <v>2378</v>
      </c>
      <c r="K956" s="28">
        <v>17.5</v>
      </c>
      <c r="L956" s="31">
        <v>17.5</v>
      </c>
      <c r="M956" s="28">
        <v>6</v>
      </c>
      <c r="N956" s="32">
        <v>0.7</v>
      </c>
      <c r="O956" s="60" t="s">
        <v>4287</v>
      </c>
      <c r="P956" s="7" t="s">
        <v>4155</v>
      </c>
      <c r="Q956" s="7" t="s">
        <v>45</v>
      </c>
      <c r="R956" s="7" t="s">
        <v>1776</v>
      </c>
      <c r="S956" s="4" t="str">
        <f>LOOKUP(2,1/('[1] 集采未中选药品规格'!$A$2:$A$596=$R956),'[1] 集采未中选药品规格'!C$2:C$596)</f>
        <v>250mg</v>
      </c>
      <c r="T956" s="4" t="str">
        <f>LOOKUP(2,1/('[1] 集采未中选药品规格'!$A$2:$A$596=$R956),'[1] 集采未中选药品规格'!D$2:D$596)</f>
        <v>1支</v>
      </c>
      <c r="U956" s="7" t="s">
        <v>512</v>
      </c>
      <c r="V956" s="61" t="s">
        <v>4288</v>
      </c>
      <c r="W956" s="7" t="s">
        <v>4289</v>
      </c>
      <c r="X956" s="61" t="s">
        <v>4288</v>
      </c>
      <c r="Y956" s="7" t="s">
        <v>4289</v>
      </c>
      <c r="Z956" s="7">
        <v>18.77</v>
      </c>
      <c r="AA956" s="7">
        <v>18.77</v>
      </c>
      <c r="AB956" s="54" t="s">
        <v>57</v>
      </c>
      <c r="AC956" s="42"/>
      <c r="AD956" s="42"/>
      <c r="AE956" s="42" t="s">
        <v>4290</v>
      </c>
      <c r="AF956" s="42" t="s">
        <v>4287</v>
      </c>
      <c r="AG956" s="42" t="s">
        <v>4291</v>
      </c>
      <c r="AH956" s="54"/>
      <c r="AI956" s="50" t="str">
        <f t="shared" si="353"/>
        <v>规格×</v>
      </c>
      <c r="AJ956" s="50" t="str">
        <f t="shared" si="354"/>
        <v>含量差比价</v>
      </c>
      <c r="AK956" s="51">
        <f t="shared" si="355"/>
        <v>10.29</v>
      </c>
      <c r="AL956" s="50">
        <f t="shared" si="356"/>
        <v>1.8</v>
      </c>
      <c r="AM956" s="52" t="str">
        <f t="shared" si="357"/>
        <v>差比价与挂网价取低者</v>
      </c>
      <c r="AN956" s="53">
        <f t="shared" si="358"/>
        <v>10.29</v>
      </c>
      <c r="AO956" s="53">
        <f t="shared" si="359"/>
        <v>10.29</v>
      </c>
      <c r="AP956" s="53">
        <f t="shared" si="360"/>
        <v>10.29</v>
      </c>
    </row>
    <row r="957" spans="1:42">
      <c r="A957" s="28">
        <v>61</v>
      </c>
      <c r="B957" s="28" t="s">
        <v>4108</v>
      </c>
      <c r="C957" s="28" t="s">
        <v>4109</v>
      </c>
      <c r="D957" s="28" t="s">
        <v>45</v>
      </c>
      <c r="E957" s="28" t="str">
        <f>LOOKUP(2,1/([1]中选结果表!$C$2:$C$85=D957),[1]中选结果表!$M$2:$M$85)</f>
        <v>注射剂</v>
      </c>
      <c r="F957" s="28" t="s">
        <v>4110</v>
      </c>
      <c r="G957" s="28" t="str">
        <f>LOOKUP(2,1/([1]中选结果表!$D$2:$D$85=$F957),[1]中选结果表!$E$2:$E$85)</f>
        <v>500mg</v>
      </c>
      <c r="H957" s="28" t="str">
        <f>LOOKUP(2,1/([1]中选结果表!$D$2:$D$85=$F957),[1]中选结果表!$F$2:$F$85)</f>
        <v>1袋</v>
      </c>
      <c r="I957" s="28" t="s">
        <v>1400</v>
      </c>
      <c r="J957" s="28" t="s">
        <v>2378</v>
      </c>
      <c r="K957" s="28">
        <v>17.5</v>
      </c>
      <c r="L957" s="31">
        <v>17.5</v>
      </c>
      <c r="M957" s="28">
        <v>6</v>
      </c>
      <c r="N957" s="32">
        <v>0.7</v>
      </c>
      <c r="O957" s="60" t="s">
        <v>4292</v>
      </c>
      <c r="P957" s="7" t="s">
        <v>4124</v>
      </c>
      <c r="Q957" s="7" t="s">
        <v>45</v>
      </c>
      <c r="R957" s="7" t="s">
        <v>4293</v>
      </c>
      <c r="S957" s="4" t="str">
        <f>LOOKUP(2,1/('[1] 集采未中选药品规格'!$A$2:$A$596=$R957),'[1] 集采未中选药品规格'!C$2:C$596)</f>
        <v>250mg</v>
      </c>
      <c r="T957" s="4" t="str">
        <f>LOOKUP(2,1/('[1] 集采未中选药品规格'!$A$2:$A$596=$R957),'[1] 集采未中选药品规格'!D$2:D$596)</f>
        <v>1袋</v>
      </c>
      <c r="U957" s="7" t="s">
        <v>1400</v>
      </c>
      <c r="V957" s="61" t="s">
        <v>4294</v>
      </c>
      <c r="W957" s="7" t="s">
        <v>4295</v>
      </c>
      <c r="X957" s="61" t="s">
        <v>4294</v>
      </c>
      <c r="Y957" s="7" t="s">
        <v>4295</v>
      </c>
      <c r="Z957" s="7">
        <v>21.8</v>
      </c>
      <c r="AA957" s="7">
        <v>21.8</v>
      </c>
      <c r="AB957" s="54" t="s">
        <v>57</v>
      </c>
      <c r="AC957" s="42"/>
      <c r="AD957" s="42"/>
      <c r="AE957" s="42" t="s">
        <v>4296</v>
      </c>
      <c r="AF957" s="42" t="s">
        <v>4292</v>
      </c>
      <c r="AG957" s="42" t="s">
        <v>4297</v>
      </c>
      <c r="AH957" s="54"/>
      <c r="AI957" s="50" t="str">
        <f t="shared" si="353"/>
        <v>规格×</v>
      </c>
      <c r="AJ957" s="50" t="str">
        <f t="shared" si="354"/>
        <v>含量差比价</v>
      </c>
      <c r="AK957" s="51">
        <f t="shared" si="355"/>
        <v>10.29</v>
      </c>
      <c r="AL957" s="50">
        <f t="shared" si="356"/>
        <v>2.1</v>
      </c>
      <c r="AM957" s="52" t="str">
        <f t="shared" si="357"/>
        <v>差比价与挂网价取低者</v>
      </c>
      <c r="AN957" s="53">
        <f t="shared" si="358"/>
        <v>10.29</v>
      </c>
      <c r="AO957" s="53">
        <f t="shared" si="359"/>
        <v>10.29</v>
      </c>
      <c r="AP957" s="53">
        <f t="shared" si="360"/>
        <v>10.29</v>
      </c>
    </row>
    <row r="958" spans="1:42">
      <c r="A958" s="28">
        <v>61</v>
      </c>
      <c r="B958" s="28" t="s">
        <v>4108</v>
      </c>
      <c r="C958" s="28" t="s">
        <v>4109</v>
      </c>
      <c r="D958" s="28" t="s">
        <v>45</v>
      </c>
      <c r="E958" s="28" t="str">
        <f>LOOKUP(2,1/([1]中选结果表!$C$2:$C$85=D958),[1]中选结果表!$M$2:$M$85)</f>
        <v>注射剂</v>
      </c>
      <c r="F958" s="28" t="s">
        <v>4110</v>
      </c>
      <c r="G958" s="28" t="str">
        <f>LOOKUP(2,1/([1]中选结果表!$D$2:$D$85=$F958),[1]中选结果表!$E$2:$E$85)</f>
        <v>500mg</v>
      </c>
      <c r="H958" s="28" t="str">
        <f>LOOKUP(2,1/([1]中选结果表!$D$2:$D$85=$F958),[1]中选结果表!$F$2:$F$85)</f>
        <v>1袋</v>
      </c>
      <c r="I958" s="28" t="s">
        <v>1400</v>
      </c>
      <c r="J958" s="28" t="s">
        <v>2378</v>
      </c>
      <c r="K958" s="28">
        <v>17.5</v>
      </c>
      <c r="L958" s="31">
        <v>17.5</v>
      </c>
      <c r="M958" s="28">
        <v>6</v>
      </c>
      <c r="N958" s="32">
        <v>0.7</v>
      </c>
      <c r="O958" s="60" t="s">
        <v>4298</v>
      </c>
      <c r="P958" s="7" t="s">
        <v>4124</v>
      </c>
      <c r="Q958" s="7" t="s">
        <v>45</v>
      </c>
      <c r="R958" s="7" t="s">
        <v>4299</v>
      </c>
      <c r="S958" s="4" t="str">
        <f>LOOKUP(2,1/('[1] 集采未中选药品规格'!$A$2:$A$596=$R958),'[1] 集采未中选药品规格'!C$2:C$596)</f>
        <v>500mg</v>
      </c>
      <c r="T958" s="4" t="str">
        <f>LOOKUP(2,1/('[1] 集采未中选药品规格'!$A$2:$A$596=$R958),'[1] 集采未中选药品规格'!D$2:D$596)</f>
        <v>1袋</v>
      </c>
      <c r="U958" s="7" t="s">
        <v>1400</v>
      </c>
      <c r="V958" s="61" t="s">
        <v>2247</v>
      </c>
      <c r="W958" s="7" t="s">
        <v>2133</v>
      </c>
      <c r="X958" s="61" t="s">
        <v>2247</v>
      </c>
      <c r="Y958" s="7" t="s">
        <v>2133</v>
      </c>
      <c r="Z958" s="7">
        <v>39.799999999999997</v>
      </c>
      <c r="AA958" s="7">
        <v>39.799999999999997</v>
      </c>
      <c r="AB958" s="54" t="s">
        <v>57</v>
      </c>
      <c r="AC958" s="42"/>
      <c r="AD958" s="42"/>
      <c r="AE958" s="42" t="s">
        <v>4300</v>
      </c>
      <c r="AF958" s="42" t="s">
        <v>4298</v>
      </c>
      <c r="AG958" s="42" t="s">
        <v>4301</v>
      </c>
      <c r="AH958" s="54"/>
      <c r="AI958" s="50" t="str">
        <f t="shared" si="353"/>
        <v>规格√</v>
      </c>
      <c r="AJ958" s="50" t="str">
        <f t="shared" si="354"/>
        <v>按中选价</v>
      </c>
      <c r="AK958" s="51">
        <f t="shared" si="355"/>
        <v>17.5</v>
      </c>
      <c r="AL958" s="50">
        <f t="shared" si="356"/>
        <v>2.2999999999999998</v>
      </c>
      <c r="AM958" s="52" t="str">
        <f t="shared" si="357"/>
        <v>差比价与挂网价取低者</v>
      </c>
      <c r="AN958" s="53">
        <f t="shared" si="358"/>
        <v>17.5</v>
      </c>
      <c r="AO958" s="53">
        <f t="shared" si="359"/>
        <v>17.5</v>
      </c>
      <c r="AP958" s="53">
        <f t="shared" si="360"/>
        <v>17.5</v>
      </c>
    </row>
    <row r="959" spans="1:42">
      <c r="A959" s="28">
        <v>61</v>
      </c>
      <c r="B959" s="28" t="s">
        <v>4108</v>
      </c>
      <c r="C959" s="28" t="s">
        <v>4109</v>
      </c>
      <c r="D959" s="28" t="s">
        <v>45</v>
      </c>
      <c r="E959" s="28" t="str">
        <f>LOOKUP(2,1/([1]中选结果表!$C$2:$C$85=D959),[1]中选结果表!$M$2:$M$85)</f>
        <v>注射剂</v>
      </c>
      <c r="F959" s="28" t="s">
        <v>4110</v>
      </c>
      <c r="G959" s="28" t="str">
        <f>LOOKUP(2,1/([1]中选结果表!$D$2:$D$85=$F959),[1]中选结果表!$E$2:$E$85)</f>
        <v>500mg</v>
      </c>
      <c r="H959" s="28" t="str">
        <f>LOOKUP(2,1/([1]中选结果表!$D$2:$D$85=$F959),[1]中选结果表!$F$2:$F$85)</f>
        <v>1袋</v>
      </c>
      <c r="I959" s="28" t="s">
        <v>1400</v>
      </c>
      <c r="J959" s="28" t="s">
        <v>2378</v>
      </c>
      <c r="K959" s="28">
        <v>17.5</v>
      </c>
      <c r="L959" s="31">
        <v>17.5</v>
      </c>
      <c r="M959" s="28">
        <v>6</v>
      </c>
      <c r="N959" s="32">
        <v>0.7</v>
      </c>
      <c r="O959" s="60" t="s">
        <v>4302</v>
      </c>
      <c r="P959" s="7" t="s">
        <v>4124</v>
      </c>
      <c r="Q959" s="7" t="s">
        <v>45</v>
      </c>
      <c r="R959" s="7" t="s">
        <v>4303</v>
      </c>
      <c r="S959" s="4" t="str">
        <f>LOOKUP(2,1/('[1] 集采未中选药品规格'!$A$2:$A$596=$R959),'[1] 集采未中选药品规格'!C$2:C$596)</f>
        <v>500mg</v>
      </c>
      <c r="T959" s="4" t="str">
        <f>LOOKUP(2,1/('[1] 集采未中选药品规格'!$A$2:$A$596=$R959),'[1] 集采未中选药品规格'!D$2:D$596)</f>
        <v>1袋</v>
      </c>
      <c r="U959" s="7" t="s">
        <v>1400</v>
      </c>
      <c r="V959" s="61" t="s">
        <v>4173</v>
      </c>
      <c r="W959" s="7" t="s">
        <v>4174</v>
      </c>
      <c r="X959" s="61" t="s">
        <v>4173</v>
      </c>
      <c r="Y959" s="7" t="s">
        <v>4174</v>
      </c>
      <c r="Z959" s="7">
        <v>5.8</v>
      </c>
      <c r="AA959" s="7">
        <v>5.8</v>
      </c>
      <c r="AB959" s="54" t="s">
        <v>57</v>
      </c>
      <c r="AC959" s="42"/>
      <c r="AD959" s="42"/>
      <c r="AE959" s="42" t="s">
        <v>4304</v>
      </c>
      <c r="AF959" s="42" t="s">
        <v>4302</v>
      </c>
      <c r="AG959" s="42" t="s">
        <v>4305</v>
      </c>
      <c r="AH959" s="54"/>
      <c r="AI959" s="50" t="str">
        <f t="shared" si="353"/>
        <v>规格√</v>
      </c>
      <c r="AJ959" s="50" t="str">
        <f t="shared" si="354"/>
        <v>按中选价</v>
      </c>
      <c r="AK959" s="51">
        <f t="shared" si="355"/>
        <v>17.5</v>
      </c>
      <c r="AL959" s="50">
        <f t="shared" si="356"/>
        <v>0.3</v>
      </c>
      <c r="AM959" s="52" t="str">
        <f t="shared" si="357"/>
        <v>差比价与挂网价取低者</v>
      </c>
      <c r="AN959" s="53">
        <f t="shared" si="358"/>
        <v>5.8</v>
      </c>
      <c r="AO959" s="53">
        <f t="shared" si="359"/>
        <v>5.8</v>
      </c>
      <c r="AP959" s="53">
        <f t="shared" si="360"/>
        <v>5.8</v>
      </c>
    </row>
    <row r="960" spans="1:42">
      <c r="A960" s="28">
        <v>61</v>
      </c>
      <c r="B960" s="28" t="s">
        <v>4108</v>
      </c>
      <c r="C960" s="28" t="s">
        <v>4109</v>
      </c>
      <c r="D960" s="28" t="s">
        <v>45</v>
      </c>
      <c r="E960" s="28" t="str">
        <f>LOOKUP(2,1/([1]中选结果表!$C$2:$C$85=D960),[1]中选结果表!$M$2:$M$85)</f>
        <v>注射剂</v>
      </c>
      <c r="F960" s="28" t="s">
        <v>4110</v>
      </c>
      <c r="G960" s="28" t="str">
        <f>LOOKUP(2,1/([1]中选结果表!$D$2:$D$85=$F960),[1]中选结果表!$E$2:$E$85)</f>
        <v>500mg</v>
      </c>
      <c r="H960" s="28" t="str">
        <f>LOOKUP(2,1/([1]中选结果表!$D$2:$D$85=$F960),[1]中选结果表!$F$2:$F$85)</f>
        <v>1袋</v>
      </c>
      <c r="I960" s="28" t="s">
        <v>1400</v>
      </c>
      <c r="J960" s="28" t="s">
        <v>2378</v>
      </c>
      <c r="K960" s="28">
        <v>17.5</v>
      </c>
      <c r="L960" s="31">
        <v>17.5</v>
      </c>
      <c r="M960" s="28">
        <v>6</v>
      </c>
      <c r="N960" s="32">
        <v>0.7</v>
      </c>
      <c r="O960" s="60" t="s">
        <v>4306</v>
      </c>
      <c r="P960" s="7" t="s">
        <v>4307</v>
      </c>
      <c r="Q960" s="7" t="s">
        <v>45</v>
      </c>
      <c r="R960" s="7" t="s">
        <v>3257</v>
      </c>
      <c r="S960" s="4" t="str">
        <f>LOOKUP(2,1/('[1] 集采未中选药品规格'!$A$2:$A$596=$R960),'[1] 集采未中选药品规格'!C$2:C$596)</f>
        <v>500mg</v>
      </c>
      <c r="T960" s="4" t="str">
        <f>LOOKUP(2,1/('[1] 集采未中选药品规格'!$A$2:$A$596=$R960),'[1] 集采未中选药品规格'!D$2:D$596)</f>
        <v>5支</v>
      </c>
      <c r="U960" s="7" t="s">
        <v>89</v>
      </c>
      <c r="V960" s="61" t="s">
        <v>869</v>
      </c>
      <c r="W960" s="7" t="s">
        <v>843</v>
      </c>
      <c r="X960" s="61" t="s">
        <v>869</v>
      </c>
      <c r="Y960" s="7" t="s">
        <v>843</v>
      </c>
      <c r="Z960" s="7">
        <v>195</v>
      </c>
      <c r="AA960" s="7">
        <v>39</v>
      </c>
      <c r="AB960" s="54" t="s">
        <v>57</v>
      </c>
      <c r="AC960" s="42"/>
      <c r="AD960" s="42"/>
      <c r="AE960" s="42" t="s">
        <v>4308</v>
      </c>
      <c r="AF960" s="42" t="s">
        <v>4306</v>
      </c>
      <c r="AG960" s="42" t="s">
        <v>4309</v>
      </c>
      <c r="AH960" s="54"/>
      <c r="AI960" s="50" t="str">
        <f t="shared" si="353"/>
        <v>规格√</v>
      </c>
      <c r="AJ960" s="50" t="str">
        <f t="shared" si="354"/>
        <v>按中选价</v>
      </c>
      <c r="AK960" s="51">
        <f t="shared" si="355"/>
        <v>17.5</v>
      </c>
      <c r="AL960" s="50">
        <f t="shared" si="356"/>
        <v>2.2000000000000002</v>
      </c>
      <c r="AM960" s="52" t="str">
        <f t="shared" si="357"/>
        <v>差比价与挂网价取低者</v>
      </c>
      <c r="AN960" s="53">
        <f t="shared" si="358"/>
        <v>17.5</v>
      </c>
      <c r="AO960" s="53">
        <f t="shared" si="359"/>
        <v>17.5</v>
      </c>
      <c r="AP960" s="53">
        <f t="shared" si="360"/>
        <v>17.5</v>
      </c>
    </row>
    <row r="961" spans="1:42">
      <c r="A961" s="28">
        <v>61</v>
      </c>
      <c r="B961" s="28" t="s">
        <v>4108</v>
      </c>
      <c r="C961" s="28" t="s">
        <v>4109</v>
      </c>
      <c r="D961" s="28" t="s">
        <v>45</v>
      </c>
      <c r="E961" s="28" t="str">
        <f>LOOKUP(2,1/([1]中选结果表!$C$2:$C$85=D961),[1]中选结果表!$M$2:$M$85)</f>
        <v>注射剂</v>
      </c>
      <c r="F961" s="28" t="s">
        <v>4110</v>
      </c>
      <c r="G961" s="28" t="str">
        <f>LOOKUP(2,1/([1]中选结果表!$D$2:$D$85=$F961),[1]中选结果表!$E$2:$E$85)</f>
        <v>500mg</v>
      </c>
      <c r="H961" s="28" t="str">
        <f>LOOKUP(2,1/([1]中选结果表!$D$2:$D$85=$F961),[1]中选结果表!$F$2:$F$85)</f>
        <v>1袋</v>
      </c>
      <c r="I961" s="28" t="s">
        <v>1400</v>
      </c>
      <c r="J961" s="28" t="s">
        <v>2378</v>
      </c>
      <c r="K961" s="28">
        <v>17.5</v>
      </c>
      <c r="L961" s="31">
        <v>17.5</v>
      </c>
      <c r="M961" s="28">
        <v>6</v>
      </c>
      <c r="N961" s="32">
        <v>0.7</v>
      </c>
      <c r="O961" s="60" t="s">
        <v>4310</v>
      </c>
      <c r="P961" s="7" t="s">
        <v>4124</v>
      </c>
      <c r="Q961" s="7" t="s">
        <v>45</v>
      </c>
      <c r="R961" s="7" t="s">
        <v>4311</v>
      </c>
      <c r="S961" s="4" t="str">
        <f>LOOKUP(2,1/('[1] 集采未中选药品规格'!$A$2:$A$596=$R961),'[1] 集采未中选药品规格'!C$2:C$596)</f>
        <v>500mg</v>
      </c>
      <c r="T961" s="4" t="str">
        <f>LOOKUP(2,1/('[1] 集采未中选药品规格'!$A$2:$A$596=$R961),'[1] 集采未中选药品规格'!D$2:D$596)</f>
        <v>1袋</v>
      </c>
      <c r="U961" s="7" t="s">
        <v>1400</v>
      </c>
      <c r="V961" s="61" t="s">
        <v>4312</v>
      </c>
      <c r="W961" s="7" t="s">
        <v>4313</v>
      </c>
      <c r="X961" s="61" t="s">
        <v>4312</v>
      </c>
      <c r="Y961" s="7" t="s">
        <v>4313</v>
      </c>
      <c r="Z961" s="7">
        <v>15.22</v>
      </c>
      <c r="AA961" s="7">
        <v>15.22</v>
      </c>
      <c r="AB961" s="54" t="s">
        <v>57</v>
      </c>
      <c r="AC961" s="42"/>
      <c r="AD961" s="42"/>
      <c r="AE961" s="42" t="s">
        <v>4314</v>
      </c>
      <c r="AF961" s="42" t="s">
        <v>4310</v>
      </c>
      <c r="AG961" s="42" t="s">
        <v>4315</v>
      </c>
      <c r="AH961" s="54"/>
      <c r="AI961" s="50" t="str">
        <f t="shared" si="353"/>
        <v>规格√</v>
      </c>
      <c r="AJ961" s="50" t="str">
        <f t="shared" si="354"/>
        <v>按中选价</v>
      </c>
      <c r="AK961" s="51">
        <f t="shared" si="355"/>
        <v>17.5</v>
      </c>
      <c r="AL961" s="50">
        <f t="shared" si="356"/>
        <v>0.9</v>
      </c>
      <c r="AM961" s="52" t="str">
        <f t="shared" si="357"/>
        <v>差比价与挂网价取低者</v>
      </c>
      <c r="AN961" s="53">
        <f t="shared" si="358"/>
        <v>15.22</v>
      </c>
      <c r="AO961" s="53">
        <f t="shared" si="359"/>
        <v>15.22</v>
      </c>
      <c r="AP961" s="53">
        <f t="shared" si="360"/>
        <v>15.22</v>
      </c>
    </row>
    <row r="962" spans="1:42">
      <c r="A962" s="28">
        <v>61</v>
      </c>
      <c r="B962" s="28" t="s">
        <v>4108</v>
      </c>
      <c r="C962" s="28" t="s">
        <v>4109</v>
      </c>
      <c r="D962" s="28" t="s">
        <v>45</v>
      </c>
      <c r="E962" s="28" t="str">
        <f>LOOKUP(2,1/([1]中选结果表!$C$2:$C$85=D962),[1]中选结果表!$M$2:$M$85)</f>
        <v>注射剂</v>
      </c>
      <c r="F962" s="28" t="s">
        <v>4110</v>
      </c>
      <c r="G962" s="28" t="str">
        <f>LOOKUP(2,1/([1]中选结果表!$D$2:$D$85=$F962),[1]中选结果表!$E$2:$E$85)</f>
        <v>500mg</v>
      </c>
      <c r="H962" s="28" t="str">
        <f>LOOKUP(2,1/([1]中选结果表!$D$2:$D$85=$F962),[1]中选结果表!$F$2:$F$85)</f>
        <v>1袋</v>
      </c>
      <c r="I962" s="28" t="s">
        <v>1400</v>
      </c>
      <c r="J962" s="28" t="s">
        <v>2378</v>
      </c>
      <c r="K962" s="28">
        <v>17.5</v>
      </c>
      <c r="L962" s="31">
        <v>17.5</v>
      </c>
      <c r="M962" s="28">
        <v>6</v>
      </c>
      <c r="N962" s="32">
        <v>0.7</v>
      </c>
      <c r="O962" s="60" t="s">
        <v>4316</v>
      </c>
      <c r="P962" s="7" t="s">
        <v>4124</v>
      </c>
      <c r="Q962" s="7" t="s">
        <v>45</v>
      </c>
      <c r="R962" s="7" t="s">
        <v>4317</v>
      </c>
      <c r="S962" s="4" t="str">
        <f>LOOKUP(2,1/('[1] 集采未中选药品规格'!$A$2:$A$596=$R962),'[1] 集采未中选药品规格'!C$2:C$596)</f>
        <v>500mg</v>
      </c>
      <c r="T962" s="4" t="str">
        <f>LOOKUP(2,1/('[1] 集采未中选药品规格'!$A$2:$A$596=$R962),'[1] 集采未中选药品规格'!D$2:D$596)</f>
        <v>1瓶</v>
      </c>
      <c r="U962" s="7" t="s">
        <v>47</v>
      </c>
      <c r="V962" s="61" t="s">
        <v>4173</v>
      </c>
      <c r="W962" s="7" t="s">
        <v>4174</v>
      </c>
      <c r="X962" s="61" t="s">
        <v>4173</v>
      </c>
      <c r="Y962" s="7" t="s">
        <v>4174</v>
      </c>
      <c r="Z962" s="7">
        <v>4.2</v>
      </c>
      <c r="AA962" s="7">
        <v>4.2</v>
      </c>
      <c r="AB962" s="54" t="s">
        <v>57</v>
      </c>
      <c r="AC962" s="42"/>
      <c r="AD962" s="42"/>
      <c r="AE962" s="42" t="s">
        <v>4304</v>
      </c>
      <c r="AF962" s="42" t="s">
        <v>4316</v>
      </c>
      <c r="AG962" s="42" t="s">
        <v>4305</v>
      </c>
      <c r="AH962" s="54"/>
      <c r="AI962" s="50" t="str">
        <f t="shared" si="353"/>
        <v>规格√</v>
      </c>
      <c r="AJ962" s="50" t="str">
        <f t="shared" si="354"/>
        <v>按中选价</v>
      </c>
      <c r="AK962" s="51">
        <f t="shared" si="355"/>
        <v>17.5</v>
      </c>
      <c r="AL962" s="50">
        <f t="shared" si="356"/>
        <v>0.2</v>
      </c>
      <c r="AM962" s="52" t="str">
        <f t="shared" si="357"/>
        <v>差比价与挂网价取低者</v>
      </c>
      <c r="AN962" s="53">
        <f t="shared" si="358"/>
        <v>4.2</v>
      </c>
      <c r="AO962" s="53">
        <f t="shared" si="359"/>
        <v>4.2</v>
      </c>
      <c r="AP962" s="53">
        <f t="shared" si="360"/>
        <v>4.2</v>
      </c>
    </row>
    <row r="963" spans="1:42">
      <c r="A963" s="28">
        <v>61</v>
      </c>
      <c r="B963" s="28" t="s">
        <v>4108</v>
      </c>
      <c r="C963" s="28" t="s">
        <v>4109</v>
      </c>
      <c r="D963" s="28" t="s">
        <v>45</v>
      </c>
      <c r="E963" s="28" t="str">
        <f>LOOKUP(2,1/([1]中选结果表!$C$2:$C$85=D963),[1]中选结果表!$M$2:$M$85)</f>
        <v>注射剂</v>
      </c>
      <c r="F963" s="28" t="s">
        <v>4110</v>
      </c>
      <c r="G963" s="28" t="str">
        <f>LOOKUP(2,1/([1]中选结果表!$D$2:$D$85=$F963),[1]中选结果表!$E$2:$E$85)</f>
        <v>500mg</v>
      </c>
      <c r="H963" s="28" t="str">
        <f>LOOKUP(2,1/([1]中选结果表!$D$2:$D$85=$F963),[1]中选结果表!$F$2:$F$85)</f>
        <v>1袋</v>
      </c>
      <c r="I963" s="28" t="s">
        <v>1400</v>
      </c>
      <c r="J963" s="28" t="s">
        <v>2378</v>
      </c>
      <c r="K963" s="28">
        <v>17.5</v>
      </c>
      <c r="L963" s="31">
        <v>17.5</v>
      </c>
      <c r="M963" s="28">
        <v>6</v>
      </c>
      <c r="N963" s="32">
        <v>0.7</v>
      </c>
      <c r="O963" s="60" t="s">
        <v>4318</v>
      </c>
      <c r="P963" s="7" t="s">
        <v>4124</v>
      </c>
      <c r="Q963" s="7" t="s">
        <v>4137</v>
      </c>
      <c r="R963" s="7" t="s">
        <v>4319</v>
      </c>
      <c r="S963" s="4" t="str">
        <f>LOOKUP(2,1/('[1] 集采未中选药品规格'!$A$2:$A$596=$R963),'[1] 集采未中选药品规格'!C$2:C$596)</f>
        <v>500mg</v>
      </c>
      <c r="T963" s="4" t="str">
        <f>LOOKUP(2,1/('[1] 集采未中选药品规格'!$A$2:$A$596=$R963),'[1] 集采未中选药品规格'!D$2:D$596)</f>
        <v>1瓶</v>
      </c>
      <c r="U963" s="7" t="s">
        <v>47</v>
      </c>
      <c r="V963" s="61" t="s">
        <v>2380</v>
      </c>
      <c r="W963" s="7" t="s">
        <v>2381</v>
      </c>
      <c r="X963" s="61" t="s">
        <v>2380</v>
      </c>
      <c r="Y963" s="7" t="s">
        <v>2381</v>
      </c>
      <c r="Z963" s="7">
        <v>45.8</v>
      </c>
      <c r="AA963" s="7">
        <v>45.8</v>
      </c>
      <c r="AB963" s="54" t="s">
        <v>57</v>
      </c>
      <c r="AC963" s="42"/>
      <c r="AD963" s="42"/>
      <c r="AE963" s="42" t="s">
        <v>4320</v>
      </c>
      <c r="AF963" s="42" t="s">
        <v>4318</v>
      </c>
      <c r="AG963" s="42" t="s">
        <v>4321</v>
      </c>
      <c r="AH963" s="54" t="s">
        <v>60</v>
      </c>
      <c r="AI963" s="50" t="str">
        <f t="shared" si="353"/>
        <v>规格√</v>
      </c>
      <c r="AJ963" s="50" t="str">
        <f t="shared" si="354"/>
        <v>按中选价</v>
      </c>
      <c r="AK963" s="51">
        <f t="shared" si="355"/>
        <v>17.5</v>
      </c>
      <c r="AL963" s="50">
        <f t="shared" si="356"/>
        <v>2.6</v>
      </c>
      <c r="AM963" s="52" t="str">
        <f t="shared" si="357"/>
        <v>差比价与挂网价取低者</v>
      </c>
      <c r="AN963" s="53">
        <f t="shared" si="358"/>
        <v>17.5</v>
      </c>
      <c r="AO963" s="53">
        <f t="shared" si="359"/>
        <v>17.5</v>
      </c>
      <c r="AP963" s="53">
        <f t="shared" si="360"/>
        <v>17.5</v>
      </c>
    </row>
    <row r="964" spans="1:42">
      <c r="A964" s="28">
        <v>61</v>
      </c>
      <c r="B964" s="28" t="s">
        <v>4108</v>
      </c>
      <c r="C964" s="28" t="s">
        <v>4109</v>
      </c>
      <c r="D964" s="28" t="s">
        <v>45</v>
      </c>
      <c r="E964" s="28" t="str">
        <f>LOOKUP(2,1/([1]中选结果表!$C$2:$C$85=D964),[1]中选结果表!$M$2:$M$85)</f>
        <v>注射剂</v>
      </c>
      <c r="F964" s="28" t="s">
        <v>4110</v>
      </c>
      <c r="G964" s="28" t="str">
        <f>LOOKUP(2,1/([1]中选结果表!$D$2:$D$85=$F964),[1]中选结果表!$E$2:$E$85)</f>
        <v>500mg</v>
      </c>
      <c r="H964" s="28" t="str">
        <f>LOOKUP(2,1/([1]中选结果表!$D$2:$D$85=$F964),[1]中选结果表!$F$2:$F$85)</f>
        <v>1袋</v>
      </c>
      <c r="I964" s="28" t="s">
        <v>1400</v>
      </c>
      <c r="J964" s="28" t="s">
        <v>2378</v>
      </c>
      <c r="K964" s="28">
        <v>17.5</v>
      </c>
      <c r="L964" s="31">
        <v>17.5</v>
      </c>
      <c r="M964" s="28">
        <v>6</v>
      </c>
      <c r="N964" s="32">
        <v>0.7</v>
      </c>
      <c r="O964" s="60" t="s">
        <v>4322</v>
      </c>
      <c r="P964" s="7" t="s">
        <v>4178</v>
      </c>
      <c r="Q964" s="7" t="s">
        <v>45</v>
      </c>
      <c r="R964" s="7" t="s">
        <v>4323</v>
      </c>
      <c r="S964" s="4" t="str">
        <f>LOOKUP(2,1/('[1] 集采未中选药品规格'!$A$2:$A$596=$R964),'[1] 集采未中选药品规格'!C$2:C$596)</f>
        <v>300mg</v>
      </c>
      <c r="T964" s="4" t="str">
        <f>LOOKUP(2,1/('[1] 集采未中选药品规格'!$A$2:$A$596=$R964),'[1] 集采未中选药品规格'!D$2:D$596)</f>
        <v>1袋</v>
      </c>
      <c r="U964" s="7" t="s">
        <v>1400</v>
      </c>
      <c r="V964" s="61" t="s">
        <v>4180</v>
      </c>
      <c r="W964" s="7" t="s">
        <v>4181</v>
      </c>
      <c r="X964" s="61" t="s">
        <v>4180</v>
      </c>
      <c r="Y964" s="7" t="s">
        <v>4181</v>
      </c>
      <c r="Z964" s="7">
        <v>33</v>
      </c>
      <c r="AA964" s="7">
        <v>33</v>
      </c>
      <c r="AB964" s="54" t="s">
        <v>57</v>
      </c>
      <c r="AC964" s="42"/>
      <c r="AD964" s="42"/>
      <c r="AE964" s="42" t="s">
        <v>4182</v>
      </c>
      <c r="AF964" s="42" t="s">
        <v>4322</v>
      </c>
      <c r="AG964" s="42" t="s">
        <v>4183</v>
      </c>
      <c r="AH964" s="54"/>
      <c r="AI964" s="50" t="str">
        <f t="shared" si="353"/>
        <v>规格×</v>
      </c>
      <c r="AJ964" s="50" t="str">
        <f t="shared" si="354"/>
        <v>含量差比价</v>
      </c>
      <c r="AK964" s="51">
        <f t="shared" si="355"/>
        <v>11.84</v>
      </c>
      <c r="AL964" s="50">
        <f t="shared" si="356"/>
        <v>2.8</v>
      </c>
      <c r="AM964" s="52" t="str">
        <f t="shared" si="357"/>
        <v>差比价与挂网价取低者</v>
      </c>
      <c r="AN964" s="53">
        <f t="shared" si="358"/>
        <v>11.84</v>
      </c>
      <c r="AO964" s="53">
        <f t="shared" si="359"/>
        <v>11.84</v>
      </c>
      <c r="AP964" s="53">
        <f t="shared" si="360"/>
        <v>11.84</v>
      </c>
    </row>
    <row r="965" spans="1:42">
      <c r="A965" s="28">
        <v>61</v>
      </c>
      <c r="B965" s="28" t="s">
        <v>4108</v>
      </c>
      <c r="C965" s="28" t="s">
        <v>4109</v>
      </c>
      <c r="D965" s="28" t="s">
        <v>45</v>
      </c>
      <c r="E965" s="28" t="str">
        <f>LOOKUP(2,1/([1]中选结果表!$C$2:$C$85=D965),[1]中选结果表!$M$2:$M$85)</f>
        <v>注射剂</v>
      </c>
      <c r="F965" s="28" t="s">
        <v>4110</v>
      </c>
      <c r="G965" s="28" t="str">
        <f>LOOKUP(2,1/([1]中选结果表!$D$2:$D$85=$F965),[1]中选结果表!$E$2:$E$85)</f>
        <v>500mg</v>
      </c>
      <c r="H965" s="28" t="str">
        <f>LOOKUP(2,1/([1]中选结果表!$D$2:$D$85=$F965),[1]中选结果表!$F$2:$F$85)</f>
        <v>1袋</v>
      </c>
      <c r="I965" s="28" t="s">
        <v>1400</v>
      </c>
      <c r="J965" s="28" t="s">
        <v>2378</v>
      </c>
      <c r="K965" s="28">
        <v>17.5</v>
      </c>
      <c r="L965" s="31">
        <v>17.5</v>
      </c>
      <c r="M965" s="28">
        <v>6</v>
      </c>
      <c r="N965" s="32">
        <v>0.7</v>
      </c>
      <c r="O965" s="60" t="s">
        <v>4324</v>
      </c>
      <c r="P965" s="7" t="s">
        <v>4178</v>
      </c>
      <c r="Q965" s="7" t="s">
        <v>45</v>
      </c>
      <c r="R965" s="7" t="s">
        <v>4325</v>
      </c>
      <c r="S965" s="4" t="str">
        <f>LOOKUP(2,1/('[1] 集采未中选药品规格'!$A$2:$A$596=$R965),'[1] 集采未中选药品规格'!C$2:C$596)</f>
        <v>200mg</v>
      </c>
      <c r="T965" s="4" t="str">
        <f>LOOKUP(2,1/('[1] 集采未中选药品规格'!$A$2:$A$596=$R965),'[1] 集采未中选药品规格'!D$2:D$596)</f>
        <v>1袋</v>
      </c>
      <c r="U965" s="7" t="s">
        <v>1400</v>
      </c>
      <c r="V965" s="61" t="s">
        <v>4180</v>
      </c>
      <c r="W965" s="7" t="s">
        <v>4181</v>
      </c>
      <c r="X965" s="61" t="s">
        <v>4180</v>
      </c>
      <c r="Y965" s="7" t="s">
        <v>4181</v>
      </c>
      <c r="Z965" s="7">
        <v>28</v>
      </c>
      <c r="AA965" s="7">
        <v>28</v>
      </c>
      <c r="AB965" s="54" t="s">
        <v>57</v>
      </c>
      <c r="AC965" s="42"/>
      <c r="AD965" s="42"/>
      <c r="AE965" s="42" t="s">
        <v>4326</v>
      </c>
      <c r="AF965" s="42" t="s">
        <v>4324</v>
      </c>
      <c r="AG965" s="42" t="s">
        <v>4327</v>
      </c>
      <c r="AH965" s="54"/>
      <c r="AI965" s="50" t="str">
        <f t="shared" ref="AI965" si="361">IF(G965=S965,"规格√","规格×")</f>
        <v>规格×</v>
      </c>
      <c r="AJ965" s="50" t="str">
        <f t="shared" ref="AJ965" si="362">CHOOSE(IF($AI965="规格√",1,2),"按中选价",IF($E965="注射剂","含量差比价","装量差比价"))</f>
        <v>含量差比价</v>
      </c>
      <c r="AK965" s="51">
        <f t="shared" ref="AK965" si="363">ROUND(CHOOSE(IF($AI965="规格√",1,2),$L965,IF($E965="注射剂",$L965*POWER(1.7,LOG(LEFT($S965,LEN($S965)-2)/LEFT($G965,LEN($G965)-2),2)),$L965*POWER(1.9,LOG(LEFT($S965,LEN($S965)-2)/LEFT($G965,LEN($G965)-2),2)))),2)</f>
        <v>8.68</v>
      </c>
      <c r="AL965" s="50">
        <f t="shared" ref="AL965" si="364">ROUND($AA965/$AK965,1)</f>
        <v>3.2</v>
      </c>
      <c r="AM965" s="52" t="str">
        <f t="shared" ref="AM965" si="365">IF(OR($AC965="是",$AB965="是",$AD965="是"),CONCATENATE(IF($AC965="是","原研药",""),IF(COUNTA(AC965:AC965)&gt;=2,"、",""),IF($AB965="是","过评药",""),IF(AND(COUNTA(AC965:AD965)&gt;=2,AD965&lt;&gt;""),"、",""),IF($AD965="是","参比制剂",""),"，")&amp;IF($AL965&gt;=2,"行梯度降价","差比价与挂网价取低者"),"差比价与挂网价取低者")</f>
        <v>差比价与挂网价取低者</v>
      </c>
      <c r="AN965" s="53">
        <f t="shared" ref="AN965" si="366">IF(Z965=0,"海南无挂网价（差比价为"&amp;AK965&amp;"）",ROUNDUP(IF(OR($AC965="是",$AB965="是",$AD965="是"),IF($AL965&gt;2,MAX($AA965*0.6,$AK965),MIN($AA965,$AK965)),MIN($AA965,$AK965)),2))</f>
        <v>8.68</v>
      </c>
      <c r="AO965" s="53">
        <f t="shared" ref="AO965" si="367">IF(Z965=0,"海南无挂网价（差比价为"&amp;AK965&amp;"）",ROUNDUP(IF(OR($AC965="是",$AB965="是",$AD965="是"),IF($AL965&gt;2,MAX($AA965*0.6*0.6,$AK965),MIN($AA965,$AK965)),MIN($AA965,$AK965)),2))</f>
        <v>8.68</v>
      </c>
      <c r="AP965" s="53">
        <f t="shared" ref="AP965" si="368">IF(Z965=0,"海南无挂网价（差比价为"&amp;AK965&amp;"）",ROUNDUP(IF(OR($AC965="是",$AB965="是",$AD965="是"),IF($AL965&gt;2,MAX($AA965*0.6*0.6*0.8,$AK965),MIN($AA965,$AK965)),MIN($AA965,$AK965)),2))</f>
        <v>8.68</v>
      </c>
    </row>
    <row r="966" spans="1:42">
      <c r="A966" s="28">
        <v>61</v>
      </c>
      <c r="B966" s="28" t="s">
        <v>4108</v>
      </c>
      <c r="C966" s="28" t="s">
        <v>4109</v>
      </c>
      <c r="D966" s="28" t="s">
        <v>45</v>
      </c>
      <c r="E966" s="28" t="str">
        <f>LOOKUP(2,1/([1]中选结果表!$C$2:$C$85=D966),[1]中选结果表!$M$2:$M$85)</f>
        <v>注射剂</v>
      </c>
      <c r="F966" s="28" t="s">
        <v>4110</v>
      </c>
      <c r="G966" s="28" t="str">
        <f>LOOKUP(2,1/([1]中选结果表!$D$2:$D$85=$F966),[1]中选结果表!$E$2:$E$85)</f>
        <v>500mg</v>
      </c>
      <c r="H966" s="28" t="str">
        <f>LOOKUP(2,1/([1]中选结果表!$D$2:$D$85=$F966),[1]中选结果表!$F$2:$F$85)</f>
        <v>1袋</v>
      </c>
      <c r="I966" s="28" t="s">
        <v>1400</v>
      </c>
      <c r="J966" s="28" t="s">
        <v>2378</v>
      </c>
      <c r="K966" s="28">
        <v>17.5</v>
      </c>
      <c r="L966" s="31">
        <v>17.5</v>
      </c>
      <c r="M966" s="28">
        <v>6</v>
      </c>
      <c r="N966" s="32">
        <v>0.7</v>
      </c>
      <c r="O966" s="60" t="s">
        <v>4328</v>
      </c>
      <c r="P966" s="7" t="s">
        <v>4119</v>
      </c>
      <c r="Q966" s="7" t="s">
        <v>45</v>
      </c>
      <c r="R966" s="7" t="s">
        <v>4329</v>
      </c>
      <c r="S966" s="4" t="str">
        <f>LOOKUP(2,1/('[1] 集采未中选药品规格'!$A$2:$A$596=$R966),'[1] 集采未中选药品规格'!C$2:C$596)</f>
        <v>200mg</v>
      </c>
      <c r="T966" s="4" t="str">
        <f>LOOKUP(2,1/('[1] 集采未中选药品规格'!$A$2:$A$596=$R966),'[1] 集采未中选药品规格'!D$2:D$596)</f>
        <v>1袋</v>
      </c>
      <c r="U966" s="7" t="s">
        <v>1400</v>
      </c>
      <c r="V966" s="61" t="s">
        <v>70</v>
      </c>
      <c r="W966" s="7" t="s">
        <v>71</v>
      </c>
      <c r="X966" s="61" t="s">
        <v>70</v>
      </c>
      <c r="Y966" s="7" t="s">
        <v>71</v>
      </c>
      <c r="Z966" s="7">
        <v>5.48</v>
      </c>
      <c r="AA966" s="7">
        <v>5.48</v>
      </c>
      <c r="AB966" s="54" t="s">
        <v>57</v>
      </c>
      <c r="AC966" s="42"/>
      <c r="AD966" s="42"/>
      <c r="AE966" s="42" t="s">
        <v>4330</v>
      </c>
      <c r="AF966" s="42" t="s">
        <v>4328</v>
      </c>
      <c r="AG966" s="42" t="s">
        <v>4331</v>
      </c>
      <c r="AH966" s="54"/>
      <c r="AI966" s="50" t="str">
        <f t="shared" ref="AI966:AI996" si="369">IF(G966=S966,"规格√","规格×")</f>
        <v>规格×</v>
      </c>
      <c r="AJ966" s="50" t="str">
        <f t="shared" ref="AJ966:AJ996" si="370">CHOOSE(IF($AI966="规格√",1,2),"按中选价",IF($E966="注射剂","含量差比价","装量差比价"))</f>
        <v>含量差比价</v>
      </c>
      <c r="AK966" s="51">
        <f t="shared" ref="AK966:AK996" si="371">ROUND(CHOOSE(IF($AI966="规格√",1,2),$L966,IF($E966="注射剂",$L966*POWER(1.7,LOG(LEFT($S966,LEN($S966)-2)/LEFT($G966,LEN($G966)-2),2)),$L966*POWER(1.9,LOG(LEFT($S966,LEN($S966)-2)/LEFT($G966,LEN($G966)-2),2)))),2)</f>
        <v>8.68</v>
      </c>
      <c r="AL966" s="50">
        <f t="shared" ref="AL966:AL996" si="372">ROUND($AA966/$AK966,1)</f>
        <v>0.6</v>
      </c>
      <c r="AM966" s="52" t="str">
        <f t="shared" ref="AM966:AM996" si="373">IF(OR($AC966="是",$AB966="是",$AD966="是"),CONCATENATE(IF($AC966="是","原研药",""),IF(COUNTA(AC966:AC966)&gt;=2,"、",""),IF($AB966="是","过评药",""),IF(AND(COUNTA(AC966:AD966)&gt;=2,AD966&lt;&gt;""),"、",""),IF($AD966="是","参比制剂",""),"，")&amp;IF($AL966&gt;=2,"行梯度降价","差比价与挂网价取低者"),"差比价与挂网价取低者")</f>
        <v>差比价与挂网价取低者</v>
      </c>
      <c r="AN966" s="53">
        <f t="shared" ref="AN966:AN996" si="374">IF(Z966=0,"海南无挂网价（差比价为"&amp;AK966&amp;"）",ROUNDUP(IF(OR($AC966="是",$AB966="是",$AD966="是"),IF($AL966&gt;2,MAX($AA966*0.6,$AK966),MIN($AA966,$AK966)),MIN($AA966,$AK966)),2))</f>
        <v>5.48</v>
      </c>
      <c r="AO966" s="53">
        <f t="shared" ref="AO966:AO996" si="375">IF(Z966=0,"海南无挂网价（差比价为"&amp;AK966&amp;"）",ROUNDUP(IF(OR($AC966="是",$AB966="是",$AD966="是"),IF($AL966&gt;2,MAX($AA966*0.6*0.6,$AK966),MIN($AA966,$AK966)),MIN($AA966,$AK966)),2))</f>
        <v>5.48</v>
      </c>
      <c r="AP966" s="53">
        <f t="shared" ref="AP966:AP996" si="376">IF(Z966=0,"海南无挂网价（差比价为"&amp;AK966&amp;"）",ROUNDUP(IF(OR($AC966="是",$AB966="是",$AD966="是"),IF($AL966&gt;2,MAX($AA966*0.6*0.6*0.8,$AK966),MIN($AA966,$AK966)),MIN($AA966,$AK966)),2))</f>
        <v>5.48</v>
      </c>
    </row>
    <row r="967" spans="1:42">
      <c r="A967" s="28">
        <v>61</v>
      </c>
      <c r="B967" s="28" t="s">
        <v>4108</v>
      </c>
      <c r="C967" s="28" t="s">
        <v>4109</v>
      </c>
      <c r="D967" s="28" t="s">
        <v>45</v>
      </c>
      <c r="E967" s="28" t="str">
        <f>LOOKUP(2,1/([1]中选结果表!$C$2:$C$85=D967),[1]中选结果表!$M$2:$M$85)</f>
        <v>注射剂</v>
      </c>
      <c r="F967" s="28" t="s">
        <v>4110</v>
      </c>
      <c r="G967" s="28" t="str">
        <f>LOOKUP(2,1/([1]中选结果表!$D$2:$D$85=$F967),[1]中选结果表!$E$2:$E$85)</f>
        <v>500mg</v>
      </c>
      <c r="H967" s="28" t="str">
        <f>LOOKUP(2,1/([1]中选结果表!$D$2:$D$85=$F967),[1]中选结果表!$F$2:$F$85)</f>
        <v>1袋</v>
      </c>
      <c r="I967" s="28" t="s">
        <v>1400</v>
      </c>
      <c r="J967" s="28" t="s">
        <v>2378</v>
      </c>
      <c r="K967" s="28">
        <v>17.5</v>
      </c>
      <c r="L967" s="31">
        <v>17.5</v>
      </c>
      <c r="M967" s="28">
        <v>6</v>
      </c>
      <c r="N967" s="32">
        <v>0.7</v>
      </c>
      <c r="O967" s="60" t="s">
        <v>4332</v>
      </c>
      <c r="P967" s="7" t="s">
        <v>4112</v>
      </c>
      <c r="Q967" s="7" t="s">
        <v>45</v>
      </c>
      <c r="R967" s="7" t="s">
        <v>4333</v>
      </c>
      <c r="S967" s="4" t="str">
        <f>LOOKUP(2,1/('[1] 集采未中选药品规格'!$A$2:$A$596=$R967),'[1] 集采未中选药品规格'!C$2:C$596)</f>
        <v>200mg</v>
      </c>
      <c r="T967" s="4" t="str">
        <f>LOOKUP(2,1/('[1] 集采未中选药品规格'!$A$2:$A$596=$R967),'[1] 集采未中选药品规格'!D$2:D$596)</f>
        <v>4支</v>
      </c>
      <c r="U967" s="7" t="s">
        <v>89</v>
      </c>
      <c r="V967" s="61" t="s">
        <v>4114</v>
      </c>
      <c r="W967" s="7" t="s">
        <v>4115</v>
      </c>
      <c r="X967" s="61" t="s">
        <v>4114</v>
      </c>
      <c r="Y967" s="7" t="s">
        <v>4115</v>
      </c>
      <c r="Z967" s="7">
        <v>8</v>
      </c>
      <c r="AA967" s="7">
        <v>2</v>
      </c>
      <c r="AB967" s="54" t="s">
        <v>57</v>
      </c>
      <c r="AC967" s="42"/>
      <c r="AD967" s="42"/>
      <c r="AE967" s="42" t="s">
        <v>4334</v>
      </c>
      <c r="AF967" s="42" t="s">
        <v>4332</v>
      </c>
      <c r="AG967" s="42" t="s">
        <v>4335</v>
      </c>
      <c r="AH967" s="54"/>
      <c r="AI967" s="50" t="str">
        <f t="shared" si="369"/>
        <v>规格×</v>
      </c>
      <c r="AJ967" s="50" t="str">
        <f t="shared" si="370"/>
        <v>含量差比价</v>
      </c>
      <c r="AK967" s="51">
        <f t="shared" si="371"/>
        <v>8.68</v>
      </c>
      <c r="AL967" s="50">
        <f t="shared" si="372"/>
        <v>0.2</v>
      </c>
      <c r="AM967" s="52" t="str">
        <f t="shared" si="373"/>
        <v>差比价与挂网价取低者</v>
      </c>
      <c r="AN967" s="53">
        <f t="shared" si="374"/>
        <v>2</v>
      </c>
      <c r="AO967" s="53">
        <f t="shared" si="375"/>
        <v>2</v>
      </c>
      <c r="AP967" s="53">
        <f t="shared" si="376"/>
        <v>2</v>
      </c>
    </row>
    <row r="968" spans="1:42">
      <c r="A968" s="28">
        <v>61</v>
      </c>
      <c r="B968" s="28" t="s">
        <v>4108</v>
      </c>
      <c r="C968" s="28" t="s">
        <v>4109</v>
      </c>
      <c r="D968" s="28" t="s">
        <v>45</v>
      </c>
      <c r="E968" s="28" t="str">
        <f>LOOKUP(2,1/([1]中选结果表!$C$2:$C$85=D968),[1]中选结果表!$M$2:$M$85)</f>
        <v>注射剂</v>
      </c>
      <c r="F968" s="28" t="s">
        <v>4110</v>
      </c>
      <c r="G968" s="28" t="str">
        <f>LOOKUP(2,1/([1]中选结果表!$D$2:$D$85=$F968),[1]中选结果表!$E$2:$E$85)</f>
        <v>500mg</v>
      </c>
      <c r="H968" s="28" t="str">
        <f>LOOKUP(2,1/([1]中选结果表!$D$2:$D$85=$F968),[1]中选结果表!$F$2:$F$85)</f>
        <v>1袋</v>
      </c>
      <c r="I968" s="28" t="s">
        <v>1400</v>
      </c>
      <c r="J968" s="28" t="s">
        <v>2378</v>
      </c>
      <c r="K968" s="28">
        <v>17.5</v>
      </c>
      <c r="L968" s="31">
        <v>17.5</v>
      </c>
      <c r="M968" s="28">
        <v>6</v>
      </c>
      <c r="N968" s="32">
        <v>0.7</v>
      </c>
      <c r="O968" s="60" t="s">
        <v>4336</v>
      </c>
      <c r="P968" s="7" t="s">
        <v>4207</v>
      </c>
      <c r="Q968" s="7" t="s">
        <v>51</v>
      </c>
      <c r="R968" s="7" t="s">
        <v>4337</v>
      </c>
      <c r="S968" s="4" t="str">
        <f>LOOKUP(2,1/('[1] 集采未中选药品规格'!$A$2:$A$596=$R968),'[1] 集采未中选药品规格'!C$2:C$596)</f>
        <v>300mg</v>
      </c>
      <c r="T968" s="4" t="str">
        <f>LOOKUP(2,1/('[1] 集采未中选药品规格'!$A$2:$A$596=$R968),'[1] 集采未中选药品规格'!D$2:D$596)</f>
        <v>10瓶</v>
      </c>
      <c r="U968" s="7" t="s">
        <v>89</v>
      </c>
      <c r="V968" s="61" t="s">
        <v>263</v>
      </c>
      <c r="W968" s="7" t="s">
        <v>264</v>
      </c>
      <c r="X968" s="61" t="s">
        <v>263</v>
      </c>
      <c r="Y968" s="7" t="s">
        <v>264</v>
      </c>
      <c r="Z968" s="7">
        <v>92.25</v>
      </c>
      <c r="AA968" s="7">
        <v>9.2249999999999996</v>
      </c>
      <c r="AB968" s="54" t="s">
        <v>57</v>
      </c>
      <c r="AC968" s="42"/>
      <c r="AD968" s="42"/>
      <c r="AE968" s="42" t="s">
        <v>4338</v>
      </c>
      <c r="AF968" s="42" t="s">
        <v>4336</v>
      </c>
      <c r="AG968" s="42" t="s">
        <v>4339</v>
      </c>
      <c r="AH968" s="54"/>
      <c r="AI968" s="50" t="str">
        <f t="shared" si="369"/>
        <v>规格×</v>
      </c>
      <c r="AJ968" s="50" t="str">
        <f t="shared" si="370"/>
        <v>含量差比价</v>
      </c>
      <c r="AK968" s="51">
        <f t="shared" si="371"/>
        <v>11.84</v>
      </c>
      <c r="AL968" s="50">
        <f t="shared" si="372"/>
        <v>0.8</v>
      </c>
      <c r="AM968" s="52" t="str">
        <f t="shared" si="373"/>
        <v>差比价与挂网价取低者</v>
      </c>
      <c r="AN968" s="53">
        <f t="shared" si="374"/>
        <v>9.23</v>
      </c>
      <c r="AO968" s="53">
        <f t="shared" si="375"/>
        <v>9.23</v>
      </c>
      <c r="AP968" s="53">
        <f t="shared" si="376"/>
        <v>9.23</v>
      </c>
    </row>
    <row r="969" spans="1:42">
      <c r="A969" s="28">
        <v>61</v>
      </c>
      <c r="B969" s="28" t="s">
        <v>4108</v>
      </c>
      <c r="C969" s="28" t="s">
        <v>4109</v>
      </c>
      <c r="D969" s="28" t="s">
        <v>45</v>
      </c>
      <c r="E969" s="28" t="str">
        <f>LOOKUP(2,1/([1]中选结果表!$C$2:$C$85=D969),[1]中选结果表!$M$2:$M$85)</f>
        <v>注射剂</v>
      </c>
      <c r="F969" s="28" t="s">
        <v>4110</v>
      </c>
      <c r="G969" s="28" t="str">
        <f>LOOKUP(2,1/([1]中选结果表!$D$2:$D$85=$F969),[1]中选结果表!$E$2:$E$85)</f>
        <v>500mg</v>
      </c>
      <c r="H969" s="28" t="str">
        <f>LOOKUP(2,1/([1]中选结果表!$D$2:$D$85=$F969),[1]中选结果表!$F$2:$F$85)</f>
        <v>1袋</v>
      </c>
      <c r="I969" s="28" t="s">
        <v>1400</v>
      </c>
      <c r="J969" s="28" t="s">
        <v>2378</v>
      </c>
      <c r="K969" s="28">
        <v>17.5</v>
      </c>
      <c r="L969" s="31">
        <v>17.5</v>
      </c>
      <c r="M969" s="28">
        <v>6</v>
      </c>
      <c r="N969" s="32">
        <v>0.7</v>
      </c>
      <c r="O969" s="60" t="s">
        <v>4340</v>
      </c>
      <c r="P969" s="7" t="s">
        <v>4119</v>
      </c>
      <c r="Q969" s="7" t="s">
        <v>45</v>
      </c>
      <c r="R969" s="7" t="s">
        <v>4265</v>
      </c>
      <c r="S969" s="4" t="str">
        <f>LOOKUP(2,1/('[1] 集采未中选药品规格'!$A$2:$A$596=$R969),'[1] 集采未中选药品规格'!C$2:C$596)</f>
        <v>500mg</v>
      </c>
      <c r="T969" s="4" t="str">
        <f>LOOKUP(2,1/('[1] 集采未中选药品规格'!$A$2:$A$596=$R969),'[1] 集采未中选药品规格'!D$2:D$596)</f>
        <v>1袋</v>
      </c>
      <c r="U969" s="7" t="s">
        <v>1400</v>
      </c>
      <c r="V969" s="61" t="s">
        <v>342</v>
      </c>
      <c r="W969" s="7" t="s">
        <v>220</v>
      </c>
      <c r="X969" s="61" t="s">
        <v>342</v>
      </c>
      <c r="Y969" s="7" t="s">
        <v>220</v>
      </c>
      <c r="Z969" s="7">
        <v>26.58</v>
      </c>
      <c r="AA969" s="7">
        <v>26.58</v>
      </c>
      <c r="AB969" s="54" t="s">
        <v>57</v>
      </c>
      <c r="AC969" s="42"/>
      <c r="AD969" s="42"/>
      <c r="AE969" s="42" t="s">
        <v>4257</v>
      </c>
      <c r="AF969" s="42" t="s">
        <v>4340</v>
      </c>
      <c r="AG969" s="42" t="s">
        <v>4258</v>
      </c>
      <c r="AH969" s="54"/>
      <c r="AI969" s="50" t="str">
        <f t="shared" si="369"/>
        <v>规格√</v>
      </c>
      <c r="AJ969" s="50" t="str">
        <f t="shared" si="370"/>
        <v>按中选价</v>
      </c>
      <c r="AK969" s="51">
        <f t="shared" si="371"/>
        <v>17.5</v>
      </c>
      <c r="AL969" s="50">
        <f t="shared" si="372"/>
        <v>1.5</v>
      </c>
      <c r="AM969" s="52" t="str">
        <f t="shared" si="373"/>
        <v>差比价与挂网价取低者</v>
      </c>
      <c r="AN969" s="53">
        <f t="shared" si="374"/>
        <v>17.5</v>
      </c>
      <c r="AO969" s="53">
        <f t="shared" si="375"/>
        <v>17.5</v>
      </c>
      <c r="AP969" s="53">
        <f t="shared" si="376"/>
        <v>17.5</v>
      </c>
    </row>
    <row r="970" spans="1:42">
      <c r="A970" s="28">
        <v>61</v>
      </c>
      <c r="B970" s="28" t="s">
        <v>4108</v>
      </c>
      <c r="C970" s="28" t="s">
        <v>4109</v>
      </c>
      <c r="D970" s="28" t="s">
        <v>45</v>
      </c>
      <c r="E970" s="28" t="str">
        <f>LOOKUP(2,1/([1]中选结果表!$C$2:$C$85=D970),[1]中选结果表!$M$2:$M$85)</f>
        <v>注射剂</v>
      </c>
      <c r="F970" s="28" t="s">
        <v>4110</v>
      </c>
      <c r="G970" s="28" t="str">
        <f>LOOKUP(2,1/([1]中选结果表!$D$2:$D$85=$F970),[1]中选结果表!$E$2:$E$85)</f>
        <v>500mg</v>
      </c>
      <c r="H970" s="28" t="str">
        <f>LOOKUP(2,1/([1]中选结果表!$D$2:$D$85=$F970),[1]中选结果表!$F$2:$F$85)</f>
        <v>1袋</v>
      </c>
      <c r="I970" s="28" t="s">
        <v>1400</v>
      </c>
      <c r="J970" s="28" t="s">
        <v>2378</v>
      </c>
      <c r="K970" s="28">
        <v>17.5</v>
      </c>
      <c r="L970" s="31">
        <v>17.5</v>
      </c>
      <c r="M970" s="28">
        <v>6</v>
      </c>
      <c r="N970" s="32">
        <v>0.7</v>
      </c>
      <c r="O970" s="60" t="s">
        <v>4341</v>
      </c>
      <c r="P970" s="7" t="s">
        <v>4267</v>
      </c>
      <c r="Q970" s="7" t="s">
        <v>484</v>
      </c>
      <c r="R970" s="7" t="s">
        <v>4342</v>
      </c>
      <c r="S970" s="4" t="str">
        <f>LOOKUP(2,1/('[1] 集采未中选药品规格'!$A$2:$A$596=$R970),'[1] 集采未中选药品规格'!C$2:C$596)</f>
        <v>200mg</v>
      </c>
      <c r="T970" s="4" t="str">
        <f>LOOKUP(2,1/('[1] 集采未中选药品规格'!$A$2:$A$596=$R970),'[1] 集采未中选药品规格'!D$2:D$596)</f>
        <v>1瓶</v>
      </c>
      <c r="U970" s="7" t="s">
        <v>89</v>
      </c>
      <c r="V970" s="61" t="s">
        <v>273</v>
      </c>
      <c r="W970" s="7" t="s">
        <v>274</v>
      </c>
      <c r="X970" s="61" t="s">
        <v>273</v>
      </c>
      <c r="Y970" s="7" t="s">
        <v>274</v>
      </c>
      <c r="Z970" s="7">
        <v>5.82</v>
      </c>
      <c r="AA970" s="7">
        <v>5.82</v>
      </c>
      <c r="AB970" s="54" t="s">
        <v>57</v>
      </c>
      <c r="AC970" s="42"/>
      <c r="AD970" s="42"/>
      <c r="AE970" s="42" t="s">
        <v>4343</v>
      </c>
      <c r="AF970" s="42" t="s">
        <v>4341</v>
      </c>
      <c r="AG970" s="42" t="s">
        <v>4344</v>
      </c>
      <c r="AH970" s="54"/>
      <c r="AI970" s="50" t="str">
        <f t="shared" si="369"/>
        <v>规格×</v>
      </c>
      <c r="AJ970" s="50" t="str">
        <f t="shared" si="370"/>
        <v>含量差比价</v>
      </c>
      <c r="AK970" s="51">
        <f t="shared" si="371"/>
        <v>8.68</v>
      </c>
      <c r="AL970" s="50">
        <f t="shared" si="372"/>
        <v>0.7</v>
      </c>
      <c r="AM970" s="52" t="str">
        <f t="shared" si="373"/>
        <v>差比价与挂网价取低者</v>
      </c>
      <c r="AN970" s="53">
        <f t="shared" si="374"/>
        <v>5.82</v>
      </c>
      <c r="AO970" s="53">
        <f t="shared" si="375"/>
        <v>5.82</v>
      </c>
      <c r="AP970" s="53">
        <f t="shared" si="376"/>
        <v>5.82</v>
      </c>
    </row>
    <row r="971" spans="1:42">
      <c r="A971" s="28">
        <v>61</v>
      </c>
      <c r="B971" s="28" t="s">
        <v>4108</v>
      </c>
      <c r="C971" s="28" t="s">
        <v>4109</v>
      </c>
      <c r="D971" s="28" t="s">
        <v>45</v>
      </c>
      <c r="E971" s="28" t="str">
        <f>LOOKUP(2,1/([1]中选结果表!$C$2:$C$85=D971),[1]中选结果表!$M$2:$M$85)</f>
        <v>注射剂</v>
      </c>
      <c r="F971" s="28" t="s">
        <v>4110</v>
      </c>
      <c r="G971" s="28" t="str">
        <f>LOOKUP(2,1/([1]中选结果表!$D$2:$D$85=$F971),[1]中选结果表!$E$2:$E$85)</f>
        <v>500mg</v>
      </c>
      <c r="H971" s="28" t="str">
        <f>LOOKUP(2,1/([1]中选结果表!$D$2:$D$85=$F971),[1]中选结果表!$F$2:$F$85)</f>
        <v>1袋</v>
      </c>
      <c r="I971" s="28" t="s">
        <v>1400</v>
      </c>
      <c r="J971" s="28" t="s">
        <v>2378</v>
      </c>
      <c r="K971" s="28">
        <v>17.5</v>
      </c>
      <c r="L971" s="31">
        <v>17.5</v>
      </c>
      <c r="M971" s="28">
        <v>6</v>
      </c>
      <c r="N971" s="32">
        <v>0.7</v>
      </c>
      <c r="O971" s="60" t="s">
        <v>4345</v>
      </c>
      <c r="P971" s="7" t="s">
        <v>4178</v>
      </c>
      <c r="Q971" s="7" t="s">
        <v>45</v>
      </c>
      <c r="R971" s="7" t="s">
        <v>4346</v>
      </c>
      <c r="S971" s="4" t="str">
        <f>LOOKUP(2,1/('[1] 集采未中选药品规格'!$A$2:$A$596=$R971),'[1] 集采未中选药品规格'!C$2:C$596)</f>
        <v>200mg</v>
      </c>
      <c r="T971" s="4" t="str">
        <f>LOOKUP(2,1/('[1] 集采未中选药品规格'!$A$2:$A$596=$R971),'[1] 集采未中选药品规格'!D$2:D$596)</f>
        <v>1瓶</v>
      </c>
      <c r="U971" s="7" t="s">
        <v>47</v>
      </c>
      <c r="V971" s="61" t="s">
        <v>4180</v>
      </c>
      <c r="W971" s="7" t="s">
        <v>4181</v>
      </c>
      <c r="X971" s="61" t="s">
        <v>4180</v>
      </c>
      <c r="Y971" s="7" t="s">
        <v>4181</v>
      </c>
      <c r="Z971" s="7">
        <v>24.48</v>
      </c>
      <c r="AA971" s="7">
        <v>24.48</v>
      </c>
      <c r="AB971" s="54" t="s">
        <v>57</v>
      </c>
      <c r="AC971" s="42"/>
      <c r="AD971" s="42"/>
      <c r="AE971" s="42" t="s">
        <v>4326</v>
      </c>
      <c r="AF971" s="42" t="s">
        <v>4345</v>
      </c>
      <c r="AG971" s="42" t="s">
        <v>4327</v>
      </c>
      <c r="AH971" s="54"/>
      <c r="AI971" s="50" t="str">
        <f t="shared" si="369"/>
        <v>规格×</v>
      </c>
      <c r="AJ971" s="50" t="str">
        <f t="shared" si="370"/>
        <v>含量差比价</v>
      </c>
      <c r="AK971" s="51">
        <f t="shared" si="371"/>
        <v>8.68</v>
      </c>
      <c r="AL971" s="50">
        <f t="shared" si="372"/>
        <v>2.8</v>
      </c>
      <c r="AM971" s="52" t="str">
        <f t="shared" si="373"/>
        <v>差比价与挂网价取低者</v>
      </c>
      <c r="AN971" s="53">
        <f t="shared" si="374"/>
        <v>8.68</v>
      </c>
      <c r="AO971" s="53">
        <f t="shared" si="375"/>
        <v>8.68</v>
      </c>
      <c r="AP971" s="53">
        <f t="shared" si="376"/>
        <v>8.68</v>
      </c>
    </row>
    <row r="972" spans="1:42">
      <c r="A972" s="28">
        <v>61</v>
      </c>
      <c r="B972" s="28" t="s">
        <v>4108</v>
      </c>
      <c r="C972" s="28" t="s">
        <v>4109</v>
      </c>
      <c r="D972" s="28" t="s">
        <v>45</v>
      </c>
      <c r="E972" s="28" t="str">
        <f>LOOKUP(2,1/([1]中选结果表!$C$2:$C$85=D972),[1]中选结果表!$M$2:$M$85)</f>
        <v>注射剂</v>
      </c>
      <c r="F972" s="28" t="s">
        <v>4110</v>
      </c>
      <c r="G972" s="28" t="str">
        <f>LOOKUP(2,1/([1]中选结果表!$D$2:$D$85=$F972),[1]中选结果表!$E$2:$E$85)</f>
        <v>500mg</v>
      </c>
      <c r="H972" s="28" t="str">
        <f>LOOKUP(2,1/([1]中选结果表!$D$2:$D$85=$F972),[1]中选结果表!$F$2:$F$85)</f>
        <v>1袋</v>
      </c>
      <c r="I972" s="28" t="s">
        <v>1400</v>
      </c>
      <c r="J972" s="28" t="s">
        <v>2378</v>
      </c>
      <c r="K972" s="28">
        <v>17.5</v>
      </c>
      <c r="L972" s="31">
        <v>17.5</v>
      </c>
      <c r="M972" s="28">
        <v>6</v>
      </c>
      <c r="N972" s="32">
        <v>0.7</v>
      </c>
      <c r="O972" s="60" t="s">
        <v>4347</v>
      </c>
      <c r="P972" s="7" t="s">
        <v>4124</v>
      </c>
      <c r="Q972" s="7" t="s">
        <v>51</v>
      </c>
      <c r="R972" s="7" t="s">
        <v>4348</v>
      </c>
      <c r="S972" s="4" t="str">
        <f>LOOKUP(2,1/('[1] 集采未中选药品规格'!$A$2:$A$596=$R972),'[1] 集采未中选药品规格'!C$2:C$596)</f>
        <v>400mg</v>
      </c>
      <c r="T972" s="4" t="str">
        <f>LOOKUP(2,1/('[1] 集采未中选药品规格'!$A$2:$A$596=$R972),'[1] 集采未中选药品规格'!D$2:D$596)</f>
        <v>1瓶</v>
      </c>
      <c r="U972" s="7" t="s">
        <v>47</v>
      </c>
      <c r="V972" s="61" t="s">
        <v>4223</v>
      </c>
      <c r="W972" s="7" t="s">
        <v>4224</v>
      </c>
      <c r="X972" s="61" t="s">
        <v>4223</v>
      </c>
      <c r="Y972" s="7" t="s">
        <v>4224</v>
      </c>
      <c r="Z972" s="7">
        <v>12.26</v>
      </c>
      <c r="AA972" s="7">
        <v>12.26</v>
      </c>
      <c r="AB972" s="54" t="s">
        <v>57</v>
      </c>
      <c r="AC972" s="42"/>
      <c r="AD972" s="42"/>
      <c r="AE972" s="42" t="s">
        <v>4225</v>
      </c>
      <c r="AF972" s="42" t="s">
        <v>4347</v>
      </c>
      <c r="AG972" s="42" t="s">
        <v>4226</v>
      </c>
      <c r="AH972" s="54"/>
      <c r="AI972" s="50" t="str">
        <f t="shared" si="369"/>
        <v>规格×</v>
      </c>
      <c r="AJ972" s="50" t="str">
        <f t="shared" si="370"/>
        <v>含量差比价</v>
      </c>
      <c r="AK972" s="51">
        <f t="shared" si="371"/>
        <v>14.75</v>
      </c>
      <c r="AL972" s="50">
        <f t="shared" si="372"/>
        <v>0.8</v>
      </c>
      <c r="AM972" s="52" t="str">
        <f t="shared" si="373"/>
        <v>差比价与挂网价取低者</v>
      </c>
      <c r="AN972" s="53">
        <f t="shared" si="374"/>
        <v>12.26</v>
      </c>
      <c r="AO972" s="53">
        <f t="shared" si="375"/>
        <v>12.26</v>
      </c>
      <c r="AP972" s="53">
        <f t="shared" si="376"/>
        <v>12.26</v>
      </c>
    </row>
    <row r="973" spans="1:42">
      <c r="A973" s="28">
        <v>61</v>
      </c>
      <c r="B973" s="28" t="s">
        <v>4108</v>
      </c>
      <c r="C973" s="28" t="s">
        <v>4109</v>
      </c>
      <c r="D973" s="28" t="s">
        <v>45</v>
      </c>
      <c r="E973" s="28" t="str">
        <f>LOOKUP(2,1/([1]中选结果表!$C$2:$C$85=D973),[1]中选结果表!$M$2:$M$85)</f>
        <v>注射剂</v>
      </c>
      <c r="F973" s="28" t="s">
        <v>4110</v>
      </c>
      <c r="G973" s="28" t="str">
        <f>LOOKUP(2,1/([1]中选结果表!$D$2:$D$85=$F973),[1]中选结果表!$E$2:$E$85)</f>
        <v>500mg</v>
      </c>
      <c r="H973" s="28" t="str">
        <f>LOOKUP(2,1/([1]中选结果表!$D$2:$D$85=$F973),[1]中选结果表!$F$2:$F$85)</f>
        <v>1袋</v>
      </c>
      <c r="I973" s="28" t="s">
        <v>1400</v>
      </c>
      <c r="J973" s="28" t="s">
        <v>2378</v>
      </c>
      <c r="K973" s="28">
        <v>17.5</v>
      </c>
      <c r="L973" s="31">
        <v>17.5</v>
      </c>
      <c r="M973" s="28">
        <v>6</v>
      </c>
      <c r="N973" s="32">
        <v>0.7</v>
      </c>
      <c r="O973" s="60" t="s">
        <v>4349</v>
      </c>
      <c r="P973" s="7" t="s">
        <v>4155</v>
      </c>
      <c r="Q973" s="7" t="s">
        <v>45</v>
      </c>
      <c r="R973" s="7" t="s">
        <v>1776</v>
      </c>
      <c r="S973" s="4" t="str">
        <f>LOOKUP(2,1/('[1] 集采未中选药品规格'!$A$2:$A$596=$R973),'[1] 集采未中选药品规格'!C$2:C$596)</f>
        <v>250mg</v>
      </c>
      <c r="T973" s="4" t="str">
        <f>LOOKUP(2,1/('[1] 集采未中选药品规格'!$A$2:$A$596=$R973),'[1] 集采未中选药品规格'!D$2:D$596)</f>
        <v>1支</v>
      </c>
      <c r="U973" s="7" t="s">
        <v>512</v>
      </c>
      <c r="V973" s="61" t="s">
        <v>1112</v>
      </c>
      <c r="W973" s="7" t="s">
        <v>1113</v>
      </c>
      <c r="X973" s="61" t="s">
        <v>1112</v>
      </c>
      <c r="Y973" s="7" t="s">
        <v>1113</v>
      </c>
      <c r="Z973" s="7">
        <v>21.82</v>
      </c>
      <c r="AA973" s="7">
        <v>21.82</v>
      </c>
      <c r="AB973" s="54" t="s">
        <v>57</v>
      </c>
      <c r="AC973" s="42"/>
      <c r="AD973" s="42"/>
      <c r="AE973" s="42" t="s">
        <v>4350</v>
      </c>
      <c r="AF973" s="42" t="s">
        <v>4349</v>
      </c>
      <c r="AG973" s="42" t="s">
        <v>4351</v>
      </c>
      <c r="AH973" s="54"/>
      <c r="AI973" s="50" t="str">
        <f t="shared" si="369"/>
        <v>规格×</v>
      </c>
      <c r="AJ973" s="50" t="str">
        <f t="shared" si="370"/>
        <v>含量差比价</v>
      </c>
      <c r="AK973" s="51">
        <f t="shared" si="371"/>
        <v>10.29</v>
      </c>
      <c r="AL973" s="50">
        <f t="shared" si="372"/>
        <v>2.1</v>
      </c>
      <c r="AM973" s="52" t="str">
        <f t="shared" si="373"/>
        <v>差比价与挂网价取低者</v>
      </c>
      <c r="AN973" s="53">
        <f t="shared" si="374"/>
        <v>10.29</v>
      </c>
      <c r="AO973" s="53">
        <f t="shared" si="375"/>
        <v>10.29</v>
      </c>
      <c r="AP973" s="53">
        <f t="shared" si="376"/>
        <v>10.29</v>
      </c>
    </row>
    <row r="974" spans="1:42">
      <c r="A974" s="28">
        <v>61</v>
      </c>
      <c r="B974" s="28" t="s">
        <v>4108</v>
      </c>
      <c r="C974" s="28" t="s">
        <v>4109</v>
      </c>
      <c r="D974" s="28" t="s">
        <v>45</v>
      </c>
      <c r="E974" s="28" t="str">
        <f>LOOKUP(2,1/([1]中选结果表!$C$2:$C$85=D974),[1]中选结果表!$M$2:$M$85)</f>
        <v>注射剂</v>
      </c>
      <c r="F974" s="28" t="s">
        <v>4110</v>
      </c>
      <c r="G974" s="28" t="str">
        <f>LOOKUP(2,1/([1]中选结果表!$D$2:$D$85=$F974),[1]中选结果表!$E$2:$E$85)</f>
        <v>500mg</v>
      </c>
      <c r="H974" s="28" t="str">
        <f>LOOKUP(2,1/([1]中选结果表!$D$2:$D$85=$F974),[1]中选结果表!$F$2:$F$85)</f>
        <v>1袋</v>
      </c>
      <c r="I974" s="28" t="s">
        <v>1400</v>
      </c>
      <c r="J974" s="28" t="s">
        <v>2378</v>
      </c>
      <c r="K974" s="28">
        <v>17.5</v>
      </c>
      <c r="L974" s="31">
        <v>17.5</v>
      </c>
      <c r="M974" s="28">
        <v>6</v>
      </c>
      <c r="N974" s="32">
        <v>0.7</v>
      </c>
      <c r="O974" s="60" t="s">
        <v>4352</v>
      </c>
      <c r="P974" s="7" t="s">
        <v>4124</v>
      </c>
      <c r="Q974" s="7" t="s">
        <v>45</v>
      </c>
      <c r="R974" s="7" t="s">
        <v>4353</v>
      </c>
      <c r="S974" s="4" t="str">
        <f>LOOKUP(2,1/('[1] 集采未中选药品规格'!$A$2:$A$596=$R974),'[1] 集采未中选药品规格'!C$2:C$596)</f>
        <v>500mg</v>
      </c>
      <c r="T974" s="4" t="str">
        <f>LOOKUP(2,1/('[1] 集采未中选药品规格'!$A$2:$A$596=$R974),'[1] 集采未中选药品规格'!D$2:D$596)</f>
        <v>1袋</v>
      </c>
      <c r="U974" s="7" t="s">
        <v>1400</v>
      </c>
      <c r="V974" s="61" t="s">
        <v>2247</v>
      </c>
      <c r="W974" s="7" t="s">
        <v>2133</v>
      </c>
      <c r="X974" s="61" t="s">
        <v>2247</v>
      </c>
      <c r="Y974" s="7" t="s">
        <v>2133</v>
      </c>
      <c r="Z974" s="7">
        <v>39.799999999999997</v>
      </c>
      <c r="AA974" s="7">
        <v>39.799999999999997</v>
      </c>
      <c r="AB974" s="54" t="s">
        <v>57</v>
      </c>
      <c r="AC974" s="42"/>
      <c r="AD974" s="42"/>
      <c r="AE974" s="42" t="s">
        <v>4300</v>
      </c>
      <c r="AF974" s="42" t="s">
        <v>4352</v>
      </c>
      <c r="AG974" s="42" t="s">
        <v>4301</v>
      </c>
      <c r="AH974" s="54"/>
      <c r="AI974" s="50" t="str">
        <f t="shared" si="369"/>
        <v>规格√</v>
      </c>
      <c r="AJ974" s="50" t="str">
        <f t="shared" si="370"/>
        <v>按中选价</v>
      </c>
      <c r="AK974" s="51">
        <f t="shared" si="371"/>
        <v>17.5</v>
      </c>
      <c r="AL974" s="50">
        <f t="shared" si="372"/>
        <v>2.2999999999999998</v>
      </c>
      <c r="AM974" s="52" t="str">
        <f t="shared" si="373"/>
        <v>差比价与挂网价取低者</v>
      </c>
      <c r="AN974" s="53">
        <f t="shared" si="374"/>
        <v>17.5</v>
      </c>
      <c r="AO974" s="53">
        <f t="shared" si="375"/>
        <v>17.5</v>
      </c>
      <c r="AP974" s="53">
        <f t="shared" si="376"/>
        <v>17.5</v>
      </c>
    </row>
    <row r="975" spans="1:42">
      <c r="A975" s="28">
        <v>61</v>
      </c>
      <c r="B975" s="28" t="s">
        <v>4108</v>
      </c>
      <c r="C975" s="28" t="s">
        <v>4109</v>
      </c>
      <c r="D975" s="28" t="s">
        <v>45</v>
      </c>
      <c r="E975" s="28" t="str">
        <f>LOOKUP(2,1/([1]中选结果表!$C$2:$C$85=D975),[1]中选结果表!$M$2:$M$85)</f>
        <v>注射剂</v>
      </c>
      <c r="F975" s="28" t="s">
        <v>4110</v>
      </c>
      <c r="G975" s="28" t="str">
        <f>LOOKUP(2,1/([1]中选结果表!$D$2:$D$85=$F975),[1]中选结果表!$E$2:$E$85)</f>
        <v>500mg</v>
      </c>
      <c r="H975" s="28" t="str">
        <f>LOOKUP(2,1/([1]中选结果表!$D$2:$D$85=$F975),[1]中选结果表!$F$2:$F$85)</f>
        <v>1袋</v>
      </c>
      <c r="I975" s="28" t="s">
        <v>1400</v>
      </c>
      <c r="J975" s="28" t="s">
        <v>2378</v>
      </c>
      <c r="K975" s="28">
        <v>17.5</v>
      </c>
      <c r="L975" s="31">
        <v>17.5</v>
      </c>
      <c r="M975" s="28">
        <v>6</v>
      </c>
      <c r="N975" s="32">
        <v>0.7</v>
      </c>
      <c r="O975" s="60" t="s">
        <v>4354</v>
      </c>
      <c r="P975" s="7" t="s">
        <v>4124</v>
      </c>
      <c r="Q975" s="7" t="s">
        <v>51</v>
      </c>
      <c r="R975" s="7" t="s">
        <v>4355</v>
      </c>
      <c r="S975" s="4" t="str">
        <f>LOOKUP(2,1/('[1] 集采未中选药品规格'!$A$2:$A$596=$R975),'[1] 集采未中选药品规格'!C$2:C$596)</f>
        <v>750mg</v>
      </c>
      <c r="T975" s="4" t="str">
        <f>LOOKUP(2,1/('[1] 集采未中选药品规格'!$A$2:$A$596=$R975),'[1] 集采未中选药品规格'!D$2:D$596)</f>
        <v>1瓶</v>
      </c>
      <c r="U975" s="7" t="s">
        <v>47</v>
      </c>
      <c r="V975" s="61" t="s">
        <v>4149</v>
      </c>
      <c r="W975" s="7" t="s">
        <v>4150</v>
      </c>
      <c r="X975" s="61" t="s">
        <v>4149</v>
      </c>
      <c r="Y975" s="7" t="s">
        <v>4150</v>
      </c>
      <c r="Z975" s="7">
        <v>28.27</v>
      </c>
      <c r="AA975" s="7">
        <v>28.27</v>
      </c>
      <c r="AB975" s="54" t="s">
        <v>57</v>
      </c>
      <c r="AC975" s="42"/>
      <c r="AD975" s="42"/>
      <c r="AE975" s="42" t="s">
        <v>4356</v>
      </c>
      <c r="AF975" s="42" t="s">
        <v>4354</v>
      </c>
      <c r="AG975" s="42" t="s">
        <v>4357</v>
      </c>
      <c r="AH975" s="54"/>
      <c r="AI975" s="50" t="str">
        <f t="shared" si="369"/>
        <v>规格×</v>
      </c>
      <c r="AJ975" s="50" t="str">
        <f t="shared" si="370"/>
        <v>含量差比价</v>
      </c>
      <c r="AK975" s="51">
        <f t="shared" si="371"/>
        <v>23.87</v>
      </c>
      <c r="AL975" s="50">
        <f t="shared" si="372"/>
        <v>1.2</v>
      </c>
      <c r="AM975" s="52" t="str">
        <f t="shared" si="373"/>
        <v>差比价与挂网价取低者</v>
      </c>
      <c r="AN975" s="53">
        <f t="shared" si="374"/>
        <v>23.87</v>
      </c>
      <c r="AO975" s="53">
        <f t="shared" si="375"/>
        <v>23.87</v>
      </c>
      <c r="AP975" s="53">
        <f t="shared" si="376"/>
        <v>23.87</v>
      </c>
    </row>
    <row r="976" spans="1:42">
      <c r="A976" s="28">
        <v>61</v>
      </c>
      <c r="B976" s="28" t="s">
        <v>4108</v>
      </c>
      <c r="C976" s="28" t="s">
        <v>4109</v>
      </c>
      <c r="D976" s="28" t="s">
        <v>45</v>
      </c>
      <c r="E976" s="28" t="str">
        <f>LOOKUP(2,1/([1]中选结果表!$C$2:$C$85=D976),[1]中选结果表!$M$2:$M$85)</f>
        <v>注射剂</v>
      </c>
      <c r="F976" s="28" t="s">
        <v>4110</v>
      </c>
      <c r="G976" s="28" t="str">
        <f>LOOKUP(2,1/([1]中选结果表!$D$2:$D$85=$F976),[1]中选结果表!$E$2:$E$85)</f>
        <v>500mg</v>
      </c>
      <c r="H976" s="28" t="str">
        <f>LOOKUP(2,1/([1]中选结果表!$D$2:$D$85=$F976),[1]中选结果表!$F$2:$F$85)</f>
        <v>1袋</v>
      </c>
      <c r="I976" s="28" t="s">
        <v>1400</v>
      </c>
      <c r="J976" s="28" t="s">
        <v>2378</v>
      </c>
      <c r="K976" s="28">
        <v>17.5</v>
      </c>
      <c r="L976" s="31">
        <v>17.5</v>
      </c>
      <c r="M976" s="28">
        <v>6</v>
      </c>
      <c r="N976" s="32">
        <v>0.7</v>
      </c>
      <c r="O976" s="60" t="s">
        <v>4358</v>
      </c>
      <c r="P976" s="7" t="s">
        <v>4119</v>
      </c>
      <c r="Q976" s="7" t="s">
        <v>45</v>
      </c>
      <c r="R976" s="7" t="s">
        <v>4204</v>
      </c>
      <c r="S976" s="4" t="str">
        <f>LOOKUP(2,1/('[1] 集采未中选药品规格'!$A$2:$A$596=$R976),'[1] 集采未中选药品规格'!C$2:C$596)</f>
        <v>300mg</v>
      </c>
      <c r="T976" s="4" t="str">
        <f>LOOKUP(2,1/('[1] 集采未中选药品规格'!$A$2:$A$596=$R976),'[1] 集采未中选药品规格'!D$2:D$596)</f>
        <v>1瓶</v>
      </c>
      <c r="U976" s="7" t="s">
        <v>47</v>
      </c>
      <c r="V976" s="61" t="s">
        <v>70</v>
      </c>
      <c r="W976" s="7" t="s">
        <v>71</v>
      </c>
      <c r="X976" s="61" t="s">
        <v>70</v>
      </c>
      <c r="Y976" s="7" t="s">
        <v>71</v>
      </c>
      <c r="Z976" s="7">
        <v>7.93</v>
      </c>
      <c r="AA976" s="7">
        <v>7.93</v>
      </c>
      <c r="AB976" s="54" t="s">
        <v>57</v>
      </c>
      <c r="AC976" s="42"/>
      <c r="AD976" s="42"/>
      <c r="AE976" s="42" t="s">
        <v>4196</v>
      </c>
      <c r="AF976" s="42" t="s">
        <v>4358</v>
      </c>
      <c r="AG976" s="42" t="s">
        <v>4197</v>
      </c>
      <c r="AH976" s="54"/>
      <c r="AI976" s="50" t="str">
        <f t="shared" si="369"/>
        <v>规格×</v>
      </c>
      <c r="AJ976" s="50" t="str">
        <f t="shared" si="370"/>
        <v>含量差比价</v>
      </c>
      <c r="AK976" s="51">
        <f t="shared" si="371"/>
        <v>11.84</v>
      </c>
      <c r="AL976" s="50">
        <f t="shared" si="372"/>
        <v>0.7</v>
      </c>
      <c r="AM976" s="52" t="str">
        <f t="shared" si="373"/>
        <v>差比价与挂网价取低者</v>
      </c>
      <c r="AN976" s="53">
        <f t="shared" si="374"/>
        <v>7.93</v>
      </c>
      <c r="AO976" s="53">
        <f t="shared" si="375"/>
        <v>7.93</v>
      </c>
      <c r="AP976" s="53">
        <f t="shared" si="376"/>
        <v>7.93</v>
      </c>
    </row>
    <row r="977" spans="1:42">
      <c r="A977" s="28">
        <v>61</v>
      </c>
      <c r="B977" s="28" t="s">
        <v>4108</v>
      </c>
      <c r="C977" s="28" t="s">
        <v>4109</v>
      </c>
      <c r="D977" s="28" t="s">
        <v>45</v>
      </c>
      <c r="E977" s="28" t="str">
        <f>LOOKUP(2,1/([1]中选结果表!$C$2:$C$85=D977),[1]中选结果表!$M$2:$M$85)</f>
        <v>注射剂</v>
      </c>
      <c r="F977" s="28" t="s">
        <v>4110</v>
      </c>
      <c r="G977" s="28" t="str">
        <f>LOOKUP(2,1/([1]中选结果表!$D$2:$D$85=$F977),[1]中选结果表!$E$2:$E$85)</f>
        <v>500mg</v>
      </c>
      <c r="H977" s="28" t="str">
        <f>LOOKUP(2,1/([1]中选结果表!$D$2:$D$85=$F977),[1]中选结果表!$F$2:$F$85)</f>
        <v>1袋</v>
      </c>
      <c r="I977" s="28" t="s">
        <v>1400</v>
      </c>
      <c r="J977" s="28" t="s">
        <v>2378</v>
      </c>
      <c r="K977" s="28">
        <v>17.5</v>
      </c>
      <c r="L977" s="31">
        <v>17.5</v>
      </c>
      <c r="M977" s="28">
        <v>6</v>
      </c>
      <c r="N977" s="32">
        <v>0.7</v>
      </c>
      <c r="O977" s="60" t="s">
        <v>4359</v>
      </c>
      <c r="P977" s="7" t="s">
        <v>4124</v>
      </c>
      <c r="Q977" s="7" t="s">
        <v>4137</v>
      </c>
      <c r="R977" s="7" t="s">
        <v>4360</v>
      </c>
      <c r="S977" s="4" t="str">
        <f>LOOKUP(2,1/('[1] 集采未中选药品规格'!$A$2:$A$596=$R977),'[1] 集采未中选药品规格'!C$2:C$596)</f>
        <v>300mg</v>
      </c>
      <c r="T977" s="4" t="str">
        <f>LOOKUP(2,1/('[1] 集采未中选药品规格'!$A$2:$A$596=$R977),'[1] 集采未中选药品规格'!D$2:D$596)</f>
        <v>1瓶</v>
      </c>
      <c r="U977" s="7" t="s">
        <v>47</v>
      </c>
      <c r="V977" s="61" t="s">
        <v>2380</v>
      </c>
      <c r="W977" s="7" t="s">
        <v>2381</v>
      </c>
      <c r="X977" s="61" t="s">
        <v>2380</v>
      </c>
      <c r="Y977" s="7" t="s">
        <v>2381</v>
      </c>
      <c r="Z977" s="7">
        <v>27.8</v>
      </c>
      <c r="AA977" s="7">
        <v>27.8</v>
      </c>
      <c r="AB977" s="54" t="s">
        <v>57</v>
      </c>
      <c r="AC977" s="42"/>
      <c r="AD977" s="42"/>
      <c r="AE977" s="42" t="s">
        <v>4361</v>
      </c>
      <c r="AF977" s="42" t="s">
        <v>4359</v>
      </c>
      <c r="AG977" s="42" t="s">
        <v>4362</v>
      </c>
      <c r="AH977" s="54" t="s">
        <v>433</v>
      </c>
      <c r="AI977" s="50" t="str">
        <f t="shared" si="369"/>
        <v>规格×</v>
      </c>
      <c r="AJ977" s="50" t="str">
        <f t="shared" si="370"/>
        <v>含量差比价</v>
      </c>
      <c r="AK977" s="51">
        <f t="shared" si="371"/>
        <v>11.84</v>
      </c>
      <c r="AL977" s="50">
        <f t="shared" si="372"/>
        <v>2.2999999999999998</v>
      </c>
      <c r="AM977" s="52" t="str">
        <f t="shared" si="373"/>
        <v>差比价与挂网价取低者</v>
      </c>
      <c r="AN977" s="53">
        <f t="shared" si="374"/>
        <v>11.84</v>
      </c>
      <c r="AO977" s="53">
        <f t="shared" si="375"/>
        <v>11.84</v>
      </c>
      <c r="AP977" s="53">
        <f t="shared" si="376"/>
        <v>11.84</v>
      </c>
    </row>
    <row r="978" spans="1:42">
      <c r="A978" s="28">
        <v>61</v>
      </c>
      <c r="B978" s="28" t="s">
        <v>4108</v>
      </c>
      <c r="C978" s="28" t="s">
        <v>4109</v>
      </c>
      <c r="D978" s="28" t="s">
        <v>45</v>
      </c>
      <c r="E978" s="28" t="str">
        <f>LOOKUP(2,1/([1]中选结果表!$C$2:$C$85=D978),[1]中选结果表!$M$2:$M$85)</f>
        <v>注射剂</v>
      </c>
      <c r="F978" s="28" t="s">
        <v>4110</v>
      </c>
      <c r="G978" s="28" t="str">
        <f>LOOKUP(2,1/([1]中选结果表!$D$2:$D$85=$F978),[1]中选结果表!$E$2:$E$85)</f>
        <v>500mg</v>
      </c>
      <c r="H978" s="28" t="str">
        <f>LOOKUP(2,1/([1]中选结果表!$D$2:$D$85=$F978),[1]中选结果表!$F$2:$F$85)</f>
        <v>1袋</v>
      </c>
      <c r="I978" s="28" t="s">
        <v>1400</v>
      </c>
      <c r="J978" s="28" t="s">
        <v>2378</v>
      </c>
      <c r="K978" s="28">
        <v>17.5</v>
      </c>
      <c r="L978" s="31">
        <v>17.5</v>
      </c>
      <c r="M978" s="28">
        <v>6</v>
      </c>
      <c r="N978" s="32">
        <v>0.7</v>
      </c>
      <c r="O978" s="60" t="s">
        <v>4363</v>
      </c>
      <c r="P978" s="7" t="s">
        <v>4178</v>
      </c>
      <c r="Q978" s="7" t="s">
        <v>45</v>
      </c>
      <c r="R978" s="7" t="s">
        <v>4364</v>
      </c>
      <c r="S978" s="4" t="str">
        <f>LOOKUP(2,1/('[1] 集采未中选药品规格'!$A$2:$A$596=$R978),'[1] 集采未中选药品规格'!C$2:C$596)</f>
        <v>100mg</v>
      </c>
      <c r="T978" s="4" t="str">
        <f>LOOKUP(2,1/('[1] 集采未中选药品规格'!$A$2:$A$596=$R978),'[1] 集采未中选药品规格'!D$2:D$596)</f>
        <v>1袋</v>
      </c>
      <c r="U978" s="7" t="s">
        <v>1400</v>
      </c>
      <c r="V978" s="61" t="s">
        <v>4180</v>
      </c>
      <c r="W978" s="7" t="s">
        <v>4181</v>
      </c>
      <c r="X978" s="61" t="s">
        <v>4180</v>
      </c>
      <c r="Y978" s="7" t="s">
        <v>4181</v>
      </c>
      <c r="Z978" s="7">
        <v>24</v>
      </c>
      <c r="AA978" s="7">
        <v>24</v>
      </c>
      <c r="AB978" s="54" t="s">
        <v>57</v>
      </c>
      <c r="AC978" s="42"/>
      <c r="AD978" s="42"/>
      <c r="AE978" s="42" t="s">
        <v>4215</v>
      </c>
      <c r="AF978" s="42" t="s">
        <v>4363</v>
      </c>
      <c r="AG978" s="42" t="s">
        <v>4216</v>
      </c>
      <c r="AH978" s="54"/>
      <c r="AI978" s="50" t="str">
        <f t="shared" si="369"/>
        <v>规格×</v>
      </c>
      <c r="AJ978" s="50" t="str">
        <f t="shared" si="370"/>
        <v>含量差比价</v>
      </c>
      <c r="AK978" s="51">
        <f t="shared" si="371"/>
        <v>5.0999999999999996</v>
      </c>
      <c r="AL978" s="50">
        <f t="shared" si="372"/>
        <v>4.7</v>
      </c>
      <c r="AM978" s="52" t="str">
        <f t="shared" si="373"/>
        <v>差比价与挂网价取低者</v>
      </c>
      <c r="AN978" s="53">
        <f t="shared" si="374"/>
        <v>5.0999999999999996</v>
      </c>
      <c r="AO978" s="53">
        <f t="shared" si="375"/>
        <v>5.0999999999999996</v>
      </c>
      <c r="AP978" s="53">
        <f t="shared" si="376"/>
        <v>5.0999999999999996</v>
      </c>
    </row>
    <row r="979" spans="1:42">
      <c r="A979" s="28">
        <v>61</v>
      </c>
      <c r="B979" s="28" t="s">
        <v>4108</v>
      </c>
      <c r="C979" s="28" t="s">
        <v>4109</v>
      </c>
      <c r="D979" s="28" t="s">
        <v>45</v>
      </c>
      <c r="E979" s="28" t="str">
        <f>LOOKUP(2,1/([1]中选结果表!$C$2:$C$85=D979),[1]中选结果表!$M$2:$M$85)</f>
        <v>注射剂</v>
      </c>
      <c r="F979" s="28" t="s">
        <v>4110</v>
      </c>
      <c r="G979" s="28" t="str">
        <f>LOOKUP(2,1/([1]中选结果表!$D$2:$D$85=$F979),[1]中选结果表!$E$2:$E$85)</f>
        <v>500mg</v>
      </c>
      <c r="H979" s="28" t="str">
        <f>LOOKUP(2,1/([1]中选结果表!$D$2:$D$85=$F979),[1]中选结果表!$F$2:$F$85)</f>
        <v>1袋</v>
      </c>
      <c r="I979" s="28" t="s">
        <v>1400</v>
      </c>
      <c r="J979" s="28" t="s">
        <v>2378</v>
      </c>
      <c r="K979" s="28">
        <v>17.5</v>
      </c>
      <c r="L979" s="31">
        <v>17.5</v>
      </c>
      <c r="M979" s="28">
        <v>6</v>
      </c>
      <c r="N979" s="32">
        <v>0.7</v>
      </c>
      <c r="O979" s="60" t="s">
        <v>4365</v>
      </c>
      <c r="P979" s="7" t="s">
        <v>4267</v>
      </c>
      <c r="Q979" s="7" t="s">
        <v>51</v>
      </c>
      <c r="R979" s="7" t="s">
        <v>1905</v>
      </c>
      <c r="S979" s="4" t="str">
        <f>LOOKUP(2,1/('[1] 集采未中选药品规格'!$A$2:$A$596=$R979),'[1] 集采未中选药品规格'!C$2:C$596)</f>
        <v>200mg</v>
      </c>
      <c r="T979" s="4" t="str">
        <f>LOOKUP(2,1/('[1] 集采未中选药品规格'!$A$2:$A$596=$R979),'[1] 集采未中选药品规格'!D$2:D$596)</f>
        <v>1支</v>
      </c>
      <c r="U979" s="7" t="s">
        <v>89</v>
      </c>
      <c r="V979" s="61" t="s">
        <v>3204</v>
      </c>
      <c r="W979" s="7" t="s">
        <v>3205</v>
      </c>
      <c r="X979" s="61" t="s">
        <v>3204</v>
      </c>
      <c r="Y979" s="7" t="s">
        <v>3205</v>
      </c>
      <c r="Z979" s="7">
        <v>4.83</v>
      </c>
      <c r="AA979" s="7">
        <v>4.83</v>
      </c>
      <c r="AB979" s="54" t="s">
        <v>57</v>
      </c>
      <c r="AC979" s="42"/>
      <c r="AD979" s="42"/>
      <c r="AE979" s="42" t="s">
        <v>4366</v>
      </c>
      <c r="AF979" s="42" t="s">
        <v>4365</v>
      </c>
      <c r="AG979" s="42" t="s">
        <v>4367</v>
      </c>
      <c r="AH979" s="54"/>
      <c r="AI979" s="50" t="str">
        <f t="shared" si="369"/>
        <v>规格×</v>
      </c>
      <c r="AJ979" s="50" t="str">
        <f t="shared" si="370"/>
        <v>含量差比价</v>
      </c>
      <c r="AK979" s="51">
        <f t="shared" si="371"/>
        <v>8.68</v>
      </c>
      <c r="AL979" s="50">
        <f t="shared" si="372"/>
        <v>0.6</v>
      </c>
      <c r="AM979" s="52" t="str">
        <f t="shared" si="373"/>
        <v>差比价与挂网价取低者</v>
      </c>
      <c r="AN979" s="53">
        <f t="shared" si="374"/>
        <v>4.83</v>
      </c>
      <c r="AO979" s="53">
        <f t="shared" si="375"/>
        <v>4.83</v>
      </c>
      <c r="AP979" s="53">
        <f t="shared" si="376"/>
        <v>4.83</v>
      </c>
    </row>
    <row r="980" spans="1:42">
      <c r="A980" s="28">
        <v>61</v>
      </c>
      <c r="B980" s="28" t="s">
        <v>4108</v>
      </c>
      <c r="C980" s="28" t="s">
        <v>4109</v>
      </c>
      <c r="D980" s="28" t="s">
        <v>45</v>
      </c>
      <c r="E980" s="28" t="str">
        <f>LOOKUP(2,1/([1]中选结果表!$C$2:$C$85=D980),[1]中选结果表!$M$2:$M$85)</f>
        <v>注射剂</v>
      </c>
      <c r="F980" s="28" t="s">
        <v>4110</v>
      </c>
      <c r="G980" s="28" t="str">
        <f>LOOKUP(2,1/([1]中选结果表!$D$2:$D$85=$F980),[1]中选结果表!$E$2:$E$85)</f>
        <v>500mg</v>
      </c>
      <c r="H980" s="28" t="str">
        <f>LOOKUP(2,1/([1]中选结果表!$D$2:$D$85=$F980),[1]中选结果表!$F$2:$F$85)</f>
        <v>1袋</v>
      </c>
      <c r="I980" s="28" t="s">
        <v>1400</v>
      </c>
      <c r="J980" s="28" t="s">
        <v>2378</v>
      </c>
      <c r="K980" s="28">
        <v>17.5</v>
      </c>
      <c r="L980" s="31">
        <v>17.5</v>
      </c>
      <c r="M980" s="28">
        <v>6</v>
      </c>
      <c r="N980" s="32">
        <v>0.7</v>
      </c>
      <c r="O980" s="60" t="s">
        <v>4368</v>
      </c>
      <c r="P980" s="7" t="s">
        <v>4124</v>
      </c>
      <c r="Q980" s="7" t="s">
        <v>4137</v>
      </c>
      <c r="R980" s="7" t="s">
        <v>4369</v>
      </c>
      <c r="S980" s="4" t="str">
        <f>LOOKUP(2,1/('[1] 集采未中选药品规格'!$A$2:$A$596=$R980),'[1] 集采未中选药品规格'!C$2:C$596)</f>
        <v>250mg</v>
      </c>
      <c r="T980" s="4" t="str">
        <f>LOOKUP(2,1/('[1] 集采未中选药品规格'!$A$2:$A$596=$R980),'[1] 集采未中选药品规格'!D$2:D$596)</f>
        <v>1瓶</v>
      </c>
      <c r="U980" s="7" t="s">
        <v>47</v>
      </c>
      <c r="V980" s="61" t="s">
        <v>2380</v>
      </c>
      <c r="W980" s="7" t="s">
        <v>2381</v>
      </c>
      <c r="X980" s="61" t="s">
        <v>2380</v>
      </c>
      <c r="Y980" s="7" t="s">
        <v>2381</v>
      </c>
      <c r="Z980" s="7">
        <v>27.7</v>
      </c>
      <c r="AA980" s="7">
        <v>27.7</v>
      </c>
      <c r="AB980" s="54" t="s">
        <v>57</v>
      </c>
      <c r="AC980" s="42"/>
      <c r="AD980" s="42"/>
      <c r="AE980" s="42" t="s">
        <v>4219</v>
      </c>
      <c r="AF980" s="42" t="s">
        <v>4368</v>
      </c>
      <c r="AG980" s="42" t="s">
        <v>4220</v>
      </c>
      <c r="AH980" s="54" t="s">
        <v>433</v>
      </c>
      <c r="AI980" s="50" t="str">
        <f t="shared" si="369"/>
        <v>规格×</v>
      </c>
      <c r="AJ980" s="50" t="str">
        <f t="shared" si="370"/>
        <v>含量差比价</v>
      </c>
      <c r="AK980" s="51">
        <f t="shared" si="371"/>
        <v>10.29</v>
      </c>
      <c r="AL980" s="50">
        <f t="shared" si="372"/>
        <v>2.7</v>
      </c>
      <c r="AM980" s="52" t="str">
        <f t="shared" si="373"/>
        <v>差比价与挂网价取低者</v>
      </c>
      <c r="AN980" s="53">
        <f t="shared" si="374"/>
        <v>10.29</v>
      </c>
      <c r="AO980" s="53">
        <f t="shared" si="375"/>
        <v>10.29</v>
      </c>
      <c r="AP980" s="53">
        <f t="shared" si="376"/>
        <v>10.29</v>
      </c>
    </row>
    <row r="981" spans="1:42">
      <c r="A981" s="28">
        <v>61</v>
      </c>
      <c r="B981" s="28" t="s">
        <v>4108</v>
      </c>
      <c r="C981" s="28" t="s">
        <v>4109</v>
      </c>
      <c r="D981" s="28" t="s">
        <v>45</v>
      </c>
      <c r="E981" s="28" t="str">
        <f>LOOKUP(2,1/([1]中选结果表!$C$2:$C$85=D981),[1]中选结果表!$M$2:$M$85)</f>
        <v>注射剂</v>
      </c>
      <c r="F981" s="28" t="s">
        <v>4110</v>
      </c>
      <c r="G981" s="28" t="str">
        <f>LOOKUP(2,1/([1]中选结果表!$D$2:$D$85=$F981),[1]中选结果表!$E$2:$E$85)</f>
        <v>500mg</v>
      </c>
      <c r="H981" s="28" t="str">
        <f>LOOKUP(2,1/([1]中选结果表!$D$2:$D$85=$F981),[1]中选结果表!$F$2:$F$85)</f>
        <v>1袋</v>
      </c>
      <c r="I981" s="28" t="s">
        <v>1400</v>
      </c>
      <c r="J981" s="28" t="s">
        <v>2378</v>
      </c>
      <c r="K981" s="28">
        <v>17.5</v>
      </c>
      <c r="L981" s="31">
        <v>17.5</v>
      </c>
      <c r="M981" s="28">
        <v>6</v>
      </c>
      <c r="N981" s="32">
        <v>0.7</v>
      </c>
      <c r="O981" s="60" t="s">
        <v>4370</v>
      </c>
      <c r="P981" s="7" t="s">
        <v>4119</v>
      </c>
      <c r="Q981" s="7" t="s">
        <v>45</v>
      </c>
      <c r="R981" s="7" t="s">
        <v>4142</v>
      </c>
      <c r="S981" s="4" t="str">
        <f>LOOKUP(2,1/('[1] 集采未中选药品规格'!$A$2:$A$596=$R981),'[1] 集采未中选药品规格'!C$2:C$596)</f>
        <v>500mg</v>
      </c>
      <c r="T981" s="4" t="str">
        <f>LOOKUP(2,1/('[1] 集采未中选药品规格'!$A$2:$A$596=$R981),'[1] 集采未中选药品规格'!D$2:D$596)</f>
        <v>1瓶</v>
      </c>
      <c r="U981" s="7" t="s">
        <v>47</v>
      </c>
      <c r="V981" s="61" t="s">
        <v>319</v>
      </c>
      <c r="W981" s="7" t="s">
        <v>320</v>
      </c>
      <c r="X981" s="61" t="s">
        <v>319</v>
      </c>
      <c r="Y981" s="7" t="s">
        <v>320</v>
      </c>
      <c r="Z981" s="7">
        <v>18.53</v>
      </c>
      <c r="AA981" s="7">
        <v>18.53</v>
      </c>
      <c r="AB981" s="54" t="s">
        <v>57</v>
      </c>
      <c r="AC981" s="42"/>
      <c r="AD981" s="42"/>
      <c r="AE981" s="42" t="s">
        <v>4371</v>
      </c>
      <c r="AF981" s="42" t="s">
        <v>4370</v>
      </c>
      <c r="AG981" s="42" t="s">
        <v>4372</v>
      </c>
      <c r="AH981" s="54"/>
      <c r="AI981" s="50" t="str">
        <f t="shared" si="369"/>
        <v>规格√</v>
      </c>
      <c r="AJ981" s="50" t="str">
        <f t="shared" si="370"/>
        <v>按中选价</v>
      </c>
      <c r="AK981" s="51">
        <f t="shared" si="371"/>
        <v>17.5</v>
      </c>
      <c r="AL981" s="50">
        <f t="shared" si="372"/>
        <v>1.1000000000000001</v>
      </c>
      <c r="AM981" s="52" t="str">
        <f t="shared" si="373"/>
        <v>差比价与挂网价取低者</v>
      </c>
      <c r="AN981" s="53">
        <f t="shared" si="374"/>
        <v>17.5</v>
      </c>
      <c r="AO981" s="53">
        <f t="shared" si="375"/>
        <v>17.5</v>
      </c>
      <c r="AP981" s="53">
        <f t="shared" si="376"/>
        <v>17.5</v>
      </c>
    </row>
    <row r="982" spans="1:42">
      <c r="A982" s="28">
        <v>61</v>
      </c>
      <c r="B982" s="28" t="s">
        <v>4108</v>
      </c>
      <c r="C982" s="28" t="s">
        <v>4109</v>
      </c>
      <c r="D982" s="28" t="s">
        <v>45</v>
      </c>
      <c r="E982" s="28" t="str">
        <f>LOOKUP(2,1/([1]中选结果表!$C$2:$C$85=D982),[1]中选结果表!$M$2:$M$85)</f>
        <v>注射剂</v>
      </c>
      <c r="F982" s="28" t="s">
        <v>4110</v>
      </c>
      <c r="G982" s="28" t="str">
        <f>LOOKUP(2,1/([1]中选结果表!$D$2:$D$85=$F982),[1]中选结果表!$E$2:$E$85)</f>
        <v>500mg</v>
      </c>
      <c r="H982" s="28" t="str">
        <f>LOOKUP(2,1/([1]中选结果表!$D$2:$D$85=$F982),[1]中选结果表!$F$2:$F$85)</f>
        <v>1袋</v>
      </c>
      <c r="I982" s="28" t="s">
        <v>1400</v>
      </c>
      <c r="J982" s="28" t="s">
        <v>2378</v>
      </c>
      <c r="K982" s="28">
        <v>17.5</v>
      </c>
      <c r="L982" s="31">
        <v>17.5</v>
      </c>
      <c r="M982" s="28">
        <v>6</v>
      </c>
      <c r="N982" s="32">
        <v>0.7</v>
      </c>
      <c r="O982" s="60" t="s">
        <v>4373</v>
      </c>
      <c r="P982" s="7" t="s">
        <v>4155</v>
      </c>
      <c r="Q982" s="7" t="s">
        <v>45</v>
      </c>
      <c r="R982" s="7" t="s">
        <v>4374</v>
      </c>
      <c r="S982" s="4" t="str">
        <f>LOOKUP(2,1/('[1] 集采未中选药品规格'!$A$2:$A$596=$R982),'[1] 集采未中选药品规格'!C$2:C$596)</f>
        <v>750mg</v>
      </c>
      <c r="T982" s="4" t="str">
        <f>LOOKUP(2,1/('[1] 集采未中选药品规格'!$A$2:$A$596=$R982),'[1] 集采未中选药品规格'!D$2:D$596)</f>
        <v>1支</v>
      </c>
      <c r="U982" s="7" t="s">
        <v>512</v>
      </c>
      <c r="V982" s="61" t="s">
        <v>1112</v>
      </c>
      <c r="W982" s="7" t="s">
        <v>1113</v>
      </c>
      <c r="X982" s="61" t="s">
        <v>1112</v>
      </c>
      <c r="Y982" s="7" t="s">
        <v>1113</v>
      </c>
      <c r="Z982" s="7">
        <v>50.6</v>
      </c>
      <c r="AA982" s="7">
        <v>50.6</v>
      </c>
      <c r="AB982" s="54" t="s">
        <v>57</v>
      </c>
      <c r="AC982" s="42"/>
      <c r="AD982" s="42"/>
      <c r="AE982" s="42" t="s">
        <v>4375</v>
      </c>
      <c r="AF982" s="42" t="s">
        <v>4373</v>
      </c>
      <c r="AG982" s="42" t="s">
        <v>4376</v>
      </c>
      <c r="AH982" s="54"/>
      <c r="AI982" s="50" t="str">
        <f t="shared" si="369"/>
        <v>规格×</v>
      </c>
      <c r="AJ982" s="50" t="str">
        <f t="shared" si="370"/>
        <v>含量差比价</v>
      </c>
      <c r="AK982" s="51">
        <f t="shared" si="371"/>
        <v>23.87</v>
      </c>
      <c r="AL982" s="50">
        <f t="shared" si="372"/>
        <v>2.1</v>
      </c>
      <c r="AM982" s="52" t="str">
        <f t="shared" si="373"/>
        <v>差比价与挂网价取低者</v>
      </c>
      <c r="AN982" s="53">
        <f t="shared" si="374"/>
        <v>23.87</v>
      </c>
      <c r="AO982" s="53">
        <f t="shared" si="375"/>
        <v>23.87</v>
      </c>
      <c r="AP982" s="53">
        <f t="shared" si="376"/>
        <v>23.87</v>
      </c>
    </row>
    <row r="983" spans="1:42">
      <c r="A983" s="28">
        <v>61</v>
      </c>
      <c r="B983" s="28" t="s">
        <v>4108</v>
      </c>
      <c r="C983" s="28" t="s">
        <v>4109</v>
      </c>
      <c r="D983" s="28" t="s">
        <v>45</v>
      </c>
      <c r="E983" s="28" t="str">
        <f>LOOKUP(2,1/([1]中选结果表!$C$2:$C$85=D983),[1]中选结果表!$M$2:$M$85)</f>
        <v>注射剂</v>
      </c>
      <c r="F983" s="28" t="s">
        <v>4110</v>
      </c>
      <c r="G983" s="28" t="str">
        <f>LOOKUP(2,1/([1]中选结果表!$D$2:$D$85=$F983),[1]中选结果表!$E$2:$E$85)</f>
        <v>500mg</v>
      </c>
      <c r="H983" s="28" t="str">
        <f>LOOKUP(2,1/([1]中选结果表!$D$2:$D$85=$F983),[1]中选结果表!$F$2:$F$85)</f>
        <v>1袋</v>
      </c>
      <c r="I983" s="28" t="s">
        <v>1400</v>
      </c>
      <c r="J983" s="28" t="s">
        <v>2378</v>
      </c>
      <c r="K983" s="28">
        <v>17.5</v>
      </c>
      <c r="L983" s="31">
        <v>17.5</v>
      </c>
      <c r="M983" s="28">
        <v>6</v>
      </c>
      <c r="N983" s="32">
        <v>0.7</v>
      </c>
      <c r="O983" s="60" t="s">
        <v>4377</v>
      </c>
      <c r="P983" s="7" t="s">
        <v>4124</v>
      </c>
      <c r="Q983" s="7" t="s">
        <v>45</v>
      </c>
      <c r="R983" s="7" t="s">
        <v>4378</v>
      </c>
      <c r="S983" s="4" t="str">
        <f>LOOKUP(2,1/('[1] 集采未中选药品规格'!$A$2:$A$596=$R983),'[1] 集采未中选药品规格'!C$2:C$596)</f>
        <v>200mg</v>
      </c>
      <c r="T983" s="4" t="str">
        <f>LOOKUP(2,1/('[1] 集采未中选药品规格'!$A$2:$A$596=$R983),'[1] 集采未中选药品规格'!D$2:D$596)</f>
        <v>1瓶</v>
      </c>
      <c r="U983" s="7" t="s">
        <v>47</v>
      </c>
      <c r="V983" s="61" t="s">
        <v>2247</v>
      </c>
      <c r="W983" s="7" t="s">
        <v>2133</v>
      </c>
      <c r="X983" s="61" t="s">
        <v>2247</v>
      </c>
      <c r="Y983" s="7" t="s">
        <v>2133</v>
      </c>
      <c r="Z983" s="7">
        <v>1.5</v>
      </c>
      <c r="AA983" s="7">
        <v>1.5</v>
      </c>
      <c r="AB983" s="54" t="s">
        <v>57</v>
      </c>
      <c r="AC983" s="42"/>
      <c r="AD983" s="42"/>
      <c r="AE983" s="42" t="s">
        <v>4130</v>
      </c>
      <c r="AF983" s="42" t="s">
        <v>4377</v>
      </c>
      <c r="AG983" s="42" t="s">
        <v>4131</v>
      </c>
      <c r="AH983" s="54"/>
      <c r="AI983" s="50" t="str">
        <f t="shared" si="369"/>
        <v>规格×</v>
      </c>
      <c r="AJ983" s="50" t="str">
        <f t="shared" si="370"/>
        <v>含量差比价</v>
      </c>
      <c r="AK983" s="51">
        <f t="shared" si="371"/>
        <v>8.68</v>
      </c>
      <c r="AL983" s="50">
        <f t="shared" si="372"/>
        <v>0.2</v>
      </c>
      <c r="AM983" s="52" t="str">
        <f t="shared" si="373"/>
        <v>差比价与挂网价取低者</v>
      </c>
      <c r="AN983" s="53">
        <f t="shared" si="374"/>
        <v>1.5</v>
      </c>
      <c r="AO983" s="53">
        <f t="shared" si="375"/>
        <v>1.5</v>
      </c>
      <c r="AP983" s="53">
        <f t="shared" si="376"/>
        <v>1.5</v>
      </c>
    </row>
    <row r="984" spans="1:42">
      <c r="A984" s="28">
        <v>61</v>
      </c>
      <c r="B984" s="28" t="s">
        <v>4108</v>
      </c>
      <c r="C984" s="28" t="s">
        <v>4109</v>
      </c>
      <c r="D984" s="28" t="s">
        <v>45</v>
      </c>
      <c r="E984" s="28" t="str">
        <f>LOOKUP(2,1/([1]中选结果表!$C$2:$C$85=D984),[1]中选结果表!$M$2:$M$85)</f>
        <v>注射剂</v>
      </c>
      <c r="F984" s="28" t="s">
        <v>4110</v>
      </c>
      <c r="G984" s="28" t="str">
        <f>LOOKUP(2,1/([1]中选结果表!$D$2:$D$85=$F984),[1]中选结果表!$E$2:$E$85)</f>
        <v>500mg</v>
      </c>
      <c r="H984" s="28" t="str">
        <f>LOOKUP(2,1/([1]中选结果表!$D$2:$D$85=$F984),[1]中选结果表!$F$2:$F$85)</f>
        <v>1袋</v>
      </c>
      <c r="I984" s="28" t="s">
        <v>1400</v>
      </c>
      <c r="J984" s="28" t="s">
        <v>2378</v>
      </c>
      <c r="K984" s="28">
        <v>17.5</v>
      </c>
      <c r="L984" s="31">
        <v>17.5</v>
      </c>
      <c r="M984" s="28">
        <v>6</v>
      </c>
      <c r="N984" s="32">
        <v>0.7</v>
      </c>
      <c r="O984" s="60" t="s">
        <v>4379</v>
      </c>
      <c r="P984" s="7" t="s">
        <v>4119</v>
      </c>
      <c r="Q984" s="7" t="s">
        <v>45</v>
      </c>
      <c r="R984" s="7" t="s">
        <v>3381</v>
      </c>
      <c r="S984" s="4" t="str">
        <f>LOOKUP(2,1/('[1] 集采未中选药品规格'!$A$2:$A$596=$R984),'[1] 集采未中选药品规格'!C$2:C$596)</f>
        <v>200mg</v>
      </c>
      <c r="T984" s="4" t="str">
        <f>LOOKUP(2,1/('[1] 集采未中选药品规格'!$A$2:$A$596=$R984),'[1] 集采未中选药品规格'!D$2:D$596)</f>
        <v>1瓶</v>
      </c>
      <c r="U984" s="7" t="s">
        <v>47</v>
      </c>
      <c r="V984" s="61" t="s">
        <v>70</v>
      </c>
      <c r="W984" s="7" t="s">
        <v>71</v>
      </c>
      <c r="X984" s="61" t="s">
        <v>70</v>
      </c>
      <c r="Y984" s="7" t="s">
        <v>71</v>
      </c>
      <c r="Z984" s="7">
        <v>4.13</v>
      </c>
      <c r="AA984" s="7">
        <v>4.13</v>
      </c>
      <c r="AB984" s="54" t="s">
        <v>57</v>
      </c>
      <c r="AC984" s="42"/>
      <c r="AD984" s="42"/>
      <c r="AE984" s="42" t="s">
        <v>4330</v>
      </c>
      <c r="AF984" s="42" t="s">
        <v>4379</v>
      </c>
      <c r="AG984" s="42" t="s">
        <v>4331</v>
      </c>
      <c r="AH984" s="54"/>
      <c r="AI984" s="50" t="str">
        <f t="shared" si="369"/>
        <v>规格×</v>
      </c>
      <c r="AJ984" s="50" t="str">
        <f t="shared" si="370"/>
        <v>含量差比价</v>
      </c>
      <c r="AK984" s="51">
        <f t="shared" si="371"/>
        <v>8.68</v>
      </c>
      <c r="AL984" s="50">
        <f t="shared" si="372"/>
        <v>0.5</v>
      </c>
      <c r="AM984" s="52" t="str">
        <f t="shared" si="373"/>
        <v>差比价与挂网价取低者</v>
      </c>
      <c r="AN984" s="53">
        <f t="shared" si="374"/>
        <v>4.13</v>
      </c>
      <c r="AO984" s="53">
        <f t="shared" si="375"/>
        <v>4.13</v>
      </c>
      <c r="AP984" s="53">
        <f t="shared" si="376"/>
        <v>4.13</v>
      </c>
    </row>
    <row r="985" spans="1:42">
      <c r="A985" s="28">
        <v>61</v>
      </c>
      <c r="B985" s="28" t="s">
        <v>4108</v>
      </c>
      <c r="C985" s="28" t="s">
        <v>4109</v>
      </c>
      <c r="D985" s="28" t="s">
        <v>45</v>
      </c>
      <c r="E985" s="28" t="str">
        <f>LOOKUP(2,1/([1]中选结果表!$C$2:$C$85=D985),[1]中选结果表!$M$2:$M$85)</f>
        <v>注射剂</v>
      </c>
      <c r="F985" s="28" t="s">
        <v>4110</v>
      </c>
      <c r="G985" s="28" t="str">
        <f>LOOKUP(2,1/([1]中选结果表!$D$2:$D$85=$F985),[1]中选结果表!$E$2:$E$85)</f>
        <v>500mg</v>
      </c>
      <c r="H985" s="28" t="str">
        <f>LOOKUP(2,1/([1]中选结果表!$D$2:$D$85=$F985),[1]中选结果表!$F$2:$F$85)</f>
        <v>1袋</v>
      </c>
      <c r="I985" s="28" t="s">
        <v>1400</v>
      </c>
      <c r="J985" s="28" t="s">
        <v>2378</v>
      </c>
      <c r="K985" s="28">
        <v>17.5</v>
      </c>
      <c r="L985" s="31">
        <v>17.5</v>
      </c>
      <c r="M985" s="28">
        <v>6</v>
      </c>
      <c r="N985" s="32">
        <v>0.7</v>
      </c>
      <c r="O985" s="60" t="s">
        <v>4380</v>
      </c>
      <c r="P985" s="7" t="s">
        <v>4155</v>
      </c>
      <c r="Q985" s="7" t="s">
        <v>45</v>
      </c>
      <c r="R985" s="7" t="s">
        <v>4381</v>
      </c>
      <c r="S985" s="4" t="str">
        <f>LOOKUP(2,1/('[1] 集采未中选药品规格'!$A$2:$A$596=$R985),'[1] 集采未中选药品规格'!C$2:C$596)</f>
        <v>100mg</v>
      </c>
      <c r="T985" s="4" t="str">
        <f>LOOKUP(2,1/('[1] 集采未中选药品规格'!$A$2:$A$596=$R985),'[1] 集采未中选药品规格'!D$2:D$596)</f>
        <v>1支</v>
      </c>
      <c r="U985" s="7" t="s">
        <v>89</v>
      </c>
      <c r="V985" s="61" t="s">
        <v>3546</v>
      </c>
      <c r="W985" s="7" t="s">
        <v>3547</v>
      </c>
      <c r="X985" s="61" t="s">
        <v>3546</v>
      </c>
      <c r="Y985" s="7" t="s">
        <v>3547</v>
      </c>
      <c r="Z985" s="7">
        <v>1.3</v>
      </c>
      <c r="AA985" s="7">
        <v>1.3</v>
      </c>
      <c r="AB985" s="54" t="s">
        <v>57</v>
      </c>
      <c r="AC985" s="42"/>
      <c r="AD985" s="42"/>
      <c r="AE985" s="42" t="s">
        <v>4382</v>
      </c>
      <c r="AF985" s="42" t="s">
        <v>4380</v>
      </c>
      <c r="AG985" s="42" t="s">
        <v>4383</v>
      </c>
      <c r="AH985" s="54"/>
      <c r="AI985" s="50" t="str">
        <f t="shared" si="369"/>
        <v>规格×</v>
      </c>
      <c r="AJ985" s="50" t="str">
        <f t="shared" si="370"/>
        <v>含量差比价</v>
      </c>
      <c r="AK985" s="51">
        <f t="shared" si="371"/>
        <v>5.0999999999999996</v>
      </c>
      <c r="AL985" s="50">
        <f t="shared" si="372"/>
        <v>0.3</v>
      </c>
      <c r="AM985" s="52" t="str">
        <f t="shared" si="373"/>
        <v>差比价与挂网价取低者</v>
      </c>
      <c r="AN985" s="53">
        <f t="shared" si="374"/>
        <v>1.3</v>
      </c>
      <c r="AO985" s="53">
        <f t="shared" si="375"/>
        <v>1.3</v>
      </c>
      <c r="AP985" s="53">
        <f t="shared" si="376"/>
        <v>1.3</v>
      </c>
    </row>
    <row r="986" spans="1:42">
      <c r="A986" s="28">
        <v>61</v>
      </c>
      <c r="B986" s="28" t="s">
        <v>4108</v>
      </c>
      <c r="C986" s="28" t="s">
        <v>4109</v>
      </c>
      <c r="D986" s="28" t="s">
        <v>45</v>
      </c>
      <c r="E986" s="28" t="str">
        <f>LOOKUP(2,1/([1]中选结果表!$C$2:$C$85=D986),[1]中选结果表!$M$2:$M$85)</f>
        <v>注射剂</v>
      </c>
      <c r="F986" s="28" t="s">
        <v>4110</v>
      </c>
      <c r="G986" s="28" t="str">
        <f>LOOKUP(2,1/([1]中选结果表!$D$2:$D$85=$F986),[1]中选结果表!$E$2:$E$85)</f>
        <v>500mg</v>
      </c>
      <c r="H986" s="28" t="str">
        <f>LOOKUP(2,1/([1]中选结果表!$D$2:$D$85=$F986),[1]中选结果表!$F$2:$F$85)</f>
        <v>1袋</v>
      </c>
      <c r="I986" s="28" t="s">
        <v>1400</v>
      </c>
      <c r="J986" s="28" t="s">
        <v>2378</v>
      </c>
      <c r="K986" s="28">
        <v>17.5</v>
      </c>
      <c r="L986" s="31">
        <v>17.5</v>
      </c>
      <c r="M986" s="28">
        <v>6</v>
      </c>
      <c r="N986" s="32">
        <v>0.7</v>
      </c>
      <c r="O986" s="60" t="s">
        <v>4384</v>
      </c>
      <c r="P986" s="7" t="s">
        <v>4108</v>
      </c>
      <c r="Q986" s="7" t="s">
        <v>51</v>
      </c>
      <c r="R986" s="7" t="s">
        <v>4385</v>
      </c>
      <c r="S986" s="4" t="str">
        <f>LOOKUP(2,1/('[1] 集采未中选药品规格'!$A$2:$A$596=$R986),'[1] 集采未中选药品规格'!C$2:C$596)</f>
        <v>500mg</v>
      </c>
      <c r="T986" s="4" t="str">
        <f>LOOKUP(2,1/('[1] 集采未中选药品规格'!$A$2:$A$596=$R986),'[1] 集采未中选药品规格'!D$2:D$596)</f>
        <v>1袋</v>
      </c>
      <c r="U986" s="7" t="s">
        <v>1400</v>
      </c>
      <c r="V986" s="61" t="s">
        <v>342</v>
      </c>
      <c r="W986" s="7" t="s">
        <v>220</v>
      </c>
      <c r="X986" s="61" t="s">
        <v>342</v>
      </c>
      <c r="Y986" s="7" t="s">
        <v>220</v>
      </c>
      <c r="Z986" s="7">
        <v>101</v>
      </c>
      <c r="AA986" s="7">
        <v>101</v>
      </c>
      <c r="AB986" s="54" t="s">
        <v>66</v>
      </c>
      <c r="AC986" s="42"/>
      <c r="AD986" s="42"/>
      <c r="AE986" s="42" t="s">
        <v>4386</v>
      </c>
      <c r="AF986" s="42" t="s">
        <v>4384</v>
      </c>
      <c r="AG986" s="42" t="s">
        <v>4387</v>
      </c>
      <c r="AH986" s="54"/>
      <c r="AI986" s="50" t="str">
        <f t="shared" si="369"/>
        <v>规格√</v>
      </c>
      <c r="AJ986" s="50" t="str">
        <f t="shared" si="370"/>
        <v>按中选价</v>
      </c>
      <c r="AK986" s="51">
        <f t="shared" si="371"/>
        <v>17.5</v>
      </c>
      <c r="AL986" s="50">
        <f t="shared" si="372"/>
        <v>5.8</v>
      </c>
      <c r="AM986" s="52" t="str">
        <f t="shared" si="373"/>
        <v>过评药，行梯度降价</v>
      </c>
      <c r="AN986" s="53">
        <f t="shared" si="374"/>
        <v>60.6</v>
      </c>
      <c r="AO986" s="53">
        <f t="shared" si="375"/>
        <v>36.36</v>
      </c>
      <c r="AP986" s="53">
        <f t="shared" si="376"/>
        <v>29.09</v>
      </c>
    </row>
    <row r="987" spans="1:42">
      <c r="A987" s="28">
        <v>61</v>
      </c>
      <c r="B987" s="28" t="s">
        <v>4108</v>
      </c>
      <c r="C987" s="28" t="s">
        <v>4109</v>
      </c>
      <c r="D987" s="28" t="s">
        <v>45</v>
      </c>
      <c r="E987" s="28" t="str">
        <f>LOOKUP(2,1/([1]中选结果表!$C$2:$C$85=D987),[1]中选结果表!$M$2:$M$85)</f>
        <v>注射剂</v>
      </c>
      <c r="F987" s="28" t="s">
        <v>4110</v>
      </c>
      <c r="G987" s="28" t="str">
        <f>LOOKUP(2,1/([1]中选结果表!$D$2:$D$85=$F987),[1]中选结果表!$E$2:$E$85)</f>
        <v>500mg</v>
      </c>
      <c r="H987" s="28" t="str">
        <f>LOOKUP(2,1/([1]中选结果表!$D$2:$D$85=$F987),[1]中选结果表!$F$2:$F$85)</f>
        <v>1袋</v>
      </c>
      <c r="I987" s="28" t="s">
        <v>1400</v>
      </c>
      <c r="J987" s="28" t="s">
        <v>2378</v>
      </c>
      <c r="K987" s="28">
        <v>17.5</v>
      </c>
      <c r="L987" s="31">
        <v>17.5</v>
      </c>
      <c r="M987" s="28">
        <v>6</v>
      </c>
      <c r="N987" s="32">
        <v>0.7</v>
      </c>
      <c r="O987" s="60" t="s">
        <v>4388</v>
      </c>
      <c r="P987" s="7" t="s">
        <v>4108</v>
      </c>
      <c r="Q987" s="7" t="s">
        <v>51</v>
      </c>
      <c r="R987" s="7" t="s">
        <v>4389</v>
      </c>
      <c r="S987" s="4" t="str">
        <f>LOOKUP(2,1/('[1] 集采未中选药品规格'!$A$2:$A$596=$R987),'[1] 集采未中选药品规格'!C$2:C$596)</f>
        <v>250mg</v>
      </c>
      <c r="T987" s="4" t="str">
        <f>LOOKUP(2,1/('[1] 集采未中选药品规格'!$A$2:$A$596=$R987),'[1] 集采未中选药品规格'!D$2:D$596)</f>
        <v>1袋</v>
      </c>
      <c r="U987" s="7" t="s">
        <v>1400</v>
      </c>
      <c r="V987" s="61" t="s">
        <v>342</v>
      </c>
      <c r="W987" s="7" t="s">
        <v>220</v>
      </c>
      <c r="X987" s="61" t="s">
        <v>342</v>
      </c>
      <c r="Y987" s="7" t="s">
        <v>220</v>
      </c>
      <c r="Z987" s="7">
        <v>58</v>
      </c>
      <c r="AA987" s="7">
        <v>58</v>
      </c>
      <c r="AB987" s="54" t="s">
        <v>66</v>
      </c>
      <c r="AC987" s="42"/>
      <c r="AD987" s="42"/>
      <c r="AE987" s="42" t="s">
        <v>4390</v>
      </c>
      <c r="AF987" s="42" t="s">
        <v>4388</v>
      </c>
      <c r="AG987" s="42" t="s">
        <v>4391</v>
      </c>
      <c r="AH987" s="54"/>
      <c r="AI987" s="50" t="str">
        <f t="shared" si="369"/>
        <v>规格×</v>
      </c>
      <c r="AJ987" s="50" t="str">
        <f t="shared" si="370"/>
        <v>含量差比价</v>
      </c>
      <c r="AK987" s="51">
        <f t="shared" si="371"/>
        <v>10.29</v>
      </c>
      <c r="AL987" s="50">
        <f t="shared" si="372"/>
        <v>5.6</v>
      </c>
      <c r="AM987" s="52" t="str">
        <f t="shared" si="373"/>
        <v>过评药，行梯度降价</v>
      </c>
      <c r="AN987" s="53">
        <f t="shared" si="374"/>
        <v>34.799999999999997</v>
      </c>
      <c r="AO987" s="53">
        <f t="shared" si="375"/>
        <v>20.88</v>
      </c>
      <c r="AP987" s="53">
        <f t="shared" si="376"/>
        <v>16.71</v>
      </c>
    </row>
    <row r="988" spans="1:42">
      <c r="A988" s="28">
        <v>61</v>
      </c>
      <c r="B988" s="28" t="s">
        <v>4108</v>
      </c>
      <c r="C988" s="28" t="s">
        <v>4109</v>
      </c>
      <c r="D988" s="28" t="s">
        <v>45</v>
      </c>
      <c r="E988" s="28" t="str">
        <f>LOOKUP(2,1/([1]中选结果表!$C$2:$C$85=D988),[1]中选结果表!$M$2:$M$85)</f>
        <v>注射剂</v>
      </c>
      <c r="F988" s="28" t="s">
        <v>4110</v>
      </c>
      <c r="G988" s="28" t="str">
        <f>LOOKUP(2,1/([1]中选结果表!$D$2:$D$85=$F988),[1]中选结果表!$E$2:$E$85)</f>
        <v>500mg</v>
      </c>
      <c r="H988" s="28" t="str">
        <f>LOOKUP(2,1/([1]中选结果表!$D$2:$D$85=$F988),[1]中选结果表!$F$2:$F$85)</f>
        <v>1袋</v>
      </c>
      <c r="I988" s="28" t="s">
        <v>1400</v>
      </c>
      <c r="J988" s="28" t="s">
        <v>2378</v>
      </c>
      <c r="K988" s="28">
        <v>17.5</v>
      </c>
      <c r="L988" s="31">
        <v>17.5</v>
      </c>
      <c r="M988" s="28">
        <v>6</v>
      </c>
      <c r="N988" s="32">
        <v>0.7</v>
      </c>
      <c r="O988" s="60" t="s">
        <v>4392</v>
      </c>
      <c r="P988" s="7" t="s">
        <v>4119</v>
      </c>
      <c r="Q988" s="7" t="s">
        <v>45</v>
      </c>
      <c r="R988" s="7" t="s">
        <v>3381</v>
      </c>
      <c r="S988" s="4" t="str">
        <f>LOOKUP(2,1/('[1] 集采未中选药品规格'!$A$2:$A$596=$R988),'[1] 集采未中选药品规格'!C$2:C$596)</f>
        <v>200mg</v>
      </c>
      <c r="T988" s="4" t="str">
        <f>LOOKUP(2,1/('[1] 集采未中选药品规格'!$A$2:$A$596=$R988),'[1] 集采未中选药品规格'!D$2:D$596)</f>
        <v>1瓶</v>
      </c>
      <c r="U988" s="7" t="s">
        <v>47</v>
      </c>
      <c r="V988" s="61" t="s">
        <v>70</v>
      </c>
      <c r="W988" s="7" t="s">
        <v>71</v>
      </c>
      <c r="X988" s="61" t="s">
        <v>70</v>
      </c>
      <c r="Y988" s="7" t="s">
        <v>71</v>
      </c>
      <c r="Z988" s="7">
        <v>5.47</v>
      </c>
      <c r="AA988" s="7">
        <v>5.47</v>
      </c>
      <c r="AB988" s="54" t="s">
        <v>57</v>
      </c>
      <c r="AC988" s="42"/>
      <c r="AD988" s="42"/>
      <c r="AE988" s="42" t="s">
        <v>4330</v>
      </c>
      <c r="AF988" s="42" t="s">
        <v>4392</v>
      </c>
      <c r="AG988" s="42" t="s">
        <v>4331</v>
      </c>
      <c r="AH988" s="54"/>
      <c r="AI988" s="50" t="str">
        <f t="shared" si="369"/>
        <v>规格×</v>
      </c>
      <c r="AJ988" s="50" t="str">
        <f t="shared" si="370"/>
        <v>含量差比价</v>
      </c>
      <c r="AK988" s="51">
        <f t="shared" si="371"/>
        <v>8.68</v>
      </c>
      <c r="AL988" s="50">
        <f t="shared" si="372"/>
        <v>0.6</v>
      </c>
      <c r="AM988" s="52" t="str">
        <f t="shared" si="373"/>
        <v>差比价与挂网价取低者</v>
      </c>
      <c r="AN988" s="53">
        <f t="shared" si="374"/>
        <v>5.47</v>
      </c>
      <c r="AO988" s="53">
        <f t="shared" si="375"/>
        <v>5.47</v>
      </c>
      <c r="AP988" s="53">
        <f t="shared" si="376"/>
        <v>5.47</v>
      </c>
    </row>
    <row r="989" spans="1:42">
      <c r="A989" s="28">
        <v>61</v>
      </c>
      <c r="B989" s="28" t="s">
        <v>4108</v>
      </c>
      <c r="C989" s="28" t="s">
        <v>4109</v>
      </c>
      <c r="D989" s="28" t="s">
        <v>45</v>
      </c>
      <c r="E989" s="28" t="str">
        <f>LOOKUP(2,1/([1]中选结果表!$C$2:$C$85=D989),[1]中选结果表!$M$2:$M$85)</f>
        <v>注射剂</v>
      </c>
      <c r="F989" s="28" t="s">
        <v>4110</v>
      </c>
      <c r="G989" s="28" t="str">
        <f>LOOKUP(2,1/([1]中选结果表!$D$2:$D$85=$F989),[1]中选结果表!$E$2:$E$85)</f>
        <v>500mg</v>
      </c>
      <c r="H989" s="28" t="str">
        <f>LOOKUP(2,1/([1]中选结果表!$D$2:$D$85=$F989),[1]中选结果表!$F$2:$F$85)</f>
        <v>1袋</v>
      </c>
      <c r="I989" s="28" t="s">
        <v>1400</v>
      </c>
      <c r="J989" s="28" t="s">
        <v>2378</v>
      </c>
      <c r="K989" s="28">
        <v>17.5</v>
      </c>
      <c r="L989" s="31">
        <v>17.5</v>
      </c>
      <c r="M989" s="28">
        <v>6</v>
      </c>
      <c r="N989" s="32">
        <v>0.7</v>
      </c>
      <c r="O989" s="60" t="s">
        <v>4393</v>
      </c>
      <c r="P989" s="7" t="s">
        <v>4108</v>
      </c>
      <c r="Q989" s="7" t="s">
        <v>51</v>
      </c>
      <c r="R989" s="7" t="s">
        <v>4394</v>
      </c>
      <c r="S989" s="4" t="str">
        <f>LOOKUP(2,1/('[1] 集采未中选药品规格'!$A$2:$A$596=$R989),'[1] 集采未中选药品规格'!C$2:C$596)</f>
        <v>500mg</v>
      </c>
      <c r="T989" s="4" t="str">
        <f>LOOKUP(2,1/('[1] 集采未中选药品规格'!$A$2:$A$596=$R989),'[1] 集采未中选药品规格'!D$2:D$596)</f>
        <v>1瓶</v>
      </c>
      <c r="U989" s="7" t="s">
        <v>47</v>
      </c>
      <c r="V989" s="61" t="s">
        <v>1143</v>
      </c>
      <c r="W989" s="7" t="s">
        <v>1144</v>
      </c>
      <c r="X989" s="61" t="s">
        <v>1143</v>
      </c>
      <c r="Y989" s="7" t="s">
        <v>1144</v>
      </c>
      <c r="Z989" s="7">
        <v>99</v>
      </c>
      <c r="AA989" s="7">
        <v>99</v>
      </c>
      <c r="AB989" s="54" t="s">
        <v>66</v>
      </c>
      <c r="AC989" s="42"/>
      <c r="AD989" s="42"/>
      <c r="AE989" s="42" t="s">
        <v>4395</v>
      </c>
      <c r="AF989" s="42" t="s">
        <v>4393</v>
      </c>
      <c r="AG989" s="42" t="s">
        <v>4396</v>
      </c>
      <c r="AH989" s="54"/>
      <c r="AI989" s="50" t="str">
        <f t="shared" si="369"/>
        <v>规格√</v>
      </c>
      <c r="AJ989" s="50" t="str">
        <f t="shared" si="370"/>
        <v>按中选价</v>
      </c>
      <c r="AK989" s="51">
        <f t="shared" si="371"/>
        <v>17.5</v>
      </c>
      <c r="AL989" s="50">
        <f t="shared" si="372"/>
        <v>5.7</v>
      </c>
      <c r="AM989" s="52" t="str">
        <f t="shared" si="373"/>
        <v>过评药，行梯度降价</v>
      </c>
      <c r="AN989" s="53">
        <f t="shared" si="374"/>
        <v>59.4</v>
      </c>
      <c r="AO989" s="53">
        <f t="shared" si="375"/>
        <v>35.64</v>
      </c>
      <c r="AP989" s="53">
        <f t="shared" si="376"/>
        <v>28.520000000000003</v>
      </c>
    </row>
    <row r="990" spans="1:42">
      <c r="A990" s="28">
        <v>61</v>
      </c>
      <c r="B990" s="28" t="s">
        <v>4108</v>
      </c>
      <c r="C990" s="28" t="s">
        <v>4109</v>
      </c>
      <c r="D990" s="28" t="s">
        <v>45</v>
      </c>
      <c r="E990" s="28" t="str">
        <f>LOOKUP(2,1/([1]中选结果表!$C$2:$C$85=D990),[1]中选结果表!$M$2:$M$85)</f>
        <v>注射剂</v>
      </c>
      <c r="F990" s="28" t="s">
        <v>4110</v>
      </c>
      <c r="G990" s="28" t="str">
        <f>LOOKUP(2,1/([1]中选结果表!$D$2:$D$85=$F990),[1]中选结果表!$E$2:$E$85)</f>
        <v>500mg</v>
      </c>
      <c r="H990" s="28" t="str">
        <f>LOOKUP(2,1/([1]中选结果表!$D$2:$D$85=$F990),[1]中选结果表!$F$2:$F$85)</f>
        <v>1袋</v>
      </c>
      <c r="I990" s="28" t="s">
        <v>1400</v>
      </c>
      <c r="J990" s="28" t="s">
        <v>2378</v>
      </c>
      <c r="K990" s="28">
        <v>17.5</v>
      </c>
      <c r="L990" s="31">
        <v>17.5</v>
      </c>
      <c r="M990" s="28">
        <v>6</v>
      </c>
      <c r="N990" s="32">
        <v>0.7</v>
      </c>
      <c r="O990" s="60" t="s">
        <v>4397</v>
      </c>
      <c r="P990" s="7" t="s">
        <v>4124</v>
      </c>
      <c r="Q990" s="7" t="s">
        <v>45</v>
      </c>
      <c r="R990" s="7" t="s">
        <v>4398</v>
      </c>
      <c r="S990" s="4" t="str">
        <f>LOOKUP(2,1/('[1] 集采未中选药品规格'!$A$2:$A$596=$R990),'[1] 集采未中选药品规格'!C$2:C$596)</f>
        <v>300mg</v>
      </c>
      <c r="T990" s="4" t="str">
        <f>LOOKUP(2,1/('[1] 集采未中选药品规格'!$A$2:$A$596=$R990),'[1] 集采未中选药品规格'!D$2:D$596)</f>
        <v>1瓶</v>
      </c>
      <c r="U990" s="7" t="s">
        <v>47</v>
      </c>
      <c r="V990" s="61" t="s">
        <v>4173</v>
      </c>
      <c r="W990" s="7" t="s">
        <v>4174</v>
      </c>
      <c r="X990" s="61" t="s">
        <v>4173</v>
      </c>
      <c r="Y990" s="7" t="s">
        <v>4174</v>
      </c>
      <c r="Z990" s="7">
        <v>4.4800000000000004</v>
      </c>
      <c r="AA990" s="7">
        <v>4.4800000000000004</v>
      </c>
      <c r="AB990" s="54" t="s">
        <v>57</v>
      </c>
      <c r="AC990" s="42"/>
      <c r="AD990" s="42"/>
      <c r="AE990" s="42" t="s">
        <v>4175</v>
      </c>
      <c r="AF990" s="42" t="s">
        <v>4397</v>
      </c>
      <c r="AG990" s="42" t="s">
        <v>4176</v>
      </c>
      <c r="AH990" s="54"/>
      <c r="AI990" s="50" t="str">
        <f t="shared" si="369"/>
        <v>规格×</v>
      </c>
      <c r="AJ990" s="50" t="str">
        <f t="shared" si="370"/>
        <v>含量差比价</v>
      </c>
      <c r="AK990" s="51">
        <f t="shared" si="371"/>
        <v>11.84</v>
      </c>
      <c r="AL990" s="50">
        <f t="shared" si="372"/>
        <v>0.4</v>
      </c>
      <c r="AM990" s="52" t="str">
        <f t="shared" si="373"/>
        <v>差比价与挂网价取低者</v>
      </c>
      <c r="AN990" s="53">
        <f t="shared" si="374"/>
        <v>4.4800000000000004</v>
      </c>
      <c r="AO990" s="53">
        <f t="shared" si="375"/>
        <v>4.4800000000000004</v>
      </c>
      <c r="AP990" s="53">
        <f t="shared" si="376"/>
        <v>4.4800000000000004</v>
      </c>
    </row>
    <row r="991" spans="1:42">
      <c r="A991" s="28">
        <v>61</v>
      </c>
      <c r="B991" s="28" t="s">
        <v>4108</v>
      </c>
      <c r="C991" s="28" t="s">
        <v>4109</v>
      </c>
      <c r="D991" s="28" t="s">
        <v>45</v>
      </c>
      <c r="E991" s="28" t="str">
        <f>LOOKUP(2,1/([1]中选结果表!$C$2:$C$85=D991),[1]中选结果表!$M$2:$M$85)</f>
        <v>注射剂</v>
      </c>
      <c r="F991" s="28" t="s">
        <v>4110</v>
      </c>
      <c r="G991" s="28" t="str">
        <f>LOOKUP(2,1/([1]中选结果表!$D$2:$D$85=$F991),[1]中选结果表!$E$2:$E$85)</f>
        <v>500mg</v>
      </c>
      <c r="H991" s="28" t="str">
        <f>LOOKUP(2,1/([1]中选结果表!$D$2:$D$85=$F991),[1]中选结果表!$F$2:$F$85)</f>
        <v>1袋</v>
      </c>
      <c r="I991" s="28" t="s">
        <v>1400</v>
      </c>
      <c r="J991" s="28" t="s">
        <v>2378</v>
      </c>
      <c r="K991" s="28">
        <v>17.5</v>
      </c>
      <c r="L991" s="31">
        <v>17.5</v>
      </c>
      <c r="M991" s="28">
        <v>6</v>
      </c>
      <c r="N991" s="32">
        <v>0.7</v>
      </c>
      <c r="O991" s="60" t="s">
        <v>4399</v>
      </c>
      <c r="P991" s="7" t="s">
        <v>4112</v>
      </c>
      <c r="Q991" s="7" t="s">
        <v>45</v>
      </c>
      <c r="R991" s="7" t="s">
        <v>4400</v>
      </c>
      <c r="S991" s="4" t="str">
        <f>LOOKUP(2,1/('[1] 集采未中选药品规格'!$A$2:$A$596=$R991),'[1] 集采未中选药品规格'!C$2:C$596)</f>
        <v>200mg</v>
      </c>
      <c r="T991" s="4" t="str">
        <f>LOOKUP(2,1/('[1] 集采未中选药品规格'!$A$2:$A$596=$R991),'[1] 集采未中选药品规格'!D$2:D$596)</f>
        <v>1支</v>
      </c>
      <c r="U991" s="7" t="s">
        <v>89</v>
      </c>
      <c r="V991" s="61" t="s">
        <v>642</v>
      </c>
      <c r="W991" s="7" t="s">
        <v>643</v>
      </c>
      <c r="X991" s="61" t="s">
        <v>642</v>
      </c>
      <c r="Y991" s="7" t="s">
        <v>643</v>
      </c>
      <c r="Z991" s="7">
        <v>2.36</v>
      </c>
      <c r="AA991" s="7">
        <v>2.36</v>
      </c>
      <c r="AB991" s="54" t="s">
        <v>57</v>
      </c>
      <c r="AC991" s="42"/>
      <c r="AD991" s="42"/>
      <c r="AE991" s="42" t="s">
        <v>4401</v>
      </c>
      <c r="AF991" s="42" t="s">
        <v>4399</v>
      </c>
      <c r="AG991" s="42" t="s">
        <v>4402</v>
      </c>
      <c r="AH991" s="54"/>
      <c r="AI991" s="50" t="str">
        <f t="shared" si="369"/>
        <v>规格×</v>
      </c>
      <c r="AJ991" s="50" t="str">
        <f t="shared" si="370"/>
        <v>含量差比价</v>
      </c>
      <c r="AK991" s="51">
        <f t="shared" si="371"/>
        <v>8.68</v>
      </c>
      <c r="AL991" s="50">
        <f t="shared" si="372"/>
        <v>0.3</v>
      </c>
      <c r="AM991" s="52" t="str">
        <f t="shared" si="373"/>
        <v>差比价与挂网价取低者</v>
      </c>
      <c r="AN991" s="53">
        <f t="shared" si="374"/>
        <v>2.36</v>
      </c>
      <c r="AO991" s="53">
        <f t="shared" si="375"/>
        <v>2.36</v>
      </c>
      <c r="AP991" s="53">
        <f t="shared" si="376"/>
        <v>2.36</v>
      </c>
    </row>
    <row r="992" spans="1:42">
      <c r="A992" s="28">
        <v>61</v>
      </c>
      <c r="B992" s="28" t="s">
        <v>4108</v>
      </c>
      <c r="C992" s="28" t="s">
        <v>4109</v>
      </c>
      <c r="D992" s="28" t="s">
        <v>45</v>
      </c>
      <c r="E992" s="28" t="str">
        <f>LOOKUP(2,1/([1]中选结果表!$C$2:$C$85=D992),[1]中选结果表!$M$2:$M$85)</f>
        <v>注射剂</v>
      </c>
      <c r="F992" s="56" t="s">
        <v>4202</v>
      </c>
      <c r="G992" s="28" t="str">
        <f>LOOKUP(2,1/([1]中选结果表!$D$2:$D$85=$F992),[1]中选结果表!$E$2:$E$85)</f>
        <v>500mg</v>
      </c>
      <c r="H992" s="28" t="str">
        <f>LOOKUP(2,1/([1]中选结果表!$D$2:$D$85=$F992),[1]中选结果表!$F$2:$F$85)</f>
        <v>1袋</v>
      </c>
      <c r="I992" s="28" t="s">
        <v>1400</v>
      </c>
      <c r="J992" s="28" t="s">
        <v>2378</v>
      </c>
      <c r="K992" s="28">
        <v>17.5</v>
      </c>
      <c r="L992" s="31">
        <v>17.5</v>
      </c>
      <c r="M992" s="28">
        <v>6</v>
      </c>
      <c r="N992" s="32">
        <v>0.7</v>
      </c>
      <c r="O992" s="60" t="s">
        <v>4403</v>
      </c>
      <c r="P992" s="7" t="s">
        <v>4267</v>
      </c>
      <c r="Q992" s="7" t="s">
        <v>51</v>
      </c>
      <c r="R992" s="7" t="s">
        <v>1889</v>
      </c>
      <c r="S992" s="4" t="str">
        <f>LOOKUP(2,1/('[1] 集采未中选药品规格'!$A$2:$A$596=$R992),'[1] 集采未中选药品规格'!C$2:C$596)</f>
        <v>200mg</v>
      </c>
      <c r="T992" s="4" t="str">
        <f>LOOKUP(2,1/('[1] 集采未中选药品规格'!$A$2:$A$596=$R992),'[1] 集采未中选药品规格'!D$2:D$596)</f>
        <v>1瓶</v>
      </c>
      <c r="U992" s="7" t="s">
        <v>47</v>
      </c>
      <c r="V992" s="61" t="s">
        <v>1703</v>
      </c>
      <c r="W992" s="7" t="s">
        <v>1704</v>
      </c>
      <c r="X992" s="61" t="s">
        <v>1703</v>
      </c>
      <c r="Y992" s="7" t="s">
        <v>1704</v>
      </c>
      <c r="Z992" s="7">
        <v>8.8000000000000007</v>
      </c>
      <c r="AA992" s="7">
        <v>8.8000000000000007</v>
      </c>
      <c r="AB992" s="54" t="s">
        <v>57</v>
      </c>
      <c r="AC992" s="42"/>
      <c r="AD992" s="42"/>
      <c r="AE992" s="42" t="s">
        <v>4404</v>
      </c>
      <c r="AF992" s="42" t="s">
        <v>4403</v>
      </c>
      <c r="AG992" s="42" t="s">
        <v>4405</v>
      </c>
      <c r="AH992" s="54"/>
      <c r="AI992" s="50" t="str">
        <f t="shared" si="369"/>
        <v>规格×</v>
      </c>
      <c r="AJ992" s="50" t="str">
        <f t="shared" si="370"/>
        <v>含量差比价</v>
      </c>
      <c r="AK992" s="51">
        <f t="shared" si="371"/>
        <v>8.68</v>
      </c>
      <c r="AL992" s="50">
        <f t="shared" si="372"/>
        <v>1</v>
      </c>
      <c r="AM992" s="52" t="str">
        <f t="shared" si="373"/>
        <v>差比价与挂网价取低者</v>
      </c>
      <c r="AN992" s="53">
        <f t="shared" si="374"/>
        <v>8.68</v>
      </c>
      <c r="AO992" s="53">
        <f t="shared" si="375"/>
        <v>8.68</v>
      </c>
      <c r="AP992" s="53">
        <f t="shared" si="376"/>
        <v>8.68</v>
      </c>
    </row>
    <row r="993" spans="1:42">
      <c r="A993" s="28">
        <v>61</v>
      </c>
      <c r="B993" s="28" t="s">
        <v>4108</v>
      </c>
      <c r="C993" s="28" t="s">
        <v>4109</v>
      </c>
      <c r="D993" s="28" t="s">
        <v>45</v>
      </c>
      <c r="E993" s="28" t="str">
        <f>LOOKUP(2,1/([1]中选结果表!$C$2:$C$85=D993),[1]中选结果表!$M$2:$M$85)</f>
        <v>注射剂</v>
      </c>
      <c r="F993" s="28" t="s">
        <v>4110</v>
      </c>
      <c r="G993" s="28" t="str">
        <f>LOOKUP(2,1/([1]中选结果表!$D$2:$D$85=$F993),[1]中选结果表!$E$2:$E$85)</f>
        <v>500mg</v>
      </c>
      <c r="H993" s="28" t="str">
        <f>LOOKUP(2,1/([1]中选结果表!$D$2:$D$85=$F993),[1]中选结果表!$F$2:$F$85)</f>
        <v>1袋</v>
      </c>
      <c r="I993" s="28" t="s">
        <v>1400</v>
      </c>
      <c r="J993" s="28" t="s">
        <v>2378</v>
      </c>
      <c r="K993" s="28">
        <v>17.5</v>
      </c>
      <c r="L993" s="31">
        <v>17.5</v>
      </c>
      <c r="M993" s="28">
        <v>6</v>
      </c>
      <c r="N993" s="32">
        <v>0.7</v>
      </c>
      <c r="O993" s="60" t="s">
        <v>4406</v>
      </c>
      <c r="P993" s="7" t="s">
        <v>4124</v>
      </c>
      <c r="Q993" s="7" t="s">
        <v>45</v>
      </c>
      <c r="R993" s="7" t="s">
        <v>4407</v>
      </c>
      <c r="S993" s="4" t="str">
        <f>LOOKUP(2,1/('[1] 集采未中选药品规格'!$A$2:$A$596=$R993),'[1] 集采未中选药品规格'!C$2:C$596)</f>
        <v>200mg</v>
      </c>
      <c r="T993" s="4" t="str">
        <f>LOOKUP(2,1/('[1] 集采未中选药品规格'!$A$2:$A$596=$R993),'[1] 集采未中选药品规格'!D$2:D$596)</f>
        <v>1瓶</v>
      </c>
      <c r="U993" s="7" t="s">
        <v>47</v>
      </c>
      <c r="V993" s="61" t="s">
        <v>2306</v>
      </c>
      <c r="W993" s="7" t="s">
        <v>2307</v>
      </c>
      <c r="X993" s="61" t="s">
        <v>2306</v>
      </c>
      <c r="Y993" s="7" t="s">
        <v>2307</v>
      </c>
      <c r="Z993" s="7">
        <v>18</v>
      </c>
      <c r="AA993" s="7">
        <v>18</v>
      </c>
      <c r="AB993" s="54" t="s">
        <v>57</v>
      </c>
      <c r="AC993" s="42"/>
      <c r="AD993" s="42"/>
      <c r="AE993" s="42" t="s">
        <v>4408</v>
      </c>
      <c r="AF993" s="42" t="s">
        <v>4406</v>
      </c>
      <c r="AG993" s="42" t="s">
        <v>4409</v>
      </c>
      <c r="AH993" s="54"/>
      <c r="AI993" s="50" t="str">
        <f t="shared" si="369"/>
        <v>规格×</v>
      </c>
      <c r="AJ993" s="50" t="str">
        <f t="shared" si="370"/>
        <v>含量差比价</v>
      </c>
      <c r="AK993" s="51">
        <f t="shared" si="371"/>
        <v>8.68</v>
      </c>
      <c r="AL993" s="50">
        <f t="shared" si="372"/>
        <v>2.1</v>
      </c>
      <c r="AM993" s="52" t="str">
        <f t="shared" si="373"/>
        <v>差比价与挂网价取低者</v>
      </c>
      <c r="AN993" s="53">
        <f t="shared" si="374"/>
        <v>8.68</v>
      </c>
      <c r="AO993" s="53">
        <f t="shared" si="375"/>
        <v>8.68</v>
      </c>
      <c r="AP993" s="53">
        <f t="shared" si="376"/>
        <v>8.68</v>
      </c>
    </row>
    <row r="994" spans="1:42">
      <c r="A994" s="28">
        <v>61</v>
      </c>
      <c r="B994" s="28" t="s">
        <v>4108</v>
      </c>
      <c r="C994" s="28" t="s">
        <v>4109</v>
      </c>
      <c r="D994" s="28" t="s">
        <v>45</v>
      </c>
      <c r="E994" s="28" t="str">
        <f>LOOKUP(2,1/([1]中选结果表!$C$2:$C$85=D994),[1]中选结果表!$M$2:$M$85)</f>
        <v>注射剂</v>
      </c>
      <c r="F994" s="56" t="s">
        <v>4202</v>
      </c>
      <c r="G994" s="28" t="str">
        <f>LOOKUP(2,1/([1]中选结果表!$D$2:$D$85=$F994),[1]中选结果表!$E$2:$E$85)</f>
        <v>500mg</v>
      </c>
      <c r="H994" s="28" t="str">
        <f>LOOKUP(2,1/([1]中选结果表!$D$2:$D$85=$F994),[1]中选结果表!$F$2:$F$85)</f>
        <v>1袋</v>
      </c>
      <c r="I994" s="28" t="s">
        <v>1400</v>
      </c>
      <c r="J994" s="28" t="s">
        <v>2378</v>
      </c>
      <c r="K994" s="28">
        <v>17.5</v>
      </c>
      <c r="L994" s="31">
        <v>17.5</v>
      </c>
      <c r="M994" s="28">
        <v>6</v>
      </c>
      <c r="N994" s="32">
        <v>0.7</v>
      </c>
      <c r="O994" s="60" t="s">
        <v>4410</v>
      </c>
      <c r="P994" s="7" t="s">
        <v>4124</v>
      </c>
      <c r="Q994" s="7" t="s">
        <v>45</v>
      </c>
      <c r="R994" s="7" t="s">
        <v>4411</v>
      </c>
      <c r="S994" s="4" t="str">
        <f>LOOKUP(2,1/('[1] 集采未中选药品规格'!$A$2:$A$596=$R994),'[1] 集采未中选药品规格'!C$2:C$596)</f>
        <v>500mg</v>
      </c>
      <c r="T994" s="4" t="str">
        <f>LOOKUP(2,1/('[1] 集采未中选药品规格'!$A$2:$A$596=$R994),'[1] 集采未中选药品规格'!D$2:D$596)</f>
        <v>1瓶</v>
      </c>
      <c r="U994" s="7" t="s">
        <v>47</v>
      </c>
      <c r="V994" s="61" t="s">
        <v>4412</v>
      </c>
      <c r="W994" s="7" t="s">
        <v>4413</v>
      </c>
      <c r="X994" s="61" t="s">
        <v>4412</v>
      </c>
      <c r="Y994" s="7" t="s">
        <v>4413</v>
      </c>
      <c r="Z994" s="7">
        <v>38</v>
      </c>
      <c r="AA994" s="7">
        <v>38</v>
      </c>
      <c r="AB994" s="54" t="s">
        <v>57</v>
      </c>
      <c r="AC994" s="42"/>
      <c r="AD994" s="42"/>
      <c r="AE994" s="42" t="s">
        <v>4414</v>
      </c>
      <c r="AF994" s="42" t="s">
        <v>4410</v>
      </c>
      <c r="AG994" s="42" t="s">
        <v>4415</v>
      </c>
      <c r="AH994" s="54"/>
      <c r="AI994" s="50" t="str">
        <f t="shared" si="369"/>
        <v>规格√</v>
      </c>
      <c r="AJ994" s="50" t="str">
        <f t="shared" si="370"/>
        <v>按中选价</v>
      </c>
      <c r="AK994" s="51">
        <f t="shared" si="371"/>
        <v>17.5</v>
      </c>
      <c r="AL994" s="50">
        <f t="shared" si="372"/>
        <v>2.2000000000000002</v>
      </c>
      <c r="AM994" s="52" t="str">
        <f t="shared" si="373"/>
        <v>差比价与挂网价取低者</v>
      </c>
      <c r="AN994" s="53">
        <f t="shared" si="374"/>
        <v>17.5</v>
      </c>
      <c r="AO994" s="53">
        <f t="shared" si="375"/>
        <v>17.5</v>
      </c>
      <c r="AP994" s="53">
        <f t="shared" si="376"/>
        <v>17.5</v>
      </c>
    </row>
    <row r="995" spans="1:42">
      <c r="A995" s="28">
        <v>61</v>
      </c>
      <c r="B995" s="28" t="s">
        <v>4108</v>
      </c>
      <c r="C995" s="28" t="s">
        <v>4109</v>
      </c>
      <c r="D995" s="28" t="s">
        <v>45</v>
      </c>
      <c r="E995" s="28" t="str">
        <f>LOOKUP(2,1/([1]中选结果表!$C$2:$C$85=D995),[1]中选结果表!$M$2:$M$85)</f>
        <v>注射剂</v>
      </c>
      <c r="F995" s="28" t="s">
        <v>4110</v>
      </c>
      <c r="G995" s="28" t="str">
        <f>LOOKUP(2,1/([1]中选结果表!$D$2:$D$85=$F995),[1]中选结果表!$E$2:$E$85)</f>
        <v>500mg</v>
      </c>
      <c r="H995" s="28" t="str">
        <f>LOOKUP(2,1/([1]中选结果表!$D$2:$D$85=$F995),[1]中选结果表!$F$2:$F$85)</f>
        <v>1袋</v>
      </c>
      <c r="I995" s="28" t="s">
        <v>1400</v>
      </c>
      <c r="J995" s="28" t="s">
        <v>2378</v>
      </c>
      <c r="K995" s="28">
        <v>17.5</v>
      </c>
      <c r="L995" s="31">
        <v>17.5</v>
      </c>
      <c r="M995" s="28">
        <v>6</v>
      </c>
      <c r="N995" s="32">
        <v>0.7</v>
      </c>
      <c r="O995" s="60" t="s">
        <v>4416</v>
      </c>
      <c r="P995" s="7" t="s">
        <v>4108</v>
      </c>
      <c r="Q995" s="7" t="s">
        <v>51</v>
      </c>
      <c r="R995" s="7" t="s">
        <v>4417</v>
      </c>
      <c r="S995" s="4" t="str">
        <f>LOOKUP(2,1/('[1] 集采未中选药品规格'!$A$2:$A$596=$R995),'[1] 集采未中选药品规格'!C$2:C$596)</f>
        <v>500mg</v>
      </c>
      <c r="T995" s="4" t="str">
        <f>LOOKUP(2,1/('[1] 集采未中选药品规格'!$A$2:$A$596=$R995),'[1] 集采未中选药品规格'!D$2:D$596)</f>
        <v>1袋</v>
      </c>
      <c r="U995" s="7" t="s">
        <v>1400</v>
      </c>
      <c r="V995" s="61" t="s">
        <v>4418</v>
      </c>
      <c r="W995" s="75" t="s">
        <v>4419</v>
      </c>
      <c r="X995" s="61" t="s">
        <v>4418</v>
      </c>
      <c r="Y995" s="7" t="s">
        <v>4419</v>
      </c>
      <c r="Z995" s="7">
        <v>99</v>
      </c>
      <c r="AA995" s="7">
        <v>99</v>
      </c>
      <c r="AB995" s="54" t="s">
        <v>66</v>
      </c>
      <c r="AC995" s="42"/>
      <c r="AD995" s="42"/>
      <c r="AE995" s="42" t="s">
        <v>4420</v>
      </c>
      <c r="AF995" s="42" t="s">
        <v>4416</v>
      </c>
      <c r="AG995" s="42" t="s">
        <v>4421</v>
      </c>
      <c r="AH995" s="54"/>
      <c r="AI995" s="50" t="str">
        <f t="shared" si="369"/>
        <v>规格√</v>
      </c>
      <c r="AJ995" s="50" t="str">
        <f t="shared" si="370"/>
        <v>按中选价</v>
      </c>
      <c r="AK995" s="51">
        <f t="shared" si="371"/>
        <v>17.5</v>
      </c>
      <c r="AL995" s="50">
        <f t="shared" si="372"/>
        <v>5.7</v>
      </c>
      <c r="AM995" s="52" t="str">
        <f t="shared" si="373"/>
        <v>过评药，行梯度降价</v>
      </c>
      <c r="AN995" s="53">
        <f t="shared" si="374"/>
        <v>59.4</v>
      </c>
      <c r="AO995" s="53">
        <f t="shared" si="375"/>
        <v>35.64</v>
      </c>
      <c r="AP995" s="53">
        <f t="shared" si="376"/>
        <v>28.520000000000003</v>
      </c>
    </row>
    <row r="996" spans="1:42">
      <c r="A996" s="28">
        <v>61</v>
      </c>
      <c r="B996" s="28" t="s">
        <v>4108</v>
      </c>
      <c r="C996" s="28" t="s">
        <v>4109</v>
      </c>
      <c r="D996" s="28" t="s">
        <v>45</v>
      </c>
      <c r="E996" s="28" t="str">
        <f>LOOKUP(2,1/([1]中选结果表!$C$2:$C$85=D996),[1]中选结果表!$M$2:$M$85)</f>
        <v>注射剂</v>
      </c>
      <c r="F996" s="56" t="s">
        <v>4202</v>
      </c>
      <c r="G996" s="28" t="str">
        <f>LOOKUP(2,1/([1]中选结果表!$D$2:$D$85=$F996),[1]中选结果表!$E$2:$E$85)</f>
        <v>500mg</v>
      </c>
      <c r="H996" s="28" t="str">
        <f>LOOKUP(2,1/([1]中选结果表!$D$2:$D$85=$F996),[1]中选结果表!$F$2:$F$85)</f>
        <v>1袋</v>
      </c>
      <c r="I996" s="28" t="s">
        <v>1400</v>
      </c>
      <c r="J996" s="28" t="s">
        <v>2378</v>
      </c>
      <c r="K996" s="28">
        <v>17.5</v>
      </c>
      <c r="L996" s="31">
        <v>17.5</v>
      </c>
      <c r="M996" s="28">
        <v>6</v>
      </c>
      <c r="N996" s="32">
        <v>0.7</v>
      </c>
      <c r="O996" s="60" t="s">
        <v>4422</v>
      </c>
      <c r="P996" s="7" t="s">
        <v>4108</v>
      </c>
      <c r="Q996" s="7" t="s">
        <v>51</v>
      </c>
      <c r="R996" s="7" t="s">
        <v>4423</v>
      </c>
      <c r="S996" s="4" t="str">
        <f>LOOKUP(2,1/('[1] 集采未中选药品规格'!$A$2:$A$596=$R996),'[1] 集采未中选药品规格'!C$2:C$596)</f>
        <v>500mg</v>
      </c>
      <c r="T996" s="4" t="str">
        <f>LOOKUP(2,1/('[1] 集采未中选药品规格'!$A$2:$A$596=$R996),'[1] 集采未中选药品规格'!D$2:D$596)</f>
        <v>1袋</v>
      </c>
      <c r="U996" s="7" t="s">
        <v>1400</v>
      </c>
      <c r="V996" s="61" t="s">
        <v>4424</v>
      </c>
      <c r="W996" s="7" t="s">
        <v>4425</v>
      </c>
      <c r="X996" s="61" t="s">
        <v>4426</v>
      </c>
      <c r="Y996" s="7" t="s">
        <v>4425</v>
      </c>
      <c r="Z996" s="7">
        <v>95</v>
      </c>
      <c r="AA996" s="7">
        <v>95</v>
      </c>
      <c r="AB996" s="54" t="s">
        <v>66</v>
      </c>
      <c r="AC996" s="42"/>
      <c r="AD996" s="42"/>
      <c r="AE996" s="42" t="s">
        <v>4427</v>
      </c>
      <c r="AF996" s="42" t="s">
        <v>4422</v>
      </c>
      <c r="AG996" s="42" t="s">
        <v>4428</v>
      </c>
      <c r="AH996" s="54"/>
      <c r="AI996" s="50" t="str">
        <f t="shared" si="369"/>
        <v>规格√</v>
      </c>
      <c r="AJ996" s="50" t="str">
        <f t="shared" si="370"/>
        <v>按中选价</v>
      </c>
      <c r="AK996" s="51">
        <f t="shared" si="371"/>
        <v>17.5</v>
      </c>
      <c r="AL996" s="50">
        <f t="shared" si="372"/>
        <v>5.4</v>
      </c>
      <c r="AM996" s="52" t="str">
        <f t="shared" si="373"/>
        <v>过评药，行梯度降价</v>
      </c>
      <c r="AN996" s="53">
        <f t="shared" si="374"/>
        <v>57</v>
      </c>
      <c r="AO996" s="53">
        <f t="shared" si="375"/>
        <v>34.200000000000003</v>
      </c>
      <c r="AP996" s="53">
        <f t="shared" si="376"/>
        <v>27.36</v>
      </c>
    </row>
  </sheetData>
  <sheetProtection password="C71F" sheet="1" objects="1" scenarios="1"/>
  <autoFilter ref="A3:AO996"/>
  <mergeCells count="3">
    <mergeCell ref="A1:AH1"/>
    <mergeCell ref="A2:N2"/>
    <mergeCell ref="O2:AH2"/>
  </mergeCells>
  <phoneticPr fontId="30" type="noConversion"/>
  <conditionalFormatting sqref="A4:AP996">
    <cfRule type="expression" dxfId="0" priority="1" stopIfTrue="1">
      <formula>ISERROR($AK4)</formula>
    </cfRule>
  </conditionalFormatting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767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N7" sqref="N7"/>
    </sheetView>
  </sheetViews>
  <sheetFormatPr defaultColWidth="9" defaultRowHeight="15" outlineLevelCol="1"/>
  <cols>
    <col min="1" max="1" width="6.5703125" hidden="1" customWidth="1" outlineLevel="1"/>
    <col min="2" max="2" width="6.5703125" customWidth="1" outlineLevel="1"/>
    <col min="3" max="3" width="23.85546875" customWidth="1"/>
    <col min="4" max="4" width="9.7109375" customWidth="1"/>
    <col min="5" max="5" width="17" customWidth="1"/>
    <col min="6" max="6" width="7.5703125" customWidth="1"/>
    <col min="7" max="7" width="24.28515625" customWidth="1"/>
    <col min="8" max="8" width="18.7109375" customWidth="1" outlineLevel="1"/>
    <col min="9" max="9" width="10" customWidth="1"/>
    <col min="10" max="10" width="13.28515625" customWidth="1"/>
    <col min="11" max="11" width="23.28515625" style="14" customWidth="1" outlineLevel="1" collapsed="1"/>
  </cols>
  <sheetData>
    <row r="1" spans="1:11" ht="54" customHeight="1">
      <c r="B1" s="81" t="s">
        <v>4616</v>
      </c>
      <c r="C1" s="81"/>
      <c r="D1" s="81"/>
      <c r="E1" s="81"/>
      <c r="F1" s="81"/>
      <c r="G1" s="81"/>
      <c r="H1" s="81"/>
      <c r="I1" s="81"/>
      <c r="J1" s="81"/>
      <c r="K1" s="81"/>
    </row>
    <row r="2" spans="1:11" s="13" customFormat="1" ht="54.95" customHeight="1">
      <c r="A2" s="15" t="s">
        <v>15</v>
      </c>
      <c r="B2" s="15" t="s">
        <v>3</v>
      </c>
      <c r="C2" s="1" t="s">
        <v>18</v>
      </c>
      <c r="D2" s="1" t="s">
        <v>6</v>
      </c>
      <c r="E2" s="1" t="s">
        <v>19</v>
      </c>
      <c r="F2" s="1" t="s">
        <v>22</v>
      </c>
      <c r="G2" s="1" t="s">
        <v>24</v>
      </c>
      <c r="H2" s="1" t="s">
        <v>26</v>
      </c>
      <c r="I2" s="17" t="s">
        <v>4448</v>
      </c>
      <c r="J2" s="18" t="s">
        <v>4449</v>
      </c>
      <c r="K2" s="19" t="s">
        <v>17</v>
      </c>
    </row>
    <row r="3" spans="1:11" ht="27">
      <c r="A3" s="16">
        <v>2</v>
      </c>
      <c r="B3" s="16">
        <v>1</v>
      </c>
      <c r="C3" s="16" t="s">
        <v>43</v>
      </c>
      <c r="D3" s="16" t="s">
        <v>51</v>
      </c>
      <c r="E3" s="16" t="s">
        <v>52</v>
      </c>
      <c r="F3" s="16" t="s">
        <v>47</v>
      </c>
      <c r="G3" s="16" t="s">
        <v>63</v>
      </c>
      <c r="H3" s="16" t="s">
        <v>65</v>
      </c>
      <c r="I3" s="16">
        <v>199.5</v>
      </c>
      <c r="J3" s="16">
        <v>199.5</v>
      </c>
      <c r="K3" s="16" t="s">
        <v>61</v>
      </c>
    </row>
    <row r="4" spans="1:11" ht="27">
      <c r="A4" s="16">
        <v>2</v>
      </c>
      <c r="B4" s="16">
        <v>2</v>
      </c>
      <c r="C4" s="16" t="s">
        <v>43</v>
      </c>
      <c r="D4" s="16" t="s">
        <v>51</v>
      </c>
      <c r="E4" s="16" t="s">
        <v>52</v>
      </c>
      <c r="F4" s="16" t="s">
        <v>47</v>
      </c>
      <c r="G4" s="16" t="s">
        <v>71</v>
      </c>
      <c r="H4" s="16" t="s">
        <v>71</v>
      </c>
      <c r="I4" s="16">
        <v>209</v>
      </c>
      <c r="J4" s="16">
        <v>209</v>
      </c>
      <c r="K4" s="16" t="s">
        <v>69</v>
      </c>
    </row>
    <row r="5" spans="1:11" ht="27">
      <c r="A5" s="16">
        <v>2</v>
      </c>
      <c r="B5" s="16">
        <v>3</v>
      </c>
      <c r="C5" s="16" t="s">
        <v>43</v>
      </c>
      <c r="D5" s="16" t="s">
        <v>51</v>
      </c>
      <c r="E5" s="16" t="s">
        <v>76</v>
      </c>
      <c r="F5" s="16" t="s">
        <v>47</v>
      </c>
      <c r="G5" s="16" t="s">
        <v>63</v>
      </c>
      <c r="H5" s="16" t="s">
        <v>65</v>
      </c>
      <c r="I5" s="16">
        <v>408.5</v>
      </c>
      <c r="J5" s="16">
        <v>408.5</v>
      </c>
      <c r="K5" s="16" t="s">
        <v>79</v>
      </c>
    </row>
    <row r="6" spans="1:11" ht="27">
      <c r="A6" s="16">
        <v>2</v>
      </c>
      <c r="B6" s="16">
        <v>4</v>
      </c>
      <c r="C6" s="16" t="s">
        <v>43</v>
      </c>
      <c r="D6" s="16" t="s">
        <v>51</v>
      </c>
      <c r="E6" s="16" t="s">
        <v>76</v>
      </c>
      <c r="F6" s="16" t="s">
        <v>47</v>
      </c>
      <c r="G6" s="16" t="s">
        <v>71</v>
      </c>
      <c r="H6" s="16" t="s">
        <v>71</v>
      </c>
      <c r="I6" s="16">
        <v>422.24</v>
      </c>
      <c r="J6" s="16">
        <v>422.24</v>
      </c>
      <c r="K6" s="16" t="s">
        <v>82</v>
      </c>
    </row>
    <row r="7" spans="1:11" ht="40.5">
      <c r="A7" s="16">
        <v>4</v>
      </c>
      <c r="B7" s="16">
        <v>5</v>
      </c>
      <c r="C7" s="16" t="s">
        <v>85</v>
      </c>
      <c r="D7" s="16" t="s">
        <v>87</v>
      </c>
      <c r="E7" s="16" t="s">
        <v>92</v>
      </c>
      <c r="F7" s="16" t="s">
        <v>89</v>
      </c>
      <c r="G7" s="16" t="s">
        <v>94</v>
      </c>
      <c r="H7" s="16" t="s">
        <v>95</v>
      </c>
      <c r="I7" s="16">
        <v>63</v>
      </c>
      <c r="J7" s="16">
        <v>2.1</v>
      </c>
      <c r="K7" s="16" t="s">
        <v>91</v>
      </c>
    </row>
    <row r="8" spans="1:11" ht="27">
      <c r="A8" s="16">
        <v>4</v>
      </c>
      <c r="B8" s="16">
        <v>6</v>
      </c>
      <c r="C8" s="16" t="s">
        <v>85</v>
      </c>
      <c r="D8" s="16" t="s">
        <v>87</v>
      </c>
      <c r="E8" s="16" t="s">
        <v>99</v>
      </c>
      <c r="F8" s="16" t="s">
        <v>89</v>
      </c>
      <c r="G8" s="16" t="s">
        <v>101</v>
      </c>
      <c r="H8" s="16" t="s">
        <v>101</v>
      </c>
      <c r="I8" s="16">
        <v>22.14</v>
      </c>
      <c r="J8" s="16">
        <v>1.107</v>
      </c>
      <c r="K8" s="16" t="s">
        <v>98</v>
      </c>
    </row>
    <row r="9" spans="1:11" ht="40.5">
      <c r="A9" s="16">
        <v>4</v>
      </c>
      <c r="B9" s="16">
        <v>7</v>
      </c>
      <c r="C9" s="16" t="s">
        <v>85</v>
      </c>
      <c r="D9" s="16" t="s">
        <v>87</v>
      </c>
      <c r="E9" s="16" t="s">
        <v>105</v>
      </c>
      <c r="F9" s="16" t="s">
        <v>89</v>
      </c>
      <c r="G9" s="16" t="s">
        <v>107</v>
      </c>
      <c r="H9" s="16" t="s">
        <v>107</v>
      </c>
      <c r="I9" s="16">
        <v>19</v>
      </c>
      <c r="J9" s="16">
        <v>1.9</v>
      </c>
      <c r="K9" s="16" t="s">
        <v>104</v>
      </c>
    </row>
    <row r="10" spans="1:11" ht="27">
      <c r="A10" s="16">
        <v>4</v>
      </c>
      <c r="B10" s="16">
        <v>8</v>
      </c>
      <c r="C10" s="16" t="s">
        <v>85</v>
      </c>
      <c r="D10" s="16" t="s">
        <v>87</v>
      </c>
      <c r="E10" s="16" t="s">
        <v>111</v>
      </c>
      <c r="F10" s="16" t="s">
        <v>89</v>
      </c>
      <c r="G10" s="16" t="s">
        <v>101</v>
      </c>
      <c r="H10" s="16" t="s">
        <v>101</v>
      </c>
      <c r="I10" s="16">
        <v>39.869999999999997</v>
      </c>
      <c r="J10" s="16">
        <v>1.9935</v>
      </c>
      <c r="K10" s="16" t="s">
        <v>110</v>
      </c>
    </row>
    <row r="11" spans="1:11" ht="27">
      <c r="A11" s="16">
        <v>4</v>
      </c>
      <c r="B11" s="16">
        <v>9</v>
      </c>
      <c r="C11" s="16" t="s">
        <v>115</v>
      </c>
      <c r="D11" s="16" t="s">
        <v>116</v>
      </c>
      <c r="E11" s="16" t="s">
        <v>117</v>
      </c>
      <c r="F11" s="16" t="s">
        <v>89</v>
      </c>
      <c r="G11" s="16" t="s">
        <v>119</v>
      </c>
      <c r="H11" s="16" t="s">
        <v>119</v>
      </c>
      <c r="I11" s="16">
        <v>24</v>
      </c>
      <c r="J11" s="16">
        <v>3</v>
      </c>
      <c r="K11" s="16" t="s">
        <v>114</v>
      </c>
    </row>
    <row r="12" spans="1:11" ht="27">
      <c r="A12" s="16">
        <v>4</v>
      </c>
      <c r="B12" s="16">
        <v>10</v>
      </c>
      <c r="C12" s="16" t="s">
        <v>123</v>
      </c>
      <c r="D12" s="16" t="s">
        <v>124</v>
      </c>
      <c r="E12" s="16" t="s">
        <v>125</v>
      </c>
      <c r="F12" s="16" t="s">
        <v>89</v>
      </c>
      <c r="G12" s="16" t="s">
        <v>127</v>
      </c>
      <c r="H12" s="16" t="s">
        <v>127</v>
      </c>
      <c r="I12" s="16">
        <v>36.299999999999997</v>
      </c>
      <c r="J12" s="16">
        <v>3.63</v>
      </c>
      <c r="K12" s="16" t="s">
        <v>122</v>
      </c>
    </row>
    <row r="13" spans="1:11" ht="27">
      <c r="A13" s="16">
        <v>4</v>
      </c>
      <c r="B13" s="16">
        <v>11</v>
      </c>
      <c r="C13" s="16" t="s">
        <v>123</v>
      </c>
      <c r="D13" s="16" t="s">
        <v>124</v>
      </c>
      <c r="E13" s="16" t="s">
        <v>131</v>
      </c>
      <c r="F13" s="16" t="s">
        <v>89</v>
      </c>
      <c r="G13" s="16" t="s">
        <v>133</v>
      </c>
      <c r="H13" s="16" t="s">
        <v>133</v>
      </c>
      <c r="I13" s="16">
        <v>37.5</v>
      </c>
      <c r="J13" s="16">
        <v>1.25</v>
      </c>
      <c r="K13" s="16" t="s">
        <v>130</v>
      </c>
    </row>
    <row r="14" spans="1:11" ht="27">
      <c r="A14" s="16">
        <v>4</v>
      </c>
      <c r="B14" s="16">
        <v>12</v>
      </c>
      <c r="C14" s="16" t="s">
        <v>115</v>
      </c>
      <c r="D14" s="16" t="s">
        <v>116</v>
      </c>
      <c r="E14" s="16" t="s">
        <v>137</v>
      </c>
      <c r="F14" s="16" t="s">
        <v>89</v>
      </c>
      <c r="G14" s="16" t="s">
        <v>119</v>
      </c>
      <c r="H14" s="16" t="s">
        <v>119</v>
      </c>
      <c r="I14" s="16">
        <v>48</v>
      </c>
      <c r="J14" s="16">
        <v>3</v>
      </c>
      <c r="K14" s="16" t="s">
        <v>136</v>
      </c>
    </row>
    <row r="15" spans="1:11" ht="27">
      <c r="A15" s="16">
        <v>4</v>
      </c>
      <c r="B15" s="16">
        <v>13</v>
      </c>
      <c r="C15" s="16" t="s">
        <v>123</v>
      </c>
      <c r="D15" s="16" t="s">
        <v>124</v>
      </c>
      <c r="E15" s="16" t="s">
        <v>139</v>
      </c>
      <c r="F15" s="16" t="s">
        <v>89</v>
      </c>
      <c r="G15" s="16" t="s">
        <v>133</v>
      </c>
      <c r="H15" s="16" t="s">
        <v>133</v>
      </c>
      <c r="I15" s="16">
        <v>26</v>
      </c>
      <c r="J15" s="16">
        <v>2.6</v>
      </c>
      <c r="K15" s="16" t="s">
        <v>138</v>
      </c>
    </row>
    <row r="16" spans="1:11" ht="27">
      <c r="A16" s="16">
        <v>4</v>
      </c>
      <c r="B16" s="16">
        <v>14</v>
      </c>
      <c r="C16" s="16" t="s">
        <v>123</v>
      </c>
      <c r="D16" s="16" t="s">
        <v>124</v>
      </c>
      <c r="E16" s="16" t="s">
        <v>144</v>
      </c>
      <c r="F16" s="16" t="s">
        <v>89</v>
      </c>
      <c r="G16" s="16" t="s">
        <v>133</v>
      </c>
      <c r="H16" s="16" t="s">
        <v>133</v>
      </c>
      <c r="I16" s="16">
        <v>52</v>
      </c>
      <c r="J16" s="16">
        <v>2.6</v>
      </c>
      <c r="K16" s="16" t="s">
        <v>143</v>
      </c>
    </row>
    <row r="17" spans="1:11" ht="27">
      <c r="A17" s="16">
        <v>4</v>
      </c>
      <c r="B17" s="16">
        <v>15</v>
      </c>
      <c r="C17" s="16" t="s">
        <v>123</v>
      </c>
      <c r="D17" s="16" t="s">
        <v>124</v>
      </c>
      <c r="E17" s="16" t="s">
        <v>146</v>
      </c>
      <c r="F17" s="16" t="s">
        <v>89</v>
      </c>
      <c r="G17" s="16" t="s">
        <v>133</v>
      </c>
      <c r="H17" s="16" t="s">
        <v>133</v>
      </c>
      <c r="I17" s="16">
        <v>78</v>
      </c>
      <c r="J17" s="16">
        <v>2.6</v>
      </c>
      <c r="K17" s="16" t="s">
        <v>145</v>
      </c>
    </row>
    <row r="18" spans="1:11" ht="40.5">
      <c r="A18" s="16">
        <v>4</v>
      </c>
      <c r="B18" s="16">
        <v>16</v>
      </c>
      <c r="C18" s="16" t="s">
        <v>85</v>
      </c>
      <c r="D18" s="16" t="s">
        <v>87</v>
      </c>
      <c r="E18" s="16" t="s">
        <v>99</v>
      </c>
      <c r="F18" s="16" t="s">
        <v>89</v>
      </c>
      <c r="G18" s="16" t="s">
        <v>107</v>
      </c>
      <c r="H18" s="16" t="s">
        <v>107</v>
      </c>
      <c r="I18" s="16">
        <v>20</v>
      </c>
      <c r="J18" s="16">
        <v>1</v>
      </c>
      <c r="K18" s="16" t="s">
        <v>147</v>
      </c>
    </row>
    <row r="19" spans="1:11" ht="27">
      <c r="A19" s="16">
        <v>4</v>
      </c>
      <c r="B19" s="16">
        <v>17</v>
      </c>
      <c r="C19" s="16" t="s">
        <v>123</v>
      </c>
      <c r="D19" s="16" t="s">
        <v>124</v>
      </c>
      <c r="E19" s="16" t="s">
        <v>151</v>
      </c>
      <c r="F19" s="16" t="s">
        <v>89</v>
      </c>
      <c r="G19" s="16" t="s">
        <v>133</v>
      </c>
      <c r="H19" s="16" t="s">
        <v>133</v>
      </c>
      <c r="I19" s="16">
        <v>12.5</v>
      </c>
      <c r="J19" s="16">
        <v>1.25</v>
      </c>
      <c r="K19" s="16" t="s">
        <v>150</v>
      </c>
    </row>
    <row r="20" spans="1:11" ht="27">
      <c r="A20" s="16">
        <v>4</v>
      </c>
      <c r="B20" s="16">
        <v>18</v>
      </c>
      <c r="C20" s="16" t="s">
        <v>86</v>
      </c>
      <c r="D20" s="16" t="s">
        <v>153</v>
      </c>
      <c r="E20" s="16" t="s">
        <v>154</v>
      </c>
      <c r="F20" s="16" t="s">
        <v>89</v>
      </c>
      <c r="G20" s="16" t="s">
        <v>133</v>
      </c>
      <c r="H20" s="16" t="s">
        <v>133</v>
      </c>
      <c r="I20" s="16">
        <v>23.65</v>
      </c>
      <c r="J20" s="16">
        <v>1.1825000000000001</v>
      </c>
      <c r="K20" s="16" t="s">
        <v>152</v>
      </c>
    </row>
    <row r="21" spans="1:11" ht="27">
      <c r="A21" s="16">
        <v>4</v>
      </c>
      <c r="B21" s="16">
        <v>19</v>
      </c>
      <c r="C21" s="16" t="s">
        <v>123</v>
      </c>
      <c r="D21" s="16" t="s">
        <v>153</v>
      </c>
      <c r="E21" s="16" t="s">
        <v>154</v>
      </c>
      <c r="F21" s="16" t="s">
        <v>89</v>
      </c>
      <c r="G21" s="16" t="s">
        <v>133</v>
      </c>
      <c r="H21" s="16" t="s">
        <v>133</v>
      </c>
      <c r="I21" s="16">
        <v>23.65</v>
      </c>
      <c r="J21" s="16">
        <v>1.1825000000000001</v>
      </c>
      <c r="K21" s="16" t="s">
        <v>155</v>
      </c>
    </row>
    <row r="22" spans="1:11" ht="27">
      <c r="A22" s="16">
        <v>4</v>
      </c>
      <c r="B22" s="16">
        <v>20</v>
      </c>
      <c r="C22" s="16" t="s">
        <v>168</v>
      </c>
      <c r="D22" s="16" t="s">
        <v>116</v>
      </c>
      <c r="E22" s="16" t="s">
        <v>169</v>
      </c>
      <c r="F22" s="16" t="s">
        <v>89</v>
      </c>
      <c r="G22" s="16" t="s">
        <v>171</v>
      </c>
      <c r="H22" s="16" t="s">
        <v>171</v>
      </c>
      <c r="I22" s="16">
        <v>63.16</v>
      </c>
      <c r="J22" s="16">
        <v>2.2557140000000002</v>
      </c>
      <c r="K22" s="16" t="s">
        <v>167</v>
      </c>
    </row>
    <row r="23" spans="1:11" ht="27">
      <c r="A23" s="16">
        <v>4</v>
      </c>
      <c r="B23" s="16">
        <v>21</v>
      </c>
      <c r="C23" s="16" t="s">
        <v>163</v>
      </c>
      <c r="D23" s="16" t="s">
        <v>124</v>
      </c>
      <c r="E23" s="16" t="s">
        <v>175</v>
      </c>
      <c r="F23" s="16" t="s">
        <v>89</v>
      </c>
      <c r="G23" s="16" t="s">
        <v>171</v>
      </c>
      <c r="H23" s="16" t="s">
        <v>171</v>
      </c>
      <c r="I23" s="16">
        <v>32.35</v>
      </c>
      <c r="J23" s="16">
        <v>2.3107139999999999</v>
      </c>
      <c r="K23" s="16" t="s">
        <v>174</v>
      </c>
    </row>
    <row r="24" spans="1:11" ht="27">
      <c r="A24" s="16">
        <v>4</v>
      </c>
      <c r="B24" s="16">
        <v>22</v>
      </c>
      <c r="C24" s="16" t="s">
        <v>163</v>
      </c>
      <c r="D24" s="16" t="s">
        <v>124</v>
      </c>
      <c r="E24" s="16" t="s">
        <v>179</v>
      </c>
      <c r="F24" s="16" t="s">
        <v>89</v>
      </c>
      <c r="G24" s="16" t="s">
        <v>181</v>
      </c>
      <c r="H24" s="16" t="s">
        <v>181</v>
      </c>
      <c r="I24" s="16">
        <v>94.35</v>
      </c>
      <c r="J24" s="16">
        <v>9.4350000000000005</v>
      </c>
      <c r="K24" s="16" t="s">
        <v>178</v>
      </c>
    </row>
    <row r="25" spans="1:11" ht="27">
      <c r="A25" s="16">
        <v>4</v>
      </c>
      <c r="B25" s="16">
        <v>23</v>
      </c>
      <c r="C25" s="16" t="s">
        <v>163</v>
      </c>
      <c r="D25" s="16" t="s">
        <v>124</v>
      </c>
      <c r="E25" s="16" t="s">
        <v>185</v>
      </c>
      <c r="F25" s="16" t="s">
        <v>89</v>
      </c>
      <c r="G25" s="16" t="s">
        <v>187</v>
      </c>
      <c r="H25" s="16" t="s">
        <v>187</v>
      </c>
      <c r="I25" s="16">
        <v>42.83</v>
      </c>
      <c r="J25" s="16">
        <v>2.1415000000000002</v>
      </c>
      <c r="K25" s="16" t="s">
        <v>184</v>
      </c>
    </row>
    <row r="26" spans="1:11" ht="27">
      <c r="A26" s="16">
        <v>4</v>
      </c>
      <c r="B26" s="16">
        <v>24</v>
      </c>
      <c r="C26" s="16" t="s">
        <v>163</v>
      </c>
      <c r="D26" s="16" t="s">
        <v>124</v>
      </c>
      <c r="E26" s="16" t="s">
        <v>197</v>
      </c>
      <c r="F26" s="16" t="s">
        <v>89</v>
      </c>
      <c r="G26" s="16" t="s">
        <v>181</v>
      </c>
      <c r="H26" s="16" t="s">
        <v>181</v>
      </c>
      <c r="I26" s="16">
        <v>156.54</v>
      </c>
      <c r="J26" s="16">
        <v>15.654</v>
      </c>
      <c r="K26" s="16" t="s">
        <v>196</v>
      </c>
    </row>
    <row r="27" spans="1:11" ht="27">
      <c r="A27" s="16">
        <v>4</v>
      </c>
      <c r="B27" s="16">
        <v>25</v>
      </c>
      <c r="C27" s="16" t="s">
        <v>163</v>
      </c>
      <c r="D27" s="16" t="s">
        <v>124</v>
      </c>
      <c r="E27" s="16" t="s">
        <v>201</v>
      </c>
      <c r="F27" s="16" t="s">
        <v>89</v>
      </c>
      <c r="G27" s="16" t="s">
        <v>171</v>
      </c>
      <c r="H27" s="16" t="s">
        <v>171</v>
      </c>
      <c r="I27" s="16">
        <v>54.32</v>
      </c>
      <c r="J27" s="16">
        <v>3.88</v>
      </c>
      <c r="K27" s="16" t="s">
        <v>200</v>
      </c>
    </row>
    <row r="28" spans="1:11" ht="27">
      <c r="A28" s="16">
        <v>4</v>
      </c>
      <c r="B28" s="16">
        <v>26</v>
      </c>
      <c r="C28" s="16" t="s">
        <v>163</v>
      </c>
      <c r="D28" s="16" t="s">
        <v>124</v>
      </c>
      <c r="E28" s="16" t="s">
        <v>205</v>
      </c>
      <c r="F28" s="16" t="s">
        <v>89</v>
      </c>
      <c r="G28" s="16" t="s">
        <v>207</v>
      </c>
      <c r="H28" s="16" t="s">
        <v>207</v>
      </c>
      <c r="I28" s="16">
        <v>93</v>
      </c>
      <c r="J28" s="16">
        <v>3.875</v>
      </c>
      <c r="K28" s="16" t="s">
        <v>204</v>
      </c>
    </row>
    <row r="29" spans="1:11" ht="27">
      <c r="A29" s="16">
        <v>2</v>
      </c>
      <c r="B29" s="16">
        <v>27</v>
      </c>
      <c r="C29" s="16" t="s">
        <v>217</v>
      </c>
      <c r="D29" s="16" t="s">
        <v>124</v>
      </c>
      <c r="E29" s="16" t="s">
        <v>222</v>
      </c>
      <c r="F29" s="16" t="s">
        <v>89</v>
      </c>
      <c r="G29" s="16" t="s">
        <v>224</v>
      </c>
      <c r="H29" s="16" t="s">
        <v>224</v>
      </c>
      <c r="I29" s="16">
        <v>12</v>
      </c>
      <c r="J29" s="16">
        <v>0.6</v>
      </c>
      <c r="K29" s="16" t="s">
        <v>221</v>
      </c>
    </row>
    <row r="30" spans="1:11" ht="27">
      <c r="A30" s="16">
        <v>2</v>
      </c>
      <c r="B30" s="16">
        <v>28</v>
      </c>
      <c r="C30" s="16" t="s">
        <v>217</v>
      </c>
      <c r="D30" s="16" t="s">
        <v>124</v>
      </c>
      <c r="E30" s="16" t="s">
        <v>228</v>
      </c>
      <c r="F30" s="16" t="s">
        <v>89</v>
      </c>
      <c r="G30" s="16" t="s">
        <v>71</v>
      </c>
      <c r="H30" s="16" t="s">
        <v>71</v>
      </c>
      <c r="I30" s="16">
        <v>3.13</v>
      </c>
      <c r="J30" s="16">
        <v>0.13041700000000001</v>
      </c>
      <c r="K30" s="16" t="s">
        <v>227</v>
      </c>
    </row>
    <row r="31" spans="1:11" ht="27">
      <c r="A31" s="16">
        <v>2</v>
      </c>
      <c r="B31" s="16">
        <v>29</v>
      </c>
      <c r="C31" s="16" t="s">
        <v>217</v>
      </c>
      <c r="D31" s="16" t="s">
        <v>124</v>
      </c>
      <c r="E31" s="16" t="s">
        <v>232</v>
      </c>
      <c r="F31" s="16" t="s">
        <v>89</v>
      </c>
      <c r="G31" s="16" t="s">
        <v>71</v>
      </c>
      <c r="H31" s="16" t="s">
        <v>71</v>
      </c>
      <c r="I31" s="16">
        <v>6</v>
      </c>
      <c r="J31" s="16">
        <v>0.25</v>
      </c>
      <c r="K31" s="16" t="s">
        <v>231</v>
      </c>
    </row>
    <row r="32" spans="1:11" ht="27">
      <c r="A32" s="16">
        <v>2</v>
      </c>
      <c r="B32" s="16">
        <v>30</v>
      </c>
      <c r="C32" s="16" t="s">
        <v>217</v>
      </c>
      <c r="D32" s="16" t="s">
        <v>124</v>
      </c>
      <c r="E32" s="16" t="s">
        <v>228</v>
      </c>
      <c r="F32" s="16" t="s">
        <v>89</v>
      </c>
      <c r="G32" s="16" t="s">
        <v>224</v>
      </c>
      <c r="H32" s="16" t="s">
        <v>224</v>
      </c>
      <c r="I32" s="16">
        <v>14.4</v>
      </c>
      <c r="J32" s="16">
        <v>0.6</v>
      </c>
      <c r="K32" s="16" t="s">
        <v>235</v>
      </c>
    </row>
    <row r="33" spans="1:11" ht="27">
      <c r="A33" s="16">
        <v>2</v>
      </c>
      <c r="B33" s="16">
        <v>31</v>
      </c>
      <c r="C33" s="16" t="s">
        <v>217</v>
      </c>
      <c r="D33" s="16" t="s">
        <v>124</v>
      </c>
      <c r="E33" s="16" t="s">
        <v>228</v>
      </c>
      <c r="F33" s="16" t="s">
        <v>89</v>
      </c>
      <c r="G33" s="16" t="s">
        <v>238</v>
      </c>
      <c r="H33" s="16" t="s">
        <v>238</v>
      </c>
      <c r="I33" s="16">
        <v>6.55</v>
      </c>
      <c r="J33" s="16">
        <v>0.27291700000000002</v>
      </c>
      <c r="K33" s="16" t="s">
        <v>236</v>
      </c>
    </row>
    <row r="34" spans="1:11" ht="27">
      <c r="A34" s="16">
        <v>2</v>
      </c>
      <c r="B34" s="16">
        <v>32</v>
      </c>
      <c r="C34" s="16" t="s">
        <v>217</v>
      </c>
      <c r="D34" s="16" t="s">
        <v>124</v>
      </c>
      <c r="E34" s="16" t="s">
        <v>228</v>
      </c>
      <c r="F34" s="16" t="s">
        <v>89</v>
      </c>
      <c r="G34" s="16" t="s">
        <v>243</v>
      </c>
      <c r="H34" s="16" t="s">
        <v>243</v>
      </c>
      <c r="I34" s="16">
        <v>3.7</v>
      </c>
      <c r="J34" s="16">
        <v>0.154167</v>
      </c>
      <c r="K34" s="16" t="s">
        <v>241</v>
      </c>
    </row>
    <row r="35" spans="1:11" ht="27">
      <c r="A35" s="16">
        <v>2</v>
      </c>
      <c r="B35" s="16">
        <v>33</v>
      </c>
      <c r="C35" s="16" t="s">
        <v>217</v>
      </c>
      <c r="D35" s="16" t="s">
        <v>124</v>
      </c>
      <c r="E35" s="16" t="s">
        <v>228</v>
      </c>
      <c r="F35" s="16" t="s">
        <v>89</v>
      </c>
      <c r="G35" s="16" t="s">
        <v>248</v>
      </c>
      <c r="H35" s="16" t="s">
        <v>248</v>
      </c>
      <c r="I35" s="16">
        <v>9.9</v>
      </c>
      <c r="J35" s="16">
        <v>0.41249999999999998</v>
      </c>
      <c r="K35" s="16" t="s">
        <v>246</v>
      </c>
    </row>
    <row r="36" spans="1:11" ht="27">
      <c r="A36" s="16">
        <v>2</v>
      </c>
      <c r="B36" s="16">
        <v>34</v>
      </c>
      <c r="C36" s="16" t="s">
        <v>217</v>
      </c>
      <c r="D36" s="16" t="s">
        <v>124</v>
      </c>
      <c r="E36" s="16" t="s">
        <v>228</v>
      </c>
      <c r="F36" s="16" t="s">
        <v>89</v>
      </c>
      <c r="G36" s="16" t="s">
        <v>253</v>
      </c>
      <c r="H36" s="16" t="s">
        <v>253</v>
      </c>
      <c r="I36" s="16">
        <v>5.8</v>
      </c>
      <c r="J36" s="16">
        <v>0.24166699999999999</v>
      </c>
      <c r="K36" s="16" t="s">
        <v>251</v>
      </c>
    </row>
    <row r="37" spans="1:11" ht="27">
      <c r="A37" s="16">
        <v>2</v>
      </c>
      <c r="B37" s="16">
        <v>35</v>
      </c>
      <c r="C37" s="16" t="s">
        <v>217</v>
      </c>
      <c r="D37" s="16" t="s">
        <v>124</v>
      </c>
      <c r="E37" s="16" t="s">
        <v>257</v>
      </c>
      <c r="F37" s="16" t="s">
        <v>89</v>
      </c>
      <c r="G37" s="16" t="s">
        <v>259</v>
      </c>
      <c r="H37" s="16" t="s">
        <v>259</v>
      </c>
      <c r="I37" s="16">
        <v>15.8</v>
      </c>
      <c r="J37" s="16">
        <v>0.43888899999999997</v>
      </c>
      <c r="K37" s="16" t="s">
        <v>256</v>
      </c>
    </row>
    <row r="38" spans="1:11" ht="27">
      <c r="A38" s="16">
        <v>2</v>
      </c>
      <c r="B38" s="16">
        <v>36</v>
      </c>
      <c r="C38" s="16" t="s">
        <v>217</v>
      </c>
      <c r="D38" s="16" t="s">
        <v>124</v>
      </c>
      <c r="E38" s="16" t="s">
        <v>228</v>
      </c>
      <c r="F38" s="16" t="s">
        <v>89</v>
      </c>
      <c r="G38" s="16" t="s">
        <v>264</v>
      </c>
      <c r="H38" s="16" t="s">
        <v>264</v>
      </c>
      <c r="I38" s="16">
        <v>7.2</v>
      </c>
      <c r="J38" s="16">
        <v>0.3</v>
      </c>
      <c r="K38" s="16" t="s">
        <v>262</v>
      </c>
    </row>
    <row r="39" spans="1:11" ht="27">
      <c r="A39" s="16">
        <v>2</v>
      </c>
      <c r="B39" s="16">
        <v>37</v>
      </c>
      <c r="C39" s="16" t="s">
        <v>217</v>
      </c>
      <c r="D39" s="16" t="s">
        <v>124</v>
      </c>
      <c r="E39" s="16" t="s">
        <v>268</v>
      </c>
      <c r="F39" s="16" t="s">
        <v>89</v>
      </c>
      <c r="G39" s="16" t="s">
        <v>264</v>
      </c>
      <c r="H39" s="16" t="s">
        <v>264</v>
      </c>
      <c r="I39" s="16">
        <v>15.65</v>
      </c>
      <c r="J39" s="16">
        <v>0.52166699999999999</v>
      </c>
      <c r="K39" s="16" t="s">
        <v>267</v>
      </c>
    </row>
    <row r="40" spans="1:11" ht="27">
      <c r="A40" s="16">
        <v>2</v>
      </c>
      <c r="B40" s="16">
        <v>38</v>
      </c>
      <c r="C40" s="16" t="s">
        <v>217</v>
      </c>
      <c r="D40" s="16" t="s">
        <v>124</v>
      </c>
      <c r="E40" s="16" t="s">
        <v>272</v>
      </c>
      <c r="F40" s="16" t="s">
        <v>47</v>
      </c>
      <c r="G40" s="16" t="s">
        <v>274</v>
      </c>
      <c r="H40" s="16" t="s">
        <v>274</v>
      </c>
      <c r="I40" s="16">
        <v>6.5</v>
      </c>
      <c r="J40" s="16">
        <v>0.27083299999999999</v>
      </c>
      <c r="K40" s="16" t="s">
        <v>271</v>
      </c>
    </row>
    <row r="41" spans="1:11" ht="27">
      <c r="A41" s="16">
        <v>2</v>
      </c>
      <c r="B41" s="16">
        <v>39</v>
      </c>
      <c r="C41" s="16" t="s">
        <v>217</v>
      </c>
      <c r="D41" s="16" t="s">
        <v>124</v>
      </c>
      <c r="E41" s="16" t="s">
        <v>278</v>
      </c>
      <c r="F41" s="16" t="s">
        <v>89</v>
      </c>
      <c r="G41" s="16" t="s">
        <v>280</v>
      </c>
      <c r="H41" s="16" t="s">
        <v>280</v>
      </c>
      <c r="I41" s="16">
        <v>9</v>
      </c>
      <c r="J41" s="16">
        <v>0.3</v>
      </c>
      <c r="K41" s="16" t="s">
        <v>277</v>
      </c>
    </row>
    <row r="42" spans="1:11" ht="27">
      <c r="A42" s="16">
        <v>2</v>
      </c>
      <c r="B42" s="16">
        <v>40</v>
      </c>
      <c r="C42" s="16" t="s">
        <v>217</v>
      </c>
      <c r="D42" s="16" t="s">
        <v>124</v>
      </c>
      <c r="E42" s="16" t="s">
        <v>228</v>
      </c>
      <c r="F42" s="16" t="s">
        <v>89</v>
      </c>
      <c r="G42" s="16" t="s">
        <v>285</v>
      </c>
      <c r="H42" s="16" t="s">
        <v>285</v>
      </c>
      <c r="I42" s="16">
        <v>9</v>
      </c>
      <c r="J42" s="16">
        <v>0.375</v>
      </c>
      <c r="K42" s="16" t="s">
        <v>283</v>
      </c>
    </row>
    <row r="43" spans="1:11" ht="40.5">
      <c r="A43" s="16">
        <v>2</v>
      </c>
      <c r="B43" s="16">
        <v>41</v>
      </c>
      <c r="C43" s="16" t="s">
        <v>217</v>
      </c>
      <c r="D43" s="16" t="s">
        <v>124</v>
      </c>
      <c r="E43" s="16" t="s">
        <v>228</v>
      </c>
      <c r="F43" s="16" t="s">
        <v>89</v>
      </c>
      <c r="G43" s="16" t="s">
        <v>290</v>
      </c>
      <c r="H43" s="16" t="s">
        <v>290</v>
      </c>
      <c r="I43" s="16">
        <v>4.2</v>
      </c>
      <c r="J43" s="16">
        <v>0.17499999999999999</v>
      </c>
      <c r="K43" s="16" t="s">
        <v>288</v>
      </c>
    </row>
    <row r="44" spans="1:11" ht="27">
      <c r="A44" s="16">
        <v>2</v>
      </c>
      <c r="B44" s="16">
        <v>42</v>
      </c>
      <c r="C44" s="16" t="s">
        <v>217</v>
      </c>
      <c r="D44" s="16" t="s">
        <v>124</v>
      </c>
      <c r="E44" s="16" t="s">
        <v>232</v>
      </c>
      <c r="F44" s="16" t="s">
        <v>89</v>
      </c>
      <c r="G44" s="16" t="s">
        <v>295</v>
      </c>
      <c r="H44" s="16" t="s">
        <v>295</v>
      </c>
      <c r="I44" s="16">
        <v>13.09</v>
      </c>
      <c r="J44" s="16">
        <v>0.54541700000000004</v>
      </c>
      <c r="K44" s="16" t="s">
        <v>293</v>
      </c>
    </row>
    <row r="45" spans="1:11" ht="27">
      <c r="A45" s="16">
        <v>2</v>
      </c>
      <c r="B45" s="16">
        <v>43</v>
      </c>
      <c r="C45" s="16" t="s">
        <v>217</v>
      </c>
      <c r="D45" s="16" t="s">
        <v>124</v>
      </c>
      <c r="E45" s="16" t="s">
        <v>228</v>
      </c>
      <c r="F45" s="16" t="s">
        <v>89</v>
      </c>
      <c r="G45" s="16" t="s">
        <v>295</v>
      </c>
      <c r="H45" s="16" t="s">
        <v>295</v>
      </c>
      <c r="I45" s="16">
        <v>6.55</v>
      </c>
      <c r="J45" s="16">
        <v>0.27291700000000002</v>
      </c>
      <c r="K45" s="16" t="s">
        <v>298</v>
      </c>
    </row>
    <row r="46" spans="1:11" ht="27">
      <c r="A46" s="16">
        <v>2</v>
      </c>
      <c r="B46" s="16">
        <v>44</v>
      </c>
      <c r="C46" s="16" t="s">
        <v>217</v>
      </c>
      <c r="D46" s="16" t="s">
        <v>124</v>
      </c>
      <c r="E46" s="16" t="s">
        <v>228</v>
      </c>
      <c r="F46" s="16" t="s">
        <v>89</v>
      </c>
      <c r="G46" s="16" t="s">
        <v>303</v>
      </c>
      <c r="H46" s="16" t="s">
        <v>303</v>
      </c>
      <c r="I46" s="16">
        <v>6.84</v>
      </c>
      <c r="J46" s="16">
        <v>0.28499999999999998</v>
      </c>
      <c r="K46" s="16" t="s">
        <v>301</v>
      </c>
    </row>
    <row r="47" spans="1:11" ht="27">
      <c r="A47" s="16">
        <v>2</v>
      </c>
      <c r="B47" s="16">
        <v>45</v>
      </c>
      <c r="C47" s="16" t="s">
        <v>217</v>
      </c>
      <c r="D47" s="16" t="s">
        <v>124</v>
      </c>
      <c r="E47" s="16" t="s">
        <v>307</v>
      </c>
      <c r="F47" s="16" t="s">
        <v>47</v>
      </c>
      <c r="G47" s="16" t="s">
        <v>309</v>
      </c>
      <c r="H47" s="16" t="s">
        <v>309</v>
      </c>
      <c r="I47" s="16">
        <v>16.649999999999999</v>
      </c>
      <c r="J47" s="16">
        <v>0.66600000000000004</v>
      </c>
      <c r="K47" s="16" t="s">
        <v>306</v>
      </c>
    </row>
    <row r="48" spans="1:11" ht="27">
      <c r="A48" s="16">
        <v>2</v>
      </c>
      <c r="B48" s="16">
        <v>46</v>
      </c>
      <c r="C48" s="16" t="s">
        <v>217</v>
      </c>
      <c r="D48" s="16" t="s">
        <v>313</v>
      </c>
      <c r="E48" s="16" t="s">
        <v>228</v>
      </c>
      <c r="F48" s="16" t="s">
        <v>89</v>
      </c>
      <c r="G48" s="16" t="s">
        <v>315</v>
      </c>
      <c r="H48" s="16" t="s">
        <v>315</v>
      </c>
      <c r="I48" s="16">
        <v>2.88</v>
      </c>
      <c r="J48" s="16">
        <v>0.12</v>
      </c>
      <c r="K48" s="16" t="s">
        <v>312</v>
      </c>
    </row>
    <row r="49" spans="1:11" ht="27">
      <c r="A49" s="16">
        <v>2</v>
      </c>
      <c r="B49" s="16">
        <v>47</v>
      </c>
      <c r="C49" s="16" t="s">
        <v>217</v>
      </c>
      <c r="D49" s="16" t="s">
        <v>124</v>
      </c>
      <c r="E49" s="16" t="s">
        <v>228</v>
      </c>
      <c r="F49" s="16" t="s">
        <v>89</v>
      </c>
      <c r="G49" s="16" t="s">
        <v>320</v>
      </c>
      <c r="H49" s="16" t="s">
        <v>320</v>
      </c>
      <c r="I49" s="16">
        <v>4.3899999999999997</v>
      </c>
      <c r="J49" s="16">
        <v>0.182917</v>
      </c>
      <c r="K49" s="16" t="s">
        <v>318</v>
      </c>
    </row>
    <row r="50" spans="1:11" ht="27">
      <c r="A50" s="16">
        <v>2</v>
      </c>
      <c r="B50" s="16">
        <v>48</v>
      </c>
      <c r="C50" s="16" t="s">
        <v>324</v>
      </c>
      <c r="D50" s="16" t="s">
        <v>325</v>
      </c>
      <c r="E50" s="16" t="s">
        <v>326</v>
      </c>
      <c r="F50" s="16" t="s">
        <v>89</v>
      </c>
      <c r="G50" s="16" t="s">
        <v>328</v>
      </c>
      <c r="H50" s="16" t="s">
        <v>328</v>
      </c>
      <c r="I50" s="16">
        <v>13</v>
      </c>
      <c r="J50" s="16">
        <v>0.54166700000000001</v>
      </c>
      <c r="K50" s="16" t="s">
        <v>323</v>
      </c>
    </row>
    <row r="51" spans="1:11" ht="27">
      <c r="A51" s="16">
        <v>2</v>
      </c>
      <c r="B51" s="16">
        <v>49</v>
      </c>
      <c r="C51" s="16" t="s">
        <v>217</v>
      </c>
      <c r="D51" s="16" t="s">
        <v>124</v>
      </c>
      <c r="E51" s="16" t="s">
        <v>278</v>
      </c>
      <c r="F51" s="16" t="s">
        <v>89</v>
      </c>
      <c r="G51" s="16" t="s">
        <v>333</v>
      </c>
      <c r="H51" s="16" t="s">
        <v>333</v>
      </c>
      <c r="I51" s="16">
        <v>9</v>
      </c>
      <c r="J51" s="16">
        <v>0.3</v>
      </c>
      <c r="K51" s="16" t="s">
        <v>331</v>
      </c>
    </row>
    <row r="52" spans="1:11" ht="27">
      <c r="A52" s="16">
        <v>2</v>
      </c>
      <c r="B52" s="16">
        <v>50</v>
      </c>
      <c r="C52" s="16" t="s">
        <v>217</v>
      </c>
      <c r="D52" s="16" t="s">
        <v>124</v>
      </c>
      <c r="E52" s="16" t="s">
        <v>278</v>
      </c>
      <c r="F52" s="16" t="s">
        <v>89</v>
      </c>
      <c r="G52" s="16" t="s">
        <v>338</v>
      </c>
      <c r="H52" s="16" t="s">
        <v>338</v>
      </c>
      <c r="I52" s="16">
        <v>8.18</v>
      </c>
      <c r="J52" s="16">
        <v>0.27266699999999999</v>
      </c>
      <c r="K52" s="16" t="s">
        <v>336</v>
      </c>
    </row>
    <row r="53" spans="1:11" ht="27">
      <c r="A53" s="16">
        <v>2</v>
      </c>
      <c r="B53" s="16">
        <v>51</v>
      </c>
      <c r="C53" s="16" t="s">
        <v>217</v>
      </c>
      <c r="D53" s="16" t="s">
        <v>124</v>
      </c>
      <c r="E53" s="16" t="s">
        <v>228</v>
      </c>
      <c r="F53" s="16" t="s">
        <v>89</v>
      </c>
      <c r="G53" s="16" t="s">
        <v>347</v>
      </c>
      <c r="H53" s="16" t="s">
        <v>347</v>
      </c>
      <c r="I53" s="16">
        <v>6.3</v>
      </c>
      <c r="J53" s="16">
        <v>0.26250000000000001</v>
      </c>
      <c r="K53" s="16" t="s">
        <v>345</v>
      </c>
    </row>
    <row r="54" spans="1:11" ht="27">
      <c r="A54" s="16">
        <v>2</v>
      </c>
      <c r="B54" s="16">
        <v>52</v>
      </c>
      <c r="C54" s="16" t="s">
        <v>351</v>
      </c>
      <c r="D54" s="16" t="s">
        <v>352</v>
      </c>
      <c r="E54" s="16" t="s">
        <v>228</v>
      </c>
      <c r="F54" s="16" t="s">
        <v>89</v>
      </c>
      <c r="G54" s="16" t="s">
        <v>354</v>
      </c>
      <c r="H54" s="16" t="s">
        <v>354</v>
      </c>
      <c r="I54" s="16">
        <v>5.0999999999999996</v>
      </c>
      <c r="J54" s="16">
        <v>0.21249999999999999</v>
      </c>
      <c r="K54" s="16" t="s">
        <v>350</v>
      </c>
    </row>
    <row r="55" spans="1:11" ht="27">
      <c r="A55" s="16">
        <v>2</v>
      </c>
      <c r="B55" s="16">
        <v>53</v>
      </c>
      <c r="C55" s="16" t="s">
        <v>324</v>
      </c>
      <c r="D55" s="16" t="s">
        <v>116</v>
      </c>
      <c r="E55" s="16" t="s">
        <v>358</v>
      </c>
      <c r="F55" s="16" t="s">
        <v>89</v>
      </c>
      <c r="G55" s="16" t="s">
        <v>360</v>
      </c>
      <c r="H55" s="16" t="s">
        <v>360</v>
      </c>
      <c r="I55" s="16">
        <v>2.5</v>
      </c>
      <c r="J55" s="16">
        <v>0.25</v>
      </c>
      <c r="K55" s="16" t="s">
        <v>357</v>
      </c>
    </row>
    <row r="56" spans="1:11" ht="27">
      <c r="A56" s="16">
        <v>2</v>
      </c>
      <c r="B56" s="16">
        <v>54</v>
      </c>
      <c r="C56" s="16" t="s">
        <v>217</v>
      </c>
      <c r="D56" s="16" t="s">
        <v>153</v>
      </c>
      <c r="E56" s="16" t="s">
        <v>228</v>
      </c>
      <c r="F56" s="16" t="s">
        <v>89</v>
      </c>
      <c r="G56" s="16" t="s">
        <v>365</v>
      </c>
      <c r="H56" s="16" t="s">
        <v>365</v>
      </c>
      <c r="I56" s="16">
        <v>6.54</v>
      </c>
      <c r="J56" s="16">
        <v>0.27250000000000002</v>
      </c>
      <c r="K56" s="16" t="s">
        <v>363</v>
      </c>
    </row>
    <row r="57" spans="1:11" ht="27">
      <c r="A57" s="16">
        <v>2</v>
      </c>
      <c r="B57" s="16">
        <v>55</v>
      </c>
      <c r="C57" s="16" t="s">
        <v>217</v>
      </c>
      <c r="D57" s="16" t="s">
        <v>153</v>
      </c>
      <c r="E57" s="16" t="s">
        <v>228</v>
      </c>
      <c r="F57" s="16" t="s">
        <v>89</v>
      </c>
      <c r="G57" s="16" t="s">
        <v>368</v>
      </c>
      <c r="H57" s="16" t="s">
        <v>368</v>
      </c>
      <c r="I57" s="16">
        <v>3.13</v>
      </c>
      <c r="J57" s="16">
        <v>0.13041700000000001</v>
      </c>
      <c r="K57" s="16" t="s">
        <v>366</v>
      </c>
    </row>
    <row r="58" spans="1:11" ht="27">
      <c r="A58" s="16">
        <v>2</v>
      </c>
      <c r="B58" s="16">
        <v>56</v>
      </c>
      <c r="C58" s="16" t="s">
        <v>217</v>
      </c>
      <c r="D58" s="16" t="s">
        <v>153</v>
      </c>
      <c r="E58" s="16" t="s">
        <v>228</v>
      </c>
      <c r="F58" s="16" t="s">
        <v>89</v>
      </c>
      <c r="G58" s="16" t="s">
        <v>368</v>
      </c>
      <c r="H58" s="16" t="s">
        <v>368</v>
      </c>
      <c r="I58" s="16">
        <v>4.3899999999999997</v>
      </c>
      <c r="J58" s="16">
        <v>0.182917</v>
      </c>
      <c r="K58" s="16" t="s">
        <v>371</v>
      </c>
    </row>
    <row r="59" spans="1:11" ht="40.5">
      <c r="A59" s="16">
        <v>10</v>
      </c>
      <c r="B59" s="16">
        <v>57</v>
      </c>
      <c r="C59" s="16" t="s">
        <v>393</v>
      </c>
      <c r="D59" s="16" t="s">
        <v>51</v>
      </c>
      <c r="E59" s="16" t="s">
        <v>394</v>
      </c>
      <c r="F59" s="16" t="s">
        <v>89</v>
      </c>
      <c r="G59" s="16" t="s">
        <v>382</v>
      </c>
      <c r="H59" s="16" t="s">
        <v>382</v>
      </c>
      <c r="I59" s="16">
        <v>120.87</v>
      </c>
      <c r="J59" s="16">
        <v>120.87</v>
      </c>
      <c r="K59" s="16" t="s">
        <v>392</v>
      </c>
    </row>
    <row r="60" spans="1:11" ht="27">
      <c r="A60" s="16">
        <v>10</v>
      </c>
      <c r="B60" s="16">
        <v>58</v>
      </c>
      <c r="C60" s="16" t="s">
        <v>393</v>
      </c>
      <c r="D60" s="16" t="s">
        <v>51</v>
      </c>
      <c r="E60" s="16" t="s">
        <v>398</v>
      </c>
      <c r="F60" s="16" t="s">
        <v>89</v>
      </c>
      <c r="G60" s="16" t="s">
        <v>400</v>
      </c>
      <c r="H60" s="16" t="s">
        <v>400</v>
      </c>
      <c r="I60" s="16">
        <v>91.8</v>
      </c>
      <c r="J60" s="16">
        <v>91.8</v>
      </c>
      <c r="K60" s="16" t="s">
        <v>397</v>
      </c>
    </row>
    <row r="61" spans="1:11" ht="27">
      <c r="A61" s="16">
        <v>10</v>
      </c>
      <c r="B61" s="16">
        <v>59</v>
      </c>
      <c r="C61" s="16" t="s">
        <v>393</v>
      </c>
      <c r="D61" s="16" t="s">
        <v>51</v>
      </c>
      <c r="E61" s="16" t="s">
        <v>404</v>
      </c>
      <c r="F61" s="16" t="s">
        <v>89</v>
      </c>
      <c r="G61" s="16" t="s">
        <v>406</v>
      </c>
      <c r="H61" s="16" t="s">
        <v>406</v>
      </c>
      <c r="I61" s="16">
        <v>90</v>
      </c>
      <c r="J61" s="16">
        <v>90</v>
      </c>
      <c r="K61" s="16" t="s">
        <v>403</v>
      </c>
    </row>
    <row r="62" spans="1:11" ht="27">
      <c r="A62" s="16">
        <v>10</v>
      </c>
      <c r="B62" s="16">
        <v>60</v>
      </c>
      <c r="C62" s="16" t="s">
        <v>393</v>
      </c>
      <c r="D62" s="16" t="s">
        <v>51</v>
      </c>
      <c r="E62" s="16" t="s">
        <v>387</v>
      </c>
      <c r="F62" s="16" t="s">
        <v>47</v>
      </c>
      <c r="G62" s="16" t="s">
        <v>494</v>
      </c>
      <c r="H62" s="16" t="s">
        <v>494</v>
      </c>
      <c r="I62" s="16">
        <v>119</v>
      </c>
      <c r="J62" s="16">
        <v>119</v>
      </c>
      <c r="K62" s="16" t="s">
        <v>492</v>
      </c>
    </row>
    <row r="63" spans="1:11" ht="40.5">
      <c r="A63" s="16">
        <v>10</v>
      </c>
      <c r="B63" s="16">
        <v>61</v>
      </c>
      <c r="C63" s="16" t="s">
        <v>393</v>
      </c>
      <c r="D63" s="16" t="s">
        <v>51</v>
      </c>
      <c r="E63" s="16" t="s">
        <v>498</v>
      </c>
      <c r="F63" s="16" t="s">
        <v>89</v>
      </c>
      <c r="G63" s="16" t="s">
        <v>500</v>
      </c>
      <c r="H63" s="16" t="s">
        <v>500</v>
      </c>
      <c r="I63" s="16">
        <v>65</v>
      </c>
      <c r="J63" s="16">
        <v>65</v>
      </c>
      <c r="K63" s="16" t="s">
        <v>497</v>
      </c>
    </row>
    <row r="64" spans="1:11" ht="27">
      <c r="A64" s="16">
        <v>10</v>
      </c>
      <c r="B64" s="16">
        <v>62</v>
      </c>
      <c r="C64" s="16" t="s">
        <v>393</v>
      </c>
      <c r="D64" s="16" t="s">
        <v>51</v>
      </c>
      <c r="E64" s="16" t="s">
        <v>504</v>
      </c>
      <c r="F64" s="16" t="s">
        <v>89</v>
      </c>
      <c r="G64" s="16" t="s">
        <v>406</v>
      </c>
      <c r="H64" s="16" t="s">
        <v>406</v>
      </c>
      <c r="I64" s="16">
        <v>52</v>
      </c>
      <c r="J64" s="16">
        <v>52</v>
      </c>
      <c r="K64" s="16" t="s">
        <v>503</v>
      </c>
    </row>
    <row r="65" spans="1:11" ht="27">
      <c r="A65" s="16">
        <v>10</v>
      </c>
      <c r="B65" s="16">
        <v>63</v>
      </c>
      <c r="C65" s="16" t="s">
        <v>393</v>
      </c>
      <c r="D65" s="16" t="s">
        <v>51</v>
      </c>
      <c r="E65" s="16" t="s">
        <v>511</v>
      </c>
      <c r="F65" s="16" t="s">
        <v>512</v>
      </c>
      <c r="G65" s="16" t="s">
        <v>514</v>
      </c>
      <c r="H65" s="16" t="s">
        <v>514</v>
      </c>
      <c r="I65" s="16">
        <v>44.8</v>
      </c>
      <c r="J65" s="16">
        <v>44.8</v>
      </c>
      <c r="K65" s="16" t="s">
        <v>510</v>
      </c>
    </row>
    <row r="66" spans="1:11" ht="27">
      <c r="A66" s="16">
        <v>10</v>
      </c>
      <c r="B66" s="16">
        <v>64</v>
      </c>
      <c r="C66" s="16" t="s">
        <v>393</v>
      </c>
      <c r="D66" s="16" t="s">
        <v>51</v>
      </c>
      <c r="E66" s="16" t="s">
        <v>518</v>
      </c>
      <c r="F66" s="16" t="s">
        <v>512</v>
      </c>
      <c r="G66" s="16" t="s">
        <v>514</v>
      </c>
      <c r="H66" s="16" t="s">
        <v>514</v>
      </c>
      <c r="I66" s="16">
        <v>67.8</v>
      </c>
      <c r="J66" s="16">
        <v>67.8</v>
      </c>
      <c r="K66" s="16" t="s">
        <v>517</v>
      </c>
    </row>
    <row r="67" spans="1:11" ht="27">
      <c r="A67" s="16">
        <v>10</v>
      </c>
      <c r="B67" s="16">
        <v>65</v>
      </c>
      <c r="C67" s="16" t="s">
        <v>393</v>
      </c>
      <c r="D67" s="16" t="s">
        <v>51</v>
      </c>
      <c r="E67" s="16" t="s">
        <v>387</v>
      </c>
      <c r="F67" s="16" t="s">
        <v>47</v>
      </c>
      <c r="G67" s="16" t="s">
        <v>523</v>
      </c>
      <c r="H67" s="16" t="s">
        <v>523</v>
      </c>
      <c r="I67" s="16">
        <v>85</v>
      </c>
      <c r="J67" s="16">
        <v>85</v>
      </c>
      <c r="K67" s="16" t="s">
        <v>521</v>
      </c>
    </row>
    <row r="68" spans="1:11" ht="40.5">
      <c r="A68" s="16">
        <v>10</v>
      </c>
      <c r="B68" s="16">
        <v>66</v>
      </c>
      <c r="C68" s="16" t="s">
        <v>393</v>
      </c>
      <c r="D68" s="16" t="s">
        <v>51</v>
      </c>
      <c r="E68" s="16" t="s">
        <v>498</v>
      </c>
      <c r="F68" s="16" t="s">
        <v>89</v>
      </c>
      <c r="G68" s="16" t="s">
        <v>528</v>
      </c>
      <c r="H68" s="16" t="s">
        <v>528</v>
      </c>
      <c r="I68" s="16">
        <v>59.73</v>
      </c>
      <c r="J68" s="16">
        <v>59.73</v>
      </c>
      <c r="K68" s="16" t="s">
        <v>526</v>
      </c>
    </row>
    <row r="69" spans="1:11" ht="27">
      <c r="A69" s="16">
        <v>10</v>
      </c>
      <c r="B69" s="16">
        <v>67</v>
      </c>
      <c r="C69" s="16" t="s">
        <v>393</v>
      </c>
      <c r="D69" s="16" t="s">
        <v>51</v>
      </c>
      <c r="E69" s="16" t="s">
        <v>532</v>
      </c>
      <c r="F69" s="16" t="s">
        <v>89</v>
      </c>
      <c r="G69" s="16" t="s">
        <v>400</v>
      </c>
      <c r="H69" s="16" t="s">
        <v>400</v>
      </c>
      <c r="I69" s="16">
        <v>44</v>
      </c>
      <c r="J69" s="16">
        <v>44</v>
      </c>
      <c r="K69" s="16" t="s">
        <v>531</v>
      </c>
    </row>
    <row r="70" spans="1:11" ht="27">
      <c r="A70" s="16">
        <v>10</v>
      </c>
      <c r="B70" s="16">
        <v>68</v>
      </c>
      <c r="C70" s="16" t="s">
        <v>393</v>
      </c>
      <c r="D70" s="16" t="s">
        <v>51</v>
      </c>
      <c r="E70" s="16" t="s">
        <v>387</v>
      </c>
      <c r="F70" s="16" t="s">
        <v>47</v>
      </c>
      <c r="G70" s="16" t="s">
        <v>537</v>
      </c>
      <c r="H70" s="16" t="s">
        <v>537</v>
      </c>
      <c r="I70" s="16">
        <v>75.58</v>
      </c>
      <c r="J70" s="16">
        <v>75.58</v>
      </c>
      <c r="K70" s="16" t="s">
        <v>535</v>
      </c>
    </row>
    <row r="71" spans="1:11" ht="40.5">
      <c r="A71" s="16">
        <v>10</v>
      </c>
      <c r="B71" s="16">
        <v>69</v>
      </c>
      <c r="C71" s="16" t="s">
        <v>393</v>
      </c>
      <c r="D71" s="16" t="s">
        <v>51</v>
      </c>
      <c r="E71" s="16" t="s">
        <v>541</v>
      </c>
      <c r="F71" s="16" t="s">
        <v>89</v>
      </c>
      <c r="G71" s="16" t="s">
        <v>543</v>
      </c>
      <c r="H71" s="16" t="s">
        <v>543</v>
      </c>
      <c r="I71" s="16">
        <v>109</v>
      </c>
      <c r="J71" s="16">
        <v>109</v>
      </c>
      <c r="K71" s="16" t="s">
        <v>540</v>
      </c>
    </row>
    <row r="72" spans="1:11" ht="27">
      <c r="A72" s="16">
        <v>2</v>
      </c>
      <c r="B72" s="16">
        <v>70</v>
      </c>
      <c r="C72" s="16" t="s">
        <v>564</v>
      </c>
      <c r="D72" s="16" t="s">
        <v>124</v>
      </c>
      <c r="E72" s="16" t="s">
        <v>175</v>
      </c>
      <c r="F72" s="16" t="s">
        <v>89</v>
      </c>
      <c r="G72" s="16" t="s">
        <v>577</v>
      </c>
      <c r="H72" s="16" t="s">
        <v>578</v>
      </c>
      <c r="I72" s="16">
        <v>49.5</v>
      </c>
      <c r="J72" s="16">
        <v>3.535714</v>
      </c>
      <c r="K72" s="16" t="s">
        <v>575</v>
      </c>
    </row>
    <row r="73" spans="1:11" ht="27">
      <c r="A73" s="16">
        <v>2</v>
      </c>
      <c r="B73" s="16">
        <v>71</v>
      </c>
      <c r="C73" s="16" t="s">
        <v>564</v>
      </c>
      <c r="D73" s="16" t="s">
        <v>582</v>
      </c>
      <c r="E73" s="16" t="s">
        <v>583</v>
      </c>
      <c r="F73" s="16" t="s">
        <v>89</v>
      </c>
      <c r="G73" s="16" t="s">
        <v>585</v>
      </c>
      <c r="H73" s="16" t="s">
        <v>586</v>
      </c>
      <c r="I73" s="16">
        <v>45</v>
      </c>
      <c r="J73" s="16">
        <v>3.75</v>
      </c>
      <c r="K73" s="16" t="s">
        <v>581</v>
      </c>
    </row>
    <row r="74" spans="1:11" ht="27">
      <c r="A74" s="16">
        <v>2</v>
      </c>
      <c r="B74" s="16">
        <v>72</v>
      </c>
      <c r="C74" s="16" t="s">
        <v>590</v>
      </c>
      <c r="D74" s="16" t="s">
        <v>325</v>
      </c>
      <c r="E74" s="16" t="s">
        <v>591</v>
      </c>
      <c r="F74" s="16" t="s">
        <v>89</v>
      </c>
      <c r="G74" s="16" t="s">
        <v>593</v>
      </c>
      <c r="H74" s="16" t="s">
        <v>593</v>
      </c>
      <c r="I74" s="16">
        <v>68.790000000000006</v>
      </c>
      <c r="J74" s="16">
        <v>6.8789999999999996</v>
      </c>
      <c r="K74" s="16" t="s">
        <v>589</v>
      </c>
    </row>
    <row r="75" spans="1:11" ht="27">
      <c r="A75" s="16">
        <v>2</v>
      </c>
      <c r="B75" s="16">
        <v>73</v>
      </c>
      <c r="C75" s="16" t="s">
        <v>564</v>
      </c>
      <c r="D75" s="16" t="s">
        <v>124</v>
      </c>
      <c r="E75" s="16" t="s">
        <v>583</v>
      </c>
      <c r="F75" s="16" t="s">
        <v>89</v>
      </c>
      <c r="G75" s="16" t="s">
        <v>598</v>
      </c>
      <c r="H75" s="16" t="s">
        <v>598</v>
      </c>
      <c r="I75" s="16">
        <v>49.4</v>
      </c>
      <c r="J75" s="16">
        <v>4.1166669999999996</v>
      </c>
      <c r="K75" s="16" t="s">
        <v>596</v>
      </c>
    </row>
    <row r="76" spans="1:11" ht="27">
      <c r="A76" s="16">
        <v>2</v>
      </c>
      <c r="B76" s="16">
        <v>74</v>
      </c>
      <c r="C76" s="16" t="s">
        <v>564</v>
      </c>
      <c r="D76" s="16" t="s">
        <v>124</v>
      </c>
      <c r="E76" s="16" t="s">
        <v>175</v>
      </c>
      <c r="F76" s="16" t="s">
        <v>89</v>
      </c>
      <c r="G76" s="16" t="s">
        <v>603</v>
      </c>
      <c r="H76" s="16" t="s">
        <v>603</v>
      </c>
      <c r="I76" s="16">
        <v>58.9</v>
      </c>
      <c r="J76" s="16">
        <v>4.2071430000000003</v>
      </c>
      <c r="K76" s="16" t="s">
        <v>601</v>
      </c>
    </row>
    <row r="77" spans="1:11" ht="27">
      <c r="A77" s="16">
        <v>4</v>
      </c>
      <c r="B77" s="16">
        <v>75</v>
      </c>
      <c r="C77" s="16" t="s">
        <v>606</v>
      </c>
      <c r="D77" s="16" t="s">
        <v>51</v>
      </c>
      <c r="E77" s="16" t="s">
        <v>608</v>
      </c>
      <c r="F77" s="16" t="s">
        <v>89</v>
      </c>
      <c r="G77" s="16" t="s">
        <v>406</v>
      </c>
      <c r="H77" s="16" t="s">
        <v>406</v>
      </c>
      <c r="I77" s="16">
        <v>55.6</v>
      </c>
      <c r="J77" s="16">
        <v>55.6</v>
      </c>
      <c r="K77" s="16" t="s">
        <v>610</v>
      </c>
    </row>
    <row r="78" spans="1:11" ht="27">
      <c r="A78" s="16">
        <v>4</v>
      </c>
      <c r="B78" s="16">
        <v>76</v>
      </c>
      <c r="C78" s="16" t="s">
        <v>606</v>
      </c>
      <c r="D78" s="16" t="s">
        <v>51</v>
      </c>
      <c r="E78" s="16" t="s">
        <v>614</v>
      </c>
      <c r="F78" s="16" t="s">
        <v>89</v>
      </c>
      <c r="G78" s="16" t="s">
        <v>406</v>
      </c>
      <c r="H78" s="16" t="s">
        <v>406</v>
      </c>
      <c r="I78" s="16">
        <v>132.22</v>
      </c>
      <c r="J78" s="16">
        <v>132.22</v>
      </c>
      <c r="K78" s="16" t="s">
        <v>613</v>
      </c>
    </row>
    <row r="79" spans="1:11" ht="27">
      <c r="A79" s="16">
        <v>4</v>
      </c>
      <c r="B79" s="16">
        <v>77</v>
      </c>
      <c r="C79" s="16" t="s">
        <v>606</v>
      </c>
      <c r="D79" s="16" t="s">
        <v>51</v>
      </c>
      <c r="E79" s="16" t="s">
        <v>614</v>
      </c>
      <c r="F79" s="16" t="s">
        <v>89</v>
      </c>
      <c r="G79" s="16" t="s">
        <v>442</v>
      </c>
      <c r="H79" s="16" t="s">
        <v>442</v>
      </c>
      <c r="I79" s="16">
        <v>117</v>
      </c>
      <c r="J79" s="16">
        <v>117</v>
      </c>
      <c r="K79" s="16" t="s">
        <v>617</v>
      </c>
    </row>
    <row r="80" spans="1:11" ht="27">
      <c r="A80" s="16">
        <v>4</v>
      </c>
      <c r="B80" s="16">
        <v>78</v>
      </c>
      <c r="C80" s="16" t="s">
        <v>606</v>
      </c>
      <c r="D80" s="16" t="s">
        <v>51</v>
      </c>
      <c r="E80" s="16" t="s">
        <v>621</v>
      </c>
      <c r="F80" s="16" t="s">
        <v>89</v>
      </c>
      <c r="G80" s="16" t="s">
        <v>469</v>
      </c>
      <c r="H80" s="16" t="s">
        <v>469</v>
      </c>
      <c r="I80" s="16">
        <v>70.400000000000006</v>
      </c>
      <c r="J80" s="16">
        <v>70.400000000000006</v>
      </c>
      <c r="K80" s="16" t="s">
        <v>620</v>
      </c>
    </row>
    <row r="81" spans="1:11" ht="27">
      <c r="A81" s="16">
        <v>4</v>
      </c>
      <c r="B81" s="16">
        <v>79</v>
      </c>
      <c r="C81" s="16" t="s">
        <v>630</v>
      </c>
      <c r="D81" s="16" t="s">
        <v>45</v>
      </c>
      <c r="E81" s="16" t="s">
        <v>631</v>
      </c>
      <c r="F81" s="16" t="s">
        <v>512</v>
      </c>
      <c r="G81" s="16" t="s">
        <v>333</v>
      </c>
      <c r="H81" s="16" t="s">
        <v>333</v>
      </c>
      <c r="I81" s="16">
        <v>223.04</v>
      </c>
      <c r="J81" s="16">
        <v>223.04</v>
      </c>
      <c r="K81" s="16" t="s">
        <v>629</v>
      </c>
    </row>
    <row r="82" spans="1:11" ht="27">
      <c r="A82" s="16">
        <v>4</v>
      </c>
      <c r="B82" s="16">
        <v>80</v>
      </c>
      <c r="C82" s="16" t="s">
        <v>630</v>
      </c>
      <c r="D82" s="16" t="s">
        <v>45</v>
      </c>
      <c r="E82" s="16" t="s">
        <v>647</v>
      </c>
      <c r="F82" s="16" t="s">
        <v>512</v>
      </c>
      <c r="G82" s="16" t="s">
        <v>649</v>
      </c>
      <c r="H82" s="16" t="s">
        <v>649</v>
      </c>
      <c r="I82" s="16">
        <v>1280</v>
      </c>
      <c r="J82" s="16">
        <v>1280</v>
      </c>
      <c r="K82" s="16" t="s">
        <v>646</v>
      </c>
    </row>
    <row r="83" spans="1:11" ht="27">
      <c r="A83" s="16">
        <v>4</v>
      </c>
      <c r="B83" s="16">
        <v>81</v>
      </c>
      <c r="C83" s="16" t="s">
        <v>630</v>
      </c>
      <c r="D83" s="16" t="s">
        <v>45</v>
      </c>
      <c r="E83" s="16" t="s">
        <v>658</v>
      </c>
      <c r="F83" s="16" t="s">
        <v>89</v>
      </c>
      <c r="G83" s="16" t="s">
        <v>649</v>
      </c>
      <c r="H83" s="16" t="s">
        <v>649</v>
      </c>
      <c r="I83" s="16">
        <v>3699.2</v>
      </c>
      <c r="J83" s="16">
        <v>3699.2</v>
      </c>
      <c r="K83" s="16" t="s">
        <v>657</v>
      </c>
    </row>
    <row r="84" spans="1:11" ht="27">
      <c r="A84" s="16">
        <v>4</v>
      </c>
      <c r="B84" s="16">
        <v>82</v>
      </c>
      <c r="C84" s="16" t="s">
        <v>630</v>
      </c>
      <c r="D84" s="16" t="s">
        <v>45</v>
      </c>
      <c r="E84" s="16" t="s">
        <v>662</v>
      </c>
      <c r="F84" s="16" t="s">
        <v>89</v>
      </c>
      <c r="G84" s="16" t="s">
        <v>649</v>
      </c>
      <c r="H84" s="16" t="s">
        <v>649</v>
      </c>
      <c r="I84" s="16">
        <v>2176</v>
      </c>
      <c r="J84" s="16">
        <v>2176</v>
      </c>
      <c r="K84" s="16" t="s">
        <v>661</v>
      </c>
    </row>
    <row r="85" spans="1:11" ht="27">
      <c r="A85" s="16">
        <v>4</v>
      </c>
      <c r="B85" s="16">
        <v>83</v>
      </c>
      <c r="C85" s="16" t="s">
        <v>606</v>
      </c>
      <c r="D85" s="16" t="s">
        <v>484</v>
      </c>
      <c r="E85" s="16" t="s">
        <v>614</v>
      </c>
      <c r="F85" s="16" t="s">
        <v>89</v>
      </c>
      <c r="G85" s="16" t="s">
        <v>274</v>
      </c>
      <c r="H85" s="16" t="s">
        <v>274</v>
      </c>
      <c r="I85" s="16">
        <v>148.5</v>
      </c>
      <c r="J85" s="16">
        <v>148.5</v>
      </c>
      <c r="K85" s="16" t="s">
        <v>665</v>
      </c>
    </row>
    <row r="86" spans="1:11" ht="27">
      <c r="A86" s="16">
        <v>4</v>
      </c>
      <c r="B86" s="16">
        <v>84</v>
      </c>
      <c r="C86" s="16" t="s">
        <v>630</v>
      </c>
      <c r="D86" s="16" t="s">
        <v>51</v>
      </c>
      <c r="E86" s="16" t="s">
        <v>669</v>
      </c>
      <c r="F86" s="16" t="s">
        <v>89</v>
      </c>
      <c r="G86" s="16" t="s">
        <v>671</v>
      </c>
      <c r="H86" s="16" t="s">
        <v>671</v>
      </c>
      <c r="I86" s="16">
        <v>1180</v>
      </c>
      <c r="J86" s="16">
        <v>1180</v>
      </c>
      <c r="K86" s="16" t="s">
        <v>668</v>
      </c>
    </row>
    <row r="87" spans="1:11" ht="27">
      <c r="A87" s="16">
        <v>4</v>
      </c>
      <c r="B87" s="16">
        <v>85</v>
      </c>
      <c r="C87" s="16" t="s">
        <v>606</v>
      </c>
      <c r="D87" s="16" t="s">
        <v>51</v>
      </c>
      <c r="E87" s="16" t="s">
        <v>608</v>
      </c>
      <c r="F87" s="16" t="s">
        <v>89</v>
      </c>
      <c r="G87" s="16" t="s">
        <v>400</v>
      </c>
      <c r="H87" s="16" t="s">
        <v>400</v>
      </c>
      <c r="I87" s="16">
        <v>49.2</v>
      </c>
      <c r="J87" s="16">
        <v>49.2</v>
      </c>
      <c r="K87" s="16" t="s">
        <v>674</v>
      </c>
    </row>
    <row r="88" spans="1:11" ht="27">
      <c r="A88" s="16">
        <v>4</v>
      </c>
      <c r="B88" s="16">
        <v>86</v>
      </c>
      <c r="C88" s="16" t="s">
        <v>630</v>
      </c>
      <c r="D88" s="16" t="s">
        <v>51</v>
      </c>
      <c r="E88" s="16" t="s">
        <v>678</v>
      </c>
      <c r="F88" s="16" t="s">
        <v>89</v>
      </c>
      <c r="G88" s="16" t="s">
        <v>671</v>
      </c>
      <c r="H88" s="16" t="s">
        <v>671</v>
      </c>
      <c r="I88" s="16">
        <v>2006</v>
      </c>
      <c r="J88" s="16">
        <v>2006</v>
      </c>
      <c r="K88" s="16" t="s">
        <v>677</v>
      </c>
    </row>
    <row r="89" spans="1:11" ht="27">
      <c r="A89" s="16">
        <v>4</v>
      </c>
      <c r="B89" s="16">
        <v>87</v>
      </c>
      <c r="C89" s="16" t="s">
        <v>630</v>
      </c>
      <c r="D89" s="16" t="s">
        <v>51</v>
      </c>
      <c r="E89" s="16" t="s">
        <v>669</v>
      </c>
      <c r="F89" s="16" t="s">
        <v>89</v>
      </c>
      <c r="G89" s="16" t="s">
        <v>637</v>
      </c>
      <c r="H89" s="16" t="s">
        <v>637</v>
      </c>
      <c r="I89" s="16">
        <v>1466</v>
      </c>
      <c r="J89" s="16">
        <v>1466</v>
      </c>
      <c r="K89" s="16" t="s">
        <v>681</v>
      </c>
    </row>
    <row r="90" spans="1:11" ht="27">
      <c r="A90" s="16">
        <v>4</v>
      </c>
      <c r="B90" s="16">
        <v>88</v>
      </c>
      <c r="C90" s="16" t="s">
        <v>630</v>
      </c>
      <c r="D90" s="16" t="s">
        <v>51</v>
      </c>
      <c r="E90" s="16" t="s">
        <v>678</v>
      </c>
      <c r="F90" s="16" t="s">
        <v>89</v>
      </c>
      <c r="G90" s="16" t="s">
        <v>637</v>
      </c>
      <c r="H90" s="16" t="s">
        <v>637</v>
      </c>
      <c r="I90" s="16">
        <v>2492</v>
      </c>
      <c r="J90" s="16">
        <v>2492</v>
      </c>
      <c r="K90" s="16" t="s">
        <v>684</v>
      </c>
    </row>
    <row r="91" spans="1:11" ht="27">
      <c r="A91" s="16">
        <v>2</v>
      </c>
      <c r="B91" s="16">
        <v>89</v>
      </c>
      <c r="C91" s="16" t="s">
        <v>687</v>
      </c>
      <c r="D91" s="16" t="s">
        <v>124</v>
      </c>
      <c r="E91" s="16" t="s">
        <v>201</v>
      </c>
      <c r="F91" s="16" t="s">
        <v>89</v>
      </c>
      <c r="G91" s="16" t="s">
        <v>693</v>
      </c>
      <c r="H91" s="16" t="s">
        <v>693</v>
      </c>
      <c r="I91" s="16">
        <v>43.44</v>
      </c>
      <c r="J91" s="16">
        <v>3.1028570000000002</v>
      </c>
      <c r="K91" s="16" t="s">
        <v>691</v>
      </c>
    </row>
    <row r="92" spans="1:11" ht="27">
      <c r="A92" s="16">
        <v>2</v>
      </c>
      <c r="B92" s="16">
        <v>90</v>
      </c>
      <c r="C92" s="16" t="s">
        <v>687</v>
      </c>
      <c r="D92" s="16" t="s">
        <v>697</v>
      </c>
      <c r="E92" s="16" t="s">
        <v>197</v>
      </c>
      <c r="F92" s="16" t="s">
        <v>89</v>
      </c>
      <c r="G92" s="16" t="s">
        <v>699</v>
      </c>
      <c r="H92" s="16" t="s">
        <v>699</v>
      </c>
      <c r="I92" s="16">
        <v>17.690000000000001</v>
      </c>
      <c r="J92" s="16">
        <v>1.7689999999999999</v>
      </c>
      <c r="K92" s="16" t="s">
        <v>696</v>
      </c>
    </row>
    <row r="93" spans="1:11" ht="27">
      <c r="A93" s="16">
        <v>2</v>
      </c>
      <c r="B93" s="16">
        <v>91</v>
      </c>
      <c r="C93" s="16" t="s">
        <v>687</v>
      </c>
      <c r="D93" s="16" t="s">
        <v>124</v>
      </c>
      <c r="E93" s="16" t="s">
        <v>175</v>
      </c>
      <c r="F93" s="16" t="s">
        <v>89</v>
      </c>
      <c r="G93" s="16" t="s">
        <v>693</v>
      </c>
      <c r="H93" s="16" t="s">
        <v>693</v>
      </c>
      <c r="I93" s="16">
        <v>24.76</v>
      </c>
      <c r="J93" s="16">
        <v>1.7685709999999999</v>
      </c>
      <c r="K93" s="16" t="s">
        <v>714</v>
      </c>
    </row>
    <row r="94" spans="1:11" ht="27">
      <c r="A94" s="16">
        <v>2</v>
      </c>
      <c r="B94" s="16">
        <v>92</v>
      </c>
      <c r="C94" s="16" t="s">
        <v>687</v>
      </c>
      <c r="D94" s="16" t="s">
        <v>124</v>
      </c>
      <c r="E94" s="16" t="s">
        <v>729</v>
      </c>
      <c r="F94" s="16" t="s">
        <v>89</v>
      </c>
      <c r="G94" s="16" t="s">
        <v>731</v>
      </c>
      <c r="H94" s="16" t="s">
        <v>731</v>
      </c>
      <c r="I94" s="16">
        <v>32.28</v>
      </c>
      <c r="J94" s="16">
        <v>1.152857</v>
      </c>
      <c r="K94" s="16" t="s">
        <v>728</v>
      </c>
    </row>
    <row r="95" spans="1:11" ht="27">
      <c r="A95" s="16">
        <v>2</v>
      </c>
      <c r="B95" s="16">
        <v>93</v>
      </c>
      <c r="C95" s="16" t="s">
        <v>687</v>
      </c>
      <c r="D95" s="16" t="s">
        <v>697</v>
      </c>
      <c r="E95" s="16" t="s">
        <v>195</v>
      </c>
      <c r="F95" s="16" t="s">
        <v>89</v>
      </c>
      <c r="G95" s="16" t="s">
        <v>699</v>
      </c>
      <c r="H95" s="16" t="s">
        <v>699</v>
      </c>
      <c r="I95" s="16">
        <v>34.5</v>
      </c>
      <c r="J95" s="16">
        <v>1.7250000000000001</v>
      </c>
      <c r="K95" s="16" t="s">
        <v>734</v>
      </c>
    </row>
    <row r="96" spans="1:11" ht="27">
      <c r="A96" s="16">
        <v>2</v>
      </c>
      <c r="B96" s="16">
        <v>94</v>
      </c>
      <c r="C96" s="16" t="s">
        <v>735</v>
      </c>
      <c r="D96" s="16" t="s">
        <v>124</v>
      </c>
      <c r="E96" s="16" t="s">
        <v>197</v>
      </c>
      <c r="F96" s="16" t="s">
        <v>89</v>
      </c>
      <c r="G96" s="16" t="s">
        <v>746</v>
      </c>
      <c r="H96" s="16" t="s">
        <v>746</v>
      </c>
      <c r="I96" s="16">
        <v>40.71</v>
      </c>
      <c r="J96" s="16">
        <v>4.0709999999999997</v>
      </c>
      <c r="K96" s="16" t="s">
        <v>744</v>
      </c>
    </row>
    <row r="97" spans="1:11" ht="27">
      <c r="A97" s="16">
        <v>2</v>
      </c>
      <c r="B97" s="16">
        <v>95</v>
      </c>
      <c r="C97" s="16" t="s">
        <v>750</v>
      </c>
      <c r="D97" s="16" t="s">
        <v>124</v>
      </c>
      <c r="E97" s="16" t="s">
        <v>751</v>
      </c>
      <c r="F97" s="16" t="s">
        <v>89</v>
      </c>
      <c r="G97" s="16" t="s">
        <v>753</v>
      </c>
      <c r="H97" s="16" t="s">
        <v>753</v>
      </c>
      <c r="I97" s="16">
        <v>57.6</v>
      </c>
      <c r="J97" s="16">
        <v>4.8</v>
      </c>
      <c r="K97" s="16" t="s">
        <v>749</v>
      </c>
    </row>
    <row r="98" spans="1:11" ht="40.5">
      <c r="A98" s="16">
        <v>3</v>
      </c>
      <c r="B98" s="16">
        <v>96</v>
      </c>
      <c r="C98" s="16" t="s">
        <v>759</v>
      </c>
      <c r="D98" s="16" t="s">
        <v>51</v>
      </c>
      <c r="E98" s="16" t="s">
        <v>760</v>
      </c>
      <c r="F98" s="16" t="s">
        <v>47</v>
      </c>
      <c r="G98" s="16" t="s">
        <v>762</v>
      </c>
      <c r="H98" s="16" t="s">
        <v>762</v>
      </c>
      <c r="I98" s="16">
        <v>91.22</v>
      </c>
      <c r="J98" s="16">
        <v>91.22</v>
      </c>
      <c r="K98" s="16" t="s">
        <v>758</v>
      </c>
    </row>
    <row r="99" spans="1:11" ht="40.5">
      <c r="A99" s="16">
        <v>3</v>
      </c>
      <c r="B99" s="16">
        <v>97</v>
      </c>
      <c r="C99" s="16" t="s">
        <v>759</v>
      </c>
      <c r="D99" s="16" t="s">
        <v>51</v>
      </c>
      <c r="E99" s="16" t="s">
        <v>766</v>
      </c>
      <c r="F99" s="16" t="s">
        <v>47</v>
      </c>
      <c r="G99" s="16" t="s">
        <v>762</v>
      </c>
      <c r="H99" s="16" t="s">
        <v>762</v>
      </c>
      <c r="I99" s="16">
        <v>47.46</v>
      </c>
      <c r="J99" s="16">
        <v>47.46</v>
      </c>
      <c r="K99" s="16" t="s">
        <v>765</v>
      </c>
    </row>
    <row r="100" spans="1:11" ht="40.5">
      <c r="A100" s="16">
        <v>3</v>
      </c>
      <c r="B100" s="16">
        <v>98</v>
      </c>
      <c r="C100" s="16" t="s">
        <v>759</v>
      </c>
      <c r="D100" s="16" t="s">
        <v>51</v>
      </c>
      <c r="E100" s="16" t="s">
        <v>770</v>
      </c>
      <c r="F100" s="16" t="s">
        <v>89</v>
      </c>
      <c r="G100" s="16" t="s">
        <v>637</v>
      </c>
      <c r="H100" s="16" t="s">
        <v>637</v>
      </c>
      <c r="I100" s="16">
        <v>174.03</v>
      </c>
      <c r="J100" s="16">
        <v>174.03</v>
      </c>
      <c r="K100" s="16" t="s">
        <v>769</v>
      </c>
    </row>
    <row r="101" spans="1:11" ht="40.5">
      <c r="A101" s="16">
        <v>3</v>
      </c>
      <c r="B101" s="16">
        <v>99</v>
      </c>
      <c r="C101" s="16" t="s">
        <v>759</v>
      </c>
      <c r="D101" s="16" t="s">
        <v>51</v>
      </c>
      <c r="E101" s="16" t="s">
        <v>774</v>
      </c>
      <c r="F101" s="16" t="s">
        <v>47</v>
      </c>
      <c r="G101" s="16" t="s">
        <v>762</v>
      </c>
      <c r="H101" s="16" t="s">
        <v>762</v>
      </c>
      <c r="I101" s="16">
        <v>174.02</v>
      </c>
      <c r="J101" s="16">
        <v>174.02</v>
      </c>
      <c r="K101" s="16" t="s">
        <v>773</v>
      </c>
    </row>
    <row r="102" spans="1:11" ht="27">
      <c r="A102" s="16">
        <v>3</v>
      </c>
      <c r="B102" s="16">
        <v>100</v>
      </c>
      <c r="C102" s="16" t="s">
        <v>754</v>
      </c>
      <c r="D102" s="16" t="s">
        <v>45</v>
      </c>
      <c r="E102" s="16" t="s">
        <v>778</v>
      </c>
      <c r="F102" s="16" t="s">
        <v>89</v>
      </c>
      <c r="G102" s="16" t="s">
        <v>780</v>
      </c>
      <c r="H102" s="16" t="s">
        <v>781</v>
      </c>
      <c r="I102" s="16">
        <v>580.9</v>
      </c>
      <c r="J102" s="16">
        <v>116.18</v>
      </c>
      <c r="K102" s="16" t="s">
        <v>777</v>
      </c>
    </row>
    <row r="103" spans="1:11" ht="27">
      <c r="A103" s="16">
        <v>3</v>
      </c>
      <c r="B103" s="16">
        <v>101</v>
      </c>
      <c r="C103" s="16" t="s">
        <v>785</v>
      </c>
      <c r="D103" s="16" t="s">
        <v>51</v>
      </c>
      <c r="E103" s="16" t="s">
        <v>786</v>
      </c>
      <c r="F103" s="16" t="s">
        <v>89</v>
      </c>
      <c r="G103" s="16" t="s">
        <v>788</v>
      </c>
      <c r="H103" s="16" t="s">
        <v>788</v>
      </c>
      <c r="I103" s="16">
        <v>174</v>
      </c>
      <c r="J103" s="16">
        <v>17.399999999999999</v>
      </c>
      <c r="K103" s="16" t="s">
        <v>784</v>
      </c>
    </row>
    <row r="104" spans="1:11" ht="40.5">
      <c r="A104" s="16">
        <v>3</v>
      </c>
      <c r="B104" s="16">
        <v>102</v>
      </c>
      <c r="C104" s="16" t="s">
        <v>759</v>
      </c>
      <c r="D104" s="16" t="s">
        <v>51</v>
      </c>
      <c r="E104" s="16" t="s">
        <v>792</v>
      </c>
      <c r="F104" s="16" t="s">
        <v>89</v>
      </c>
      <c r="G104" s="16" t="s">
        <v>637</v>
      </c>
      <c r="H104" s="16" t="s">
        <v>637</v>
      </c>
      <c r="I104" s="16">
        <v>962.5</v>
      </c>
      <c r="J104" s="16">
        <v>96.25</v>
      </c>
      <c r="K104" s="16" t="s">
        <v>791</v>
      </c>
    </row>
    <row r="105" spans="1:11" ht="27">
      <c r="A105" s="16">
        <v>3</v>
      </c>
      <c r="B105" s="16">
        <v>103</v>
      </c>
      <c r="C105" s="16" t="s">
        <v>754</v>
      </c>
      <c r="D105" s="16" t="s">
        <v>51</v>
      </c>
      <c r="E105" s="16" t="s">
        <v>796</v>
      </c>
      <c r="F105" s="16" t="s">
        <v>89</v>
      </c>
      <c r="G105" s="16" t="s">
        <v>637</v>
      </c>
      <c r="H105" s="16" t="s">
        <v>637</v>
      </c>
      <c r="I105" s="16">
        <v>111</v>
      </c>
      <c r="J105" s="16">
        <v>111</v>
      </c>
      <c r="K105" s="16" t="s">
        <v>795</v>
      </c>
    </row>
    <row r="106" spans="1:11" ht="40.5">
      <c r="A106" s="16">
        <v>3</v>
      </c>
      <c r="B106" s="16">
        <v>104</v>
      </c>
      <c r="C106" s="16" t="s">
        <v>754</v>
      </c>
      <c r="D106" s="16" t="s">
        <v>51</v>
      </c>
      <c r="E106" s="16" t="s">
        <v>800</v>
      </c>
      <c r="F106" s="16" t="s">
        <v>89</v>
      </c>
      <c r="G106" s="16" t="s">
        <v>802</v>
      </c>
      <c r="H106" s="16" t="s">
        <v>802</v>
      </c>
      <c r="I106" s="16">
        <v>99</v>
      </c>
      <c r="J106" s="16">
        <v>99</v>
      </c>
      <c r="K106" s="16" t="s">
        <v>799</v>
      </c>
    </row>
    <row r="107" spans="1:11" ht="27">
      <c r="A107" s="16">
        <v>3</v>
      </c>
      <c r="B107" s="16">
        <v>105</v>
      </c>
      <c r="C107" s="16" t="s">
        <v>759</v>
      </c>
      <c r="D107" s="16" t="s">
        <v>484</v>
      </c>
      <c r="E107" s="16" t="s">
        <v>811</v>
      </c>
      <c r="F107" s="16" t="s">
        <v>47</v>
      </c>
      <c r="G107" s="16" t="s">
        <v>253</v>
      </c>
      <c r="H107" s="16" t="s">
        <v>253</v>
      </c>
      <c r="I107" s="16">
        <v>45.28</v>
      </c>
      <c r="J107" s="16">
        <v>45.28</v>
      </c>
      <c r="K107" s="16" t="s">
        <v>810</v>
      </c>
    </row>
    <row r="108" spans="1:11" ht="27">
      <c r="A108" s="16">
        <v>4</v>
      </c>
      <c r="B108" s="16">
        <v>106</v>
      </c>
      <c r="C108" s="16" t="s">
        <v>824</v>
      </c>
      <c r="D108" s="16" t="s">
        <v>124</v>
      </c>
      <c r="E108" s="16" t="s">
        <v>825</v>
      </c>
      <c r="F108" s="16" t="s">
        <v>89</v>
      </c>
      <c r="G108" s="16" t="s">
        <v>826</v>
      </c>
      <c r="H108" s="16" t="s">
        <v>382</v>
      </c>
      <c r="I108" s="16">
        <v>1118.9100000000001</v>
      </c>
      <c r="J108" s="16">
        <v>39.961070999999997</v>
      </c>
      <c r="K108" s="16" t="s">
        <v>823</v>
      </c>
    </row>
    <row r="109" spans="1:11" ht="27">
      <c r="A109" s="16">
        <v>4</v>
      </c>
      <c r="B109" s="16">
        <v>107</v>
      </c>
      <c r="C109" s="16" t="s">
        <v>824</v>
      </c>
      <c r="D109" s="16" t="s">
        <v>124</v>
      </c>
      <c r="E109" s="16" t="s">
        <v>825</v>
      </c>
      <c r="F109" s="16" t="s">
        <v>89</v>
      </c>
      <c r="G109" s="16" t="s">
        <v>831</v>
      </c>
      <c r="H109" s="16" t="s">
        <v>831</v>
      </c>
      <c r="I109" s="16">
        <v>794</v>
      </c>
      <c r="J109" s="16">
        <v>28.357143000000001</v>
      </c>
      <c r="K109" s="16" t="s">
        <v>829</v>
      </c>
    </row>
    <row r="110" spans="1:11" ht="27">
      <c r="A110" s="16">
        <v>4</v>
      </c>
      <c r="B110" s="16">
        <v>108</v>
      </c>
      <c r="C110" s="16" t="s">
        <v>824</v>
      </c>
      <c r="D110" s="16" t="s">
        <v>124</v>
      </c>
      <c r="E110" s="16" t="s">
        <v>835</v>
      </c>
      <c r="F110" s="16" t="s">
        <v>89</v>
      </c>
      <c r="G110" s="16" t="s">
        <v>837</v>
      </c>
      <c r="H110" s="16" t="s">
        <v>837</v>
      </c>
      <c r="I110" s="16">
        <v>557.5</v>
      </c>
      <c r="J110" s="16">
        <v>27.875</v>
      </c>
      <c r="K110" s="16" t="s">
        <v>834</v>
      </c>
    </row>
    <row r="111" spans="1:11" ht="40.5">
      <c r="A111" s="16">
        <v>4</v>
      </c>
      <c r="B111" s="16">
        <v>109</v>
      </c>
      <c r="C111" s="16" t="s">
        <v>840</v>
      </c>
      <c r="D111" s="16" t="s">
        <v>325</v>
      </c>
      <c r="E111" s="16" t="s">
        <v>845</v>
      </c>
      <c r="F111" s="16" t="s">
        <v>89</v>
      </c>
      <c r="G111" s="16" t="s">
        <v>847</v>
      </c>
      <c r="H111" s="16" t="s">
        <v>848</v>
      </c>
      <c r="I111" s="16">
        <v>213.87</v>
      </c>
      <c r="J111" s="16">
        <v>21.387</v>
      </c>
      <c r="K111" s="16" t="s">
        <v>844</v>
      </c>
    </row>
    <row r="112" spans="1:11" ht="27">
      <c r="A112" s="16">
        <v>4</v>
      </c>
      <c r="B112" s="16">
        <v>110</v>
      </c>
      <c r="C112" s="16" t="s">
        <v>840</v>
      </c>
      <c r="D112" s="16" t="s">
        <v>116</v>
      </c>
      <c r="E112" s="16" t="s">
        <v>852</v>
      </c>
      <c r="F112" s="16" t="s">
        <v>47</v>
      </c>
      <c r="G112" s="16" t="s">
        <v>400</v>
      </c>
      <c r="H112" s="16" t="s">
        <v>400</v>
      </c>
      <c r="I112" s="16">
        <v>225.6</v>
      </c>
      <c r="J112" s="16">
        <v>7.52</v>
      </c>
      <c r="K112" s="16" t="s">
        <v>851</v>
      </c>
    </row>
    <row r="113" spans="1:11" ht="27">
      <c r="A113" s="16">
        <v>4</v>
      </c>
      <c r="B113" s="16">
        <v>111</v>
      </c>
      <c r="C113" s="16" t="s">
        <v>840</v>
      </c>
      <c r="D113" s="16" t="s">
        <v>116</v>
      </c>
      <c r="E113" s="16" t="s">
        <v>856</v>
      </c>
      <c r="F113" s="16" t="s">
        <v>89</v>
      </c>
      <c r="G113" s="16" t="s">
        <v>858</v>
      </c>
      <c r="H113" s="16" t="s">
        <v>858</v>
      </c>
      <c r="I113" s="16">
        <v>456.48</v>
      </c>
      <c r="J113" s="16">
        <v>15.215999999999999</v>
      </c>
      <c r="K113" s="16" t="s">
        <v>855</v>
      </c>
    </row>
    <row r="114" spans="1:11" ht="40.5">
      <c r="A114" s="16">
        <v>4</v>
      </c>
      <c r="B114" s="16">
        <v>112</v>
      </c>
      <c r="C114" s="16" t="s">
        <v>840</v>
      </c>
      <c r="D114" s="16" t="s">
        <v>116</v>
      </c>
      <c r="E114" s="16" t="s">
        <v>862</v>
      </c>
      <c r="F114" s="16" t="s">
        <v>89</v>
      </c>
      <c r="G114" s="16" t="s">
        <v>864</v>
      </c>
      <c r="H114" s="16" t="s">
        <v>864</v>
      </c>
      <c r="I114" s="16">
        <v>524</v>
      </c>
      <c r="J114" s="16">
        <v>17.466667000000001</v>
      </c>
      <c r="K114" s="16" t="s">
        <v>861</v>
      </c>
    </row>
    <row r="115" spans="1:11" ht="40.5">
      <c r="A115" s="16">
        <v>4</v>
      </c>
      <c r="B115" s="16">
        <v>113</v>
      </c>
      <c r="C115" s="16" t="s">
        <v>840</v>
      </c>
      <c r="D115" s="16" t="s">
        <v>325</v>
      </c>
      <c r="E115" s="16" t="s">
        <v>876</v>
      </c>
      <c r="F115" s="16" t="s">
        <v>89</v>
      </c>
      <c r="G115" s="16" t="s">
        <v>847</v>
      </c>
      <c r="H115" s="16" t="s">
        <v>848</v>
      </c>
      <c r="I115" s="16">
        <v>168.74</v>
      </c>
      <c r="J115" s="16">
        <v>16.873999999999999</v>
      </c>
      <c r="K115" s="16" t="s">
        <v>875</v>
      </c>
    </row>
    <row r="116" spans="1:11" ht="27">
      <c r="A116" s="16">
        <v>4</v>
      </c>
      <c r="B116" s="16">
        <v>114</v>
      </c>
      <c r="C116" s="16" t="s">
        <v>840</v>
      </c>
      <c r="D116" s="16" t="s">
        <v>116</v>
      </c>
      <c r="E116" s="16" t="s">
        <v>883</v>
      </c>
      <c r="F116" s="16" t="s">
        <v>89</v>
      </c>
      <c r="G116" s="16" t="s">
        <v>858</v>
      </c>
      <c r="H116" s="16" t="s">
        <v>858</v>
      </c>
      <c r="I116" s="16">
        <v>243.58</v>
      </c>
      <c r="J116" s="16">
        <v>12.179</v>
      </c>
      <c r="K116" s="16" t="s">
        <v>882</v>
      </c>
    </row>
    <row r="117" spans="1:11" ht="27">
      <c r="A117" s="16">
        <v>4</v>
      </c>
      <c r="B117" s="16">
        <v>115</v>
      </c>
      <c r="C117" s="16" t="s">
        <v>840</v>
      </c>
      <c r="D117" s="16" t="s">
        <v>116</v>
      </c>
      <c r="E117" s="16" t="s">
        <v>887</v>
      </c>
      <c r="F117" s="16" t="s">
        <v>89</v>
      </c>
      <c r="G117" s="16" t="s">
        <v>858</v>
      </c>
      <c r="H117" s="16" t="s">
        <v>858</v>
      </c>
      <c r="I117" s="16">
        <v>360</v>
      </c>
      <c r="J117" s="16">
        <v>12</v>
      </c>
      <c r="K117" s="16" t="s">
        <v>886</v>
      </c>
    </row>
    <row r="118" spans="1:11" ht="40.5">
      <c r="A118" s="16">
        <v>4</v>
      </c>
      <c r="B118" s="16">
        <v>116</v>
      </c>
      <c r="C118" s="16" t="s">
        <v>840</v>
      </c>
      <c r="D118" s="16" t="s">
        <v>116</v>
      </c>
      <c r="E118" s="16" t="s">
        <v>889</v>
      </c>
      <c r="F118" s="16" t="s">
        <v>89</v>
      </c>
      <c r="G118" s="16" t="s">
        <v>864</v>
      </c>
      <c r="H118" s="16" t="s">
        <v>864</v>
      </c>
      <c r="I118" s="16">
        <v>413</v>
      </c>
      <c r="J118" s="16">
        <v>13.766667</v>
      </c>
      <c r="K118" s="16" t="s">
        <v>888</v>
      </c>
    </row>
    <row r="119" spans="1:11" ht="40.5">
      <c r="A119" s="16">
        <v>4</v>
      </c>
      <c r="B119" s="16">
        <v>117</v>
      </c>
      <c r="C119" s="16" t="s">
        <v>840</v>
      </c>
      <c r="D119" s="16" t="s">
        <v>116</v>
      </c>
      <c r="E119" s="16" t="s">
        <v>893</v>
      </c>
      <c r="F119" s="16" t="s">
        <v>89</v>
      </c>
      <c r="G119" s="16" t="s">
        <v>843</v>
      </c>
      <c r="H119" s="16" t="s">
        <v>843</v>
      </c>
      <c r="I119" s="16">
        <v>403.79</v>
      </c>
      <c r="J119" s="16">
        <v>13.459667</v>
      </c>
      <c r="K119" s="16" t="s">
        <v>892</v>
      </c>
    </row>
    <row r="120" spans="1:11" ht="27">
      <c r="A120" s="16">
        <v>4</v>
      </c>
      <c r="B120" s="16">
        <v>118</v>
      </c>
      <c r="C120" s="16" t="s">
        <v>840</v>
      </c>
      <c r="D120" s="16" t="s">
        <v>116</v>
      </c>
      <c r="E120" s="16" t="s">
        <v>897</v>
      </c>
      <c r="F120" s="16" t="s">
        <v>89</v>
      </c>
      <c r="G120" s="16" t="s">
        <v>843</v>
      </c>
      <c r="H120" s="16" t="s">
        <v>843</v>
      </c>
      <c r="I120" s="16">
        <v>67.3</v>
      </c>
      <c r="J120" s="16">
        <v>13.46</v>
      </c>
      <c r="K120" s="16" t="s">
        <v>896</v>
      </c>
    </row>
    <row r="121" spans="1:11" ht="27">
      <c r="A121" s="16">
        <v>5</v>
      </c>
      <c r="B121" s="16">
        <v>119</v>
      </c>
      <c r="C121" s="16" t="s">
        <v>904</v>
      </c>
      <c r="D121" s="16" t="s">
        <v>905</v>
      </c>
      <c r="E121" s="16" t="s">
        <v>906</v>
      </c>
      <c r="F121" s="16" t="s">
        <v>89</v>
      </c>
      <c r="G121" s="16" t="s">
        <v>908</v>
      </c>
      <c r="H121" s="16" t="s">
        <v>908</v>
      </c>
      <c r="I121" s="16">
        <v>60</v>
      </c>
      <c r="J121" s="16">
        <v>3</v>
      </c>
      <c r="K121" s="16" t="s">
        <v>903</v>
      </c>
    </row>
    <row r="122" spans="1:11" ht="27">
      <c r="A122" s="16">
        <v>5</v>
      </c>
      <c r="B122" s="16">
        <v>120</v>
      </c>
      <c r="C122" s="16" t="s">
        <v>904</v>
      </c>
      <c r="D122" s="16" t="s">
        <v>905</v>
      </c>
      <c r="E122" s="16" t="s">
        <v>906</v>
      </c>
      <c r="F122" s="16" t="s">
        <v>89</v>
      </c>
      <c r="G122" s="16" t="s">
        <v>913</v>
      </c>
      <c r="H122" s="16" t="s">
        <v>913</v>
      </c>
      <c r="I122" s="16">
        <v>28.14</v>
      </c>
      <c r="J122" s="16">
        <v>1.407</v>
      </c>
      <c r="K122" s="16" t="s">
        <v>911</v>
      </c>
    </row>
    <row r="123" spans="1:11" ht="27">
      <c r="A123" s="16">
        <v>5</v>
      </c>
      <c r="B123" s="16">
        <v>121</v>
      </c>
      <c r="C123" s="16" t="s">
        <v>904</v>
      </c>
      <c r="D123" s="16" t="s">
        <v>917</v>
      </c>
      <c r="E123" s="16" t="s">
        <v>918</v>
      </c>
      <c r="F123" s="16" t="s">
        <v>89</v>
      </c>
      <c r="G123" s="16" t="s">
        <v>690</v>
      </c>
      <c r="H123" s="16" t="s">
        <v>690</v>
      </c>
      <c r="I123" s="16">
        <v>16.670000000000002</v>
      </c>
      <c r="J123" s="16">
        <v>1.1907140000000001</v>
      </c>
      <c r="K123" s="16" t="s">
        <v>916</v>
      </c>
    </row>
    <row r="124" spans="1:11" ht="27">
      <c r="A124" s="16">
        <v>5</v>
      </c>
      <c r="B124" s="16">
        <v>122</v>
      </c>
      <c r="C124" s="16" t="s">
        <v>922</v>
      </c>
      <c r="D124" s="16" t="s">
        <v>900</v>
      </c>
      <c r="E124" s="16" t="s">
        <v>923</v>
      </c>
      <c r="F124" s="16" t="s">
        <v>89</v>
      </c>
      <c r="G124" s="16" t="s">
        <v>925</v>
      </c>
      <c r="H124" s="16" t="s">
        <v>925</v>
      </c>
      <c r="I124" s="16">
        <v>38.9</v>
      </c>
      <c r="J124" s="16">
        <v>1.9450000000000001</v>
      </c>
      <c r="K124" s="16" t="s">
        <v>921</v>
      </c>
    </row>
    <row r="125" spans="1:11" ht="27">
      <c r="A125" s="16">
        <v>5</v>
      </c>
      <c r="B125" s="16">
        <v>123</v>
      </c>
      <c r="C125" s="16" t="s">
        <v>904</v>
      </c>
      <c r="D125" s="16" t="s">
        <v>905</v>
      </c>
      <c r="E125" s="16" t="s">
        <v>934</v>
      </c>
      <c r="F125" s="16" t="s">
        <v>89</v>
      </c>
      <c r="G125" s="16" t="s">
        <v>936</v>
      </c>
      <c r="H125" s="16" t="s">
        <v>936</v>
      </c>
      <c r="I125" s="16">
        <v>23.52</v>
      </c>
      <c r="J125" s="16">
        <v>0.98</v>
      </c>
      <c r="K125" s="16" t="s">
        <v>933</v>
      </c>
    </row>
    <row r="126" spans="1:11" ht="27">
      <c r="A126" s="16">
        <v>5</v>
      </c>
      <c r="B126" s="16">
        <v>124</v>
      </c>
      <c r="C126" s="16" t="s">
        <v>904</v>
      </c>
      <c r="D126" s="16" t="s">
        <v>905</v>
      </c>
      <c r="E126" s="16" t="s">
        <v>934</v>
      </c>
      <c r="F126" s="16" t="s">
        <v>89</v>
      </c>
      <c r="G126" s="16" t="s">
        <v>941</v>
      </c>
      <c r="H126" s="16" t="s">
        <v>941</v>
      </c>
      <c r="I126" s="16">
        <v>49.85</v>
      </c>
      <c r="J126" s="16">
        <v>2.077083</v>
      </c>
      <c r="K126" s="16" t="s">
        <v>939</v>
      </c>
    </row>
    <row r="127" spans="1:11" ht="27">
      <c r="A127" s="16">
        <v>5</v>
      </c>
      <c r="B127" s="16">
        <v>125</v>
      </c>
      <c r="C127" s="16" t="s">
        <v>946</v>
      </c>
      <c r="D127" s="16" t="s">
        <v>905</v>
      </c>
      <c r="E127" s="16" t="s">
        <v>947</v>
      </c>
      <c r="F127" s="16" t="s">
        <v>89</v>
      </c>
      <c r="G127" s="16" t="s">
        <v>949</v>
      </c>
      <c r="H127" s="16" t="s">
        <v>949</v>
      </c>
      <c r="I127" s="16">
        <v>12.75</v>
      </c>
      <c r="J127" s="16">
        <v>0.63749999999999996</v>
      </c>
      <c r="K127" s="16" t="s">
        <v>945</v>
      </c>
    </row>
    <row r="128" spans="1:11" ht="27">
      <c r="A128" s="16">
        <v>5</v>
      </c>
      <c r="B128" s="16">
        <v>126</v>
      </c>
      <c r="C128" s="16" t="s">
        <v>946</v>
      </c>
      <c r="D128" s="16" t="s">
        <v>905</v>
      </c>
      <c r="E128" s="16" t="s">
        <v>953</v>
      </c>
      <c r="F128" s="16" t="s">
        <v>89</v>
      </c>
      <c r="G128" s="16" t="s">
        <v>955</v>
      </c>
      <c r="H128" s="16" t="s">
        <v>955</v>
      </c>
      <c r="I128" s="16">
        <v>36</v>
      </c>
      <c r="J128" s="16">
        <v>1.2</v>
      </c>
      <c r="K128" s="16" t="s">
        <v>952</v>
      </c>
    </row>
    <row r="129" spans="1:11" ht="27">
      <c r="A129" s="16">
        <v>5</v>
      </c>
      <c r="B129" s="16">
        <v>127</v>
      </c>
      <c r="C129" s="16" t="s">
        <v>946</v>
      </c>
      <c r="D129" s="16" t="s">
        <v>905</v>
      </c>
      <c r="E129" s="16" t="s">
        <v>959</v>
      </c>
      <c r="F129" s="16" t="s">
        <v>47</v>
      </c>
      <c r="G129" s="16" t="s">
        <v>961</v>
      </c>
      <c r="H129" s="16" t="s">
        <v>961</v>
      </c>
      <c r="I129" s="16">
        <v>35.4</v>
      </c>
      <c r="J129" s="16">
        <v>1.18</v>
      </c>
      <c r="K129" s="16" t="s">
        <v>958</v>
      </c>
    </row>
    <row r="130" spans="1:11" ht="27">
      <c r="A130" s="16">
        <v>5</v>
      </c>
      <c r="B130" s="16">
        <v>128</v>
      </c>
      <c r="C130" s="16" t="s">
        <v>904</v>
      </c>
      <c r="D130" s="16" t="s">
        <v>905</v>
      </c>
      <c r="E130" s="16" t="s">
        <v>965</v>
      </c>
      <c r="F130" s="16" t="s">
        <v>89</v>
      </c>
      <c r="G130" s="16" t="s">
        <v>967</v>
      </c>
      <c r="H130" s="16" t="s">
        <v>967</v>
      </c>
      <c r="I130" s="16">
        <v>36.24</v>
      </c>
      <c r="J130" s="16">
        <v>1.51</v>
      </c>
      <c r="K130" s="16" t="s">
        <v>964</v>
      </c>
    </row>
    <row r="131" spans="1:11" ht="27">
      <c r="A131" s="16">
        <v>5</v>
      </c>
      <c r="B131" s="16">
        <v>129</v>
      </c>
      <c r="C131" s="16" t="s">
        <v>985</v>
      </c>
      <c r="D131" s="16" t="s">
        <v>986</v>
      </c>
      <c r="E131" s="16" t="s">
        <v>981</v>
      </c>
      <c r="F131" s="16" t="s">
        <v>89</v>
      </c>
      <c r="G131" s="16" t="s">
        <v>988</v>
      </c>
      <c r="H131" s="16" t="s">
        <v>988</v>
      </c>
      <c r="I131" s="16">
        <v>30.9</v>
      </c>
      <c r="J131" s="16">
        <v>1.5449999999999999</v>
      </c>
      <c r="K131" s="16" t="s">
        <v>984</v>
      </c>
    </row>
    <row r="132" spans="1:11" ht="40.5">
      <c r="A132" s="16">
        <v>5</v>
      </c>
      <c r="B132" s="16">
        <v>130</v>
      </c>
      <c r="C132" s="16" t="s">
        <v>992</v>
      </c>
      <c r="D132" s="16" t="s">
        <v>993</v>
      </c>
      <c r="E132" s="16" t="s">
        <v>994</v>
      </c>
      <c r="F132" s="16" t="s">
        <v>89</v>
      </c>
      <c r="G132" s="16" t="s">
        <v>996</v>
      </c>
      <c r="H132" s="16" t="s">
        <v>996</v>
      </c>
      <c r="I132" s="16">
        <v>33.299999999999997</v>
      </c>
      <c r="J132" s="16">
        <v>3.33</v>
      </c>
      <c r="K132" s="16" t="s">
        <v>991</v>
      </c>
    </row>
    <row r="133" spans="1:11" ht="27">
      <c r="A133" s="16">
        <v>5</v>
      </c>
      <c r="B133" s="16">
        <v>131</v>
      </c>
      <c r="C133" s="16" t="s">
        <v>904</v>
      </c>
      <c r="D133" s="16" t="s">
        <v>905</v>
      </c>
      <c r="E133" s="16" t="s">
        <v>1027</v>
      </c>
      <c r="F133" s="16" t="s">
        <v>89</v>
      </c>
      <c r="G133" s="16" t="s">
        <v>967</v>
      </c>
      <c r="H133" s="16" t="s">
        <v>967</v>
      </c>
      <c r="I133" s="16">
        <v>21.56</v>
      </c>
      <c r="J133" s="16">
        <v>1.54</v>
      </c>
      <c r="K133" s="16" t="s">
        <v>1026</v>
      </c>
    </row>
    <row r="134" spans="1:11" ht="40.5">
      <c r="A134" s="16">
        <v>5</v>
      </c>
      <c r="B134" s="16">
        <v>132</v>
      </c>
      <c r="C134" s="16" t="s">
        <v>992</v>
      </c>
      <c r="D134" s="16" t="s">
        <v>993</v>
      </c>
      <c r="E134" s="16" t="s">
        <v>981</v>
      </c>
      <c r="F134" s="16" t="s">
        <v>89</v>
      </c>
      <c r="G134" s="16" t="s">
        <v>996</v>
      </c>
      <c r="H134" s="16" t="s">
        <v>996</v>
      </c>
      <c r="I134" s="16">
        <v>64.94</v>
      </c>
      <c r="J134" s="16">
        <v>3.2469999999999999</v>
      </c>
      <c r="K134" s="16" t="s">
        <v>1028</v>
      </c>
    </row>
    <row r="135" spans="1:11" ht="27">
      <c r="A135" s="16">
        <v>5</v>
      </c>
      <c r="B135" s="16">
        <v>133</v>
      </c>
      <c r="C135" s="16" t="s">
        <v>1030</v>
      </c>
      <c r="D135" s="16" t="s">
        <v>900</v>
      </c>
      <c r="E135" s="16" t="s">
        <v>1031</v>
      </c>
      <c r="F135" s="16" t="s">
        <v>89</v>
      </c>
      <c r="G135" s="16" t="s">
        <v>925</v>
      </c>
      <c r="H135" s="16" t="s">
        <v>925</v>
      </c>
      <c r="I135" s="16">
        <v>39.6</v>
      </c>
      <c r="J135" s="16">
        <v>0.99</v>
      </c>
      <c r="K135" s="16" t="s">
        <v>1029</v>
      </c>
    </row>
    <row r="136" spans="1:11" ht="27">
      <c r="A136" s="16">
        <v>5</v>
      </c>
      <c r="B136" s="16">
        <v>134</v>
      </c>
      <c r="C136" s="16" t="s">
        <v>929</v>
      </c>
      <c r="D136" s="16" t="s">
        <v>900</v>
      </c>
      <c r="E136" s="16" t="s">
        <v>1039</v>
      </c>
      <c r="F136" s="16" t="s">
        <v>89</v>
      </c>
      <c r="G136" s="16" t="s">
        <v>1041</v>
      </c>
      <c r="H136" s="16" t="s">
        <v>1041</v>
      </c>
      <c r="I136" s="16">
        <v>75.599999999999994</v>
      </c>
      <c r="J136" s="16">
        <v>3.15</v>
      </c>
      <c r="K136" s="16" t="s">
        <v>1038</v>
      </c>
    </row>
    <row r="137" spans="1:11" ht="27">
      <c r="A137" s="16">
        <v>4</v>
      </c>
      <c r="B137" s="16">
        <v>135</v>
      </c>
      <c r="C137" s="16" t="s">
        <v>1044</v>
      </c>
      <c r="D137" s="16" t="s">
        <v>51</v>
      </c>
      <c r="E137" s="16" t="s">
        <v>1052</v>
      </c>
      <c r="F137" s="16" t="s">
        <v>512</v>
      </c>
      <c r="G137" s="16" t="s">
        <v>649</v>
      </c>
      <c r="H137" s="16" t="s">
        <v>649</v>
      </c>
      <c r="I137" s="16">
        <v>2009.46</v>
      </c>
      <c r="J137" s="16">
        <v>2009.46</v>
      </c>
      <c r="K137" s="16" t="s">
        <v>1051</v>
      </c>
    </row>
    <row r="138" spans="1:11" ht="27">
      <c r="A138" s="16">
        <v>4</v>
      </c>
      <c r="B138" s="16">
        <v>136</v>
      </c>
      <c r="C138" s="16" t="s">
        <v>1044</v>
      </c>
      <c r="D138" s="16" t="s">
        <v>51</v>
      </c>
      <c r="E138" s="16" t="s">
        <v>1046</v>
      </c>
      <c r="F138" s="16" t="s">
        <v>89</v>
      </c>
      <c r="G138" s="16" t="s">
        <v>400</v>
      </c>
      <c r="H138" s="16" t="s">
        <v>400</v>
      </c>
      <c r="I138" s="16">
        <v>2021</v>
      </c>
      <c r="J138" s="16">
        <v>2021</v>
      </c>
      <c r="K138" s="16" t="s">
        <v>1055</v>
      </c>
    </row>
    <row r="139" spans="1:11" ht="40.5">
      <c r="A139" s="16">
        <v>4</v>
      </c>
      <c r="B139" s="16">
        <v>137</v>
      </c>
      <c r="C139" s="16" t="s">
        <v>1044</v>
      </c>
      <c r="D139" s="16" t="s">
        <v>51</v>
      </c>
      <c r="E139" s="16" t="s">
        <v>608</v>
      </c>
      <c r="F139" s="16" t="s">
        <v>89</v>
      </c>
      <c r="G139" s="16" t="s">
        <v>1060</v>
      </c>
      <c r="H139" s="16" t="s">
        <v>1061</v>
      </c>
      <c r="I139" s="16">
        <v>4986</v>
      </c>
      <c r="J139" s="16">
        <v>4986</v>
      </c>
      <c r="K139" s="16" t="s">
        <v>1058</v>
      </c>
    </row>
    <row r="140" spans="1:11" ht="27">
      <c r="A140" s="16">
        <v>4</v>
      </c>
      <c r="B140" s="16">
        <v>138</v>
      </c>
      <c r="C140" s="16" t="s">
        <v>1044</v>
      </c>
      <c r="D140" s="16" t="s">
        <v>51</v>
      </c>
      <c r="E140" s="16" t="s">
        <v>1065</v>
      </c>
      <c r="F140" s="16" t="s">
        <v>512</v>
      </c>
      <c r="G140" s="16" t="s">
        <v>649</v>
      </c>
      <c r="H140" s="16" t="s">
        <v>649</v>
      </c>
      <c r="I140" s="16">
        <v>2069.9899999999998</v>
      </c>
      <c r="J140" s="16">
        <v>2069.9899999999998</v>
      </c>
      <c r="K140" s="16" t="s">
        <v>1064</v>
      </c>
    </row>
    <row r="141" spans="1:11" ht="27">
      <c r="A141" s="16">
        <v>4</v>
      </c>
      <c r="B141" s="16">
        <v>139</v>
      </c>
      <c r="C141" s="16" t="s">
        <v>1044</v>
      </c>
      <c r="D141" s="16" t="s">
        <v>51</v>
      </c>
      <c r="E141" s="16" t="s">
        <v>1072</v>
      </c>
      <c r="F141" s="16" t="s">
        <v>512</v>
      </c>
      <c r="G141" s="16" t="s">
        <v>649</v>
      </c>
      <c r="H141" s="16" t="s">
        <v>649</v>
      </c>
      <c r="I141" s="16">
        <v>1123.43</v>
      </c>
      <c r="J141" s="16">
        <v>1123.43</v>
      </c>
      <c r="K141" s="16" t="s">
        <v>1071</v>
      </c>
    </row>
    <row r="142" spans="1:11" ht="27">
      <c r="A142" s="16">
        <v>4</v>
      </c>
      <c r="B142" s="16">
        <v>140</v>
      </c>
      <c r="C142" s="16" t="s">
        <v>1044</v>
      </c>
      <c r="D142" s="16" t="s">
        <v>51</v>
      </c>
      <c r="E142" s="16" t="s">
        <v>621</v>
      </c>
      <c r="F142" s="16" t="s">
        <v>89</v>
      </c>
      <c r="G142" s="16" t="s">
        <v>1077</v>
      </c>
      <c r="H142" s="16" t="s">
        <v>1077</v>
      </c>
      <c r="I142" s="16">
        <v>3800</v>
      </c>
      <c r="J142" s="16">
        <v>3800</v>
      </c>
      <c r="K142" s="16" t="s">
        <v>1075</v>
      </c>
    </row>
    <row r="143" spans="1:11" ht="27">
      <c r="A143" s="16">
        <v>4</v>
      </c>
      <c r="B143" s="16">
        <v>141</v>
      </c>
      <c r="C143" s="16" t="s">
        <v>1044</v>
      </c>
      <c r="D143" s="16" t="s">
        <v>51</v>
      </c>
      <c r="E143" s="16" t="s">
        <v>1081</v>
      </c>
      <c r="F143" s="16" t="s">
        <v>89</v>
      </c>
      <c r="G143" s="16" t="s">
        <v>858</v>
      </c>
      <c r="H143" s="16" t="s">
        <v>858</v>
      </c>
      <c r="I143" s="16">
        <v>1090</v>
      </c>
      <c r="J143" s="16">
        <v>1090</v>
      </c>
      <c r="K143" s="16" t="s">
        <v>1080</v>
      </c>
    </row>
    <row r="144" spans="1:11" ht="27">
      <c r="A144" s="16">
        <v>4</v>
      </c>
      <c r="B144" s="16">
        <v>142</v>
      </c>
      <c r="C144" s="16" t="s">
        <v>1044</v>
      </c>
      <c r="D144" s="16" t="s">
        <v>51</v>
      </c>
      <c r="E144" s="16" t="s">
        <v>608</v>
      </c>
      <c r="F144" s="16" t="s">
        <v>89</v>
      </c>
      <c r="G144" s="16" t="s">
        <v>858</v>
      </c>
      <c r="H144" s="16" t="s">
        <v>858</v>
      </c>
      <c r="I144" s="16">
        <v>3868.61</v>
      </c>
      <c r="J144" s="16">
        <v>3868.61</v>
      </c>
      <c r="K144" s="16" t="s">
        <v>1084</v>
      </c>
    </row>
    <row r="145" spans="1:11" ht="27">
      <c r="A145" s="16">
        <v>4</v>
      </c>
      <c r="B145" s="16">
        <v>143</v>
      </c>
      <c r="C145" s="16" t="s">
        <v>1044</v>
      </c>
      <c r="D145" s="16" t="s">
        <v>484</v>
      </c>
      <c r="E145" s="16" t="s">
        <v>608</v>
      </c>
      <c r="F145" s="16" t="s">
        <v>89</v>
      </c>
      <c r="G145" s="16" t="s">
        <v>553</v>
      </c>
      <c r="H145" s="16" t="s">
        <v>553</v>
      </c>
      <c r="I145" s="16">
        <v>4950</v>
      </c>
      <c r="J145" s="16">
        <v>4950</v>
      </c>
      <c r="K145" s="16" t="s">
        <v>1087</v>
      </c>
    </row>
    <row r="146" spans="1:11" ht="27">
      <c r="A146" s="16">
        <v>4</v>
      </c>
      <c r="B146" s="16">
        <v>144</v>
      </c>
      <c r="C146" s="16" t="s">
        <v>1044</v>
      </c>
      <c r="D146" s="16" t="s">
        <v>484</v>
      </c>
      <c r="E146" s="16" t="s">
        <v>1091</v>
      </c>
      <c r="F146" s="16" t="s">
        <v>47</v>
      </c>
      <c r="G146" s="16" t="s">
        <v>1093</v>
      </c>
      <c r="H146" s="16" t="s">
        <v>1093</v>
      </c>
      <c r="I146" s="16">
        <v>5300</v>
      </c>
      <c r="J146" s="16">
        <v>5300</v>
      </c>
      <c r="K146" s="16" t="s">
        <v>1090</v>
      </c>
    </row>
    <row r="147" spans="1:11" ht="27">
      <c r="A147" s="16">
        <v>3</v>
      </c>
      <c r="B147" s="16">
        <v>145</v>
      </c>
      <c r="C147" s="16" t="s">
        <v>1101</v>
      </c>
      <c r="D147" s="16" t="s">
        <v>45</v>
      </c>
      <c r="E147" s="16" t="s">
        <v>1098</v>
      </c>
      <c r="F147" s="16" t="s">
        <v>89</v>
      </c>
      <c r="G147" s="16" t="s">
        <v>1103</v>
      </c>
      <c r="H147" s="16" t="s">
        <v>1103</v>
      </c>
      <c r="I147" s="16">
        <v>2973.8</v>
      </c>
      <c r="J147" s="16">
        <v>297.38</v>
      </c>
      <c r="K147" s="16" t="s">
        <v>1100</v>
      </c>
    </row>
    <row r="148" spans="1:11" ht="27">
      <c r="A148" s="16">
        <v>3</v>
      </c>
      <c r="B148" s="16">
        <v>146</v>
      </c>
      <c r="C148" s="16" t="s">
        <v>1101</v>
      </c>
      <c r="D148" s="16" t="s">
        <v>45</v>
      </c>
      <c r="E148" s="16" t="s">
        <v>1107</v>
      </c>
      <c r="F148" s="16" t="s">
        <v>47</v>
      </c>
      <c r="G148" s="16" t="s">
        <v>389</v>
      </c>
      <c r="H148" s="16" t="s">
        <v>389</v>
      </c>
      <c r="I148" s="16">
        <v>178</v>
      </c>
      <c r="J148" s="16">
        <v>178</v>
      </c>
      <c r="K148" s="16" t="s">
        <v>1106</v>
      </c>
    </row>
    <row r="149" spans="1:11" ht="27">
      <c r="A149" s="16">
        <v>3</v>
      </c>
      <c r="B149" s="16">
        <v>147</v>
      </c>
      <c r="C149" s="16" t="s">
        <v>1101</v>
      </c>
      <c r="D149" s="16" t="s">
        <v>45</v>
      </c>
      <c r="E149" s="16" t="s">
        <v>1111</v>
      </c>
      <c r="F149" s="16" t="s">
        <v>47</v>
      </c>
      <c r="G149" s="16" t="s">
        <v>1113</v>
      </c>
      <c r="H149" s="16" t="s">
        <v>1113</v>
      </c>
      <c r="I149" s="16">
        <v>213.44</v>
      </c>
      <c r="J149" s="16">
        <v>213.44</v>
      </c>
      <c r="K149" s="16" t="s">
        <v>1110</v>
      </c>
    </row>
    <row r="150" spans="1:11" ht="27">
      <c r="A150" s="16">
        <v>3</v>
      </c>
      <c r="B150" s="16">
        <v>148</v>
      </c>
      <c r="C150" s="16" t="s">
        <v>1101</v>
      </c>
      <c r="D150" s="16" t="s">
        <v>51</v>
      </c>
      <c r="E150" s="16" t="s">
        <v>1117</v>
      </c>
      <c r="F150" s="16" t="s">
        <v>47</v>
      </c>
      <c r="G150" s="16" t="s">
        <v>1119</v>
      </c>
      <c r="H150" s="16" t="s">
        <v>1119</v>
      </c>
      <c r="I150" s="16">
        <v>186</v>
      </c>
      <c r="J150" s="16">
        <v>186</v>
      </c>
      <c r="K150" s="16" t="s">
        <v>1116</v>
      </c>
    </row>
    <row r="151" spans="1:11" ht="27">
      <c r="A151" s="16">
        <v>3</v>
      </c>
      <c r="B151" s="16">
        <v>149</v>
      </c>
      <c r="C151" s="16" t="s">
        <v>1101</v>
      </c>
      <c r="D151" s="16" t="s">
        <v>45</v>
      </c>
      <c r="E151" s="16" t="s">
        <v>1128</v>
      </c>
      <c r="F151" s="16" t="s">
        <v>89</v>
      </c>
      <c r="G151" s="16" t="s">
        <v>1103</v>
      </c>
      <c r="H151" s="16" t="s">
        <v>1103</v>
      </c>
      <c r="I151" s="16">
        <v>837.2</v>
      </c>
      <c r="J151" s="16">
        <v>83.72</v>
      </c>
      <c r="K151" s="16" t="s">
        <v>1127</v>
      </c>
    </row>
    <row r="152" spans="1:11" ht="27">
      <c r="A152" s="16">
        <v>3</v>
      </c>
      <c r="B152" s="16">
        <v>150</v>
      </c>
      <c r="C152" s="16" t="s">
        <v>1101</v>
      </c>
      <c r="D152" s="16" t="s">
        <v>45</v>
      </c>
      <c r="E152" s="16" t="s">
        <v>1132</v>
      </c>
      <c r="F152" s="16" t="s">
        <v>47</v>
      </c>
      <c r="G152" s="16" t="s">
        <v>1134</v>
      </c>
      <c r="H152" s="16" t="s">
        <v>1134</v>
      </c>
      <c r="I152" s="16">
        <v>59.48</v>
      </c>
      <c r="J152" s="16">
        <v>59.48</v>
      </c>
      <c r="K152" s="16" t="s">
        <v>1131</v>
      </c>
    </row>
    <row r="153" spans="1:11" ht="27">
      <c r="A153" s="16">
        <v>3</v>
      </c>
      <c r="B153" s="16">
        <v>151</v>
      </c>
      <c r="C153" s="16" t="s">
        <v>1101</v>
      </c>
      <c r="D153" s="16" t="s">
        <v>45</v>
      </c>
      <c r="E153" s="16" t="s">
        <v>1138</v>
      </c>
      <c r="F153" s="16" t="s">
        <v>47</v>
      </c>
      <c r="G153" s="16" t="s">
        <v>1134</v>
      </c>
      <c r="H153" s="16" t="s">
        <v>1134</v>
      </c>
      <c r="I153" s="16">
        <v>108</v>
      </c>
      <c r="J153" s="16">
        <v>108</v>
      </c>
      <c r="K153" s="16" t="s">
        <v>1137</v>
      </c>
    </row>
    <row r="154" spans="1:11" ht="27">
      <c r="A154" s="16">
        <v>3</v>
      </c>
      <c r="B154" s="16">
        <v>152</v>
      </c>
      <c r="C154" s="16" t="s">
        <v>1101</v>
      </c>
      <c r="D154" s="16" t="s">
        <v>51</v>
      </c>
      <c r="E154" s="16" t="s">
        <v>1142</v>
      </c>
      <c r="F154" s="16" t="s">
        <v>47</v>
      </c>
      <c r="G154" s="16" t="s">
        <v>1144</v>
      </c>
      <c r="H154" s="16" t="s">
        <v>1144</v>
      </c>
      <c r="I154" s="16">
        <v>107</v>
      </c>
      <c r="J154" s="16">
        <v>107</v>
      </c>
      <c r="K154" s="16" t="s">
        <v>1141</v>
      </c>
    </row>
    <row r="155" spans="1:11" ht="27">
      <c r="A155" s="16">
        <v>3</v>
      </c>
      <c r="B155" s="16">
        <v>153</v>
      </c>
      <c r="C155" s="16" t="s">
        <v>1101</v>
      </c>
      <c r="D155" s="16" t="s">
        <v>45</v>
      </c>
      <c r="E155" s="16" t="s">
        <v>1148</v>
      </c>
      <c r="F155" s="16" t="s">
        <v>89</v>
      </c>
      <c r="G155" s="16" t="s">
        <v>1103</v>
      </c>
      <c r="H155" s="16" t="s">
        <v>1103</v>
      </c>
      <c r="I155" s="16">
        <v>345.21</v>
      </c>
      <c r="J155" s="16">
        <v>345.21</v>
      </c>
      <c r="K155" s="16" t="s">
        <v>1147</v>
      </c>
    </row>
    <row r="156" spans="1:11" ht="27">
      <c r="A156" s="16">
        <v>3</v>
      </c>
      <c r="B156" s="16">
        <v>154</v>
      </c>
      <c r="C156" s="16" t="s">
        <v>1101</v>
      </c>
      <c r="D156" s="16" t="s">
        <v>45</v>
      </c>
      <c r="E156" s="16" t="s">
        <v>1152</v>
      </c>
      <c r="F156" s="16" t="s">
        <v>47</v>
      </c>
      <c r="G156" s="16" t="s">
        <v>1134</v>
      </c>
      <c r="H156" s="16" t="s">
        <v>1134</v>
      </c>
      <c r="I156" s="16">
        <v>196.7</v>
      </c>
      <c r="J156" s="16">
        <v>196.7</v>
      </c>
      <c r="K156" s="16" t="s">
        <v>1151</v>
      </c>
    </row>
    <row r="157" spans="1:11" ht="27">
      <c r="A157" s="16">
        <v>3</v>
      </c>
      <c r="B157" s="16">
        <v>155</v>
      </c>
      <c r="C157" s="16" t="s">
        <v>1101</v>
      </c>
      <c r="D157" s="16" t="s">
        <v>45</v>
      </c>
      <c r="E157" s="16" t="s">
        <v>1156</v>
      </c>
      <c r="F157" s="16" t="s">
        <v>89</v>
      </c>
      <c r="G157" s="16" t="s">
        <v>1103</v>
      </c>
      <c r="H157" s="16" t="s">
        <v>1103</v>
      </c>
      <c r="I157" s="16">
        <v>49.83</v>
      </c>
      <c r="J157" s="16">
        <v>49.83</v>
      </c>
      <c r="K157" s="16" t="s">
        <v>1155</v>
      </c>
    </row>
    <row r="158" spans="1:11" ht="27">
      <c r="A158" s="16">
        <v>3</v>
      </c>
      <c r="B158" s="16">
        <v>156</v>
      </c>
      <c r="C158" s="16" t="s">
        <v>1101</v>
      </c>
      <c r="D158" s="16" t="s">
        <v>45</v>
      </c>
      <c r="E158" s="16" t="s">
        <v>1160</v>
      </c>
      <c r="F158" s="16" t="s">
        <v>89</v>
      </c>
      <c r="G158" s="16" t="s">
        <v>1103</v>
      </c>
      <c r="H158" s="16" t="s">
        <v>1103</v>
      </c>
      <c r="I158" s="16">
        <v>581.36</v>
      </c>
      <c r="J158" s="16">
        <v>581.36</v>
      </c>
      <c r="K158" s="16" t="s">
        <v>1159</v>
      </c>
    </row>
    <row r="159" spans="1:11" ht="27">
      <c r="A159" s="16">
        <v>3</v>
      </c>
      <c r="B159" s="16">
        <v>157</v>
      </c>
      <c r="C159" s="16" t="s">
        <v>1101</v>
      </c>
      <c r="D159" s="16" t="s">
        <v>45</v>
      </c>
      <c r="E159" s="16" t="s">
        <v>1164</v>
      </c>
      <c r="F159" s="16" t="s">
        <v>47</v>
      </c>
      <c r="G159" s="16" t="s">
        <v>1134</v>
      </c>
      <c r="H159" s="16" t="s">
        <v>1134</v>
      </c>
      <c r="I159" s="16">
        <v>67.39</v>
      </c>
      <c r="J159" s="16">
        <v>67.39</v>
      </c>
      <c r="K159" s="16" t="s">
        <v>1163</v>
      </c>
    </row>
    <row r="160" spans="1:11" ht="27">
      <c r="A160" s="16">
        <v>3</v>
      </c>
      <c r="B160" s="16">
        <v>158</v>
      </c>
      <c r="C160" s="16" t="s">
        <v>1101</v>
      </c>
      <c r="D160" s="16" t="s">
        <v>45</v>
      </c>
      <c r="E160" s="16" t="s">
        <v>1168</v>
      </c>
      <c r="F160" s="16" t="s">
        <v>89</v>
      </c>
      <c r="G160" s="16" t="s">
        <v>1103</v>
      </c>
      <c r="H160" s="16" t="s">
        <v>1103</v>
      </c>
      <c r="I160" s="16">
        <v>241.68</v>
      </c>
      <c r="J160" s="16">
        <v>241.68</v>
      </c>
      <c r="K160" s="16" t="s">
        <v>1167</v>
      </c>
    </row>
    <row r="161" spans="1:11" ht="27">
      <c r="A161" s="16">
        <v>3</v>
      </c>
      <c r="B161" s="16">
        <v>159</v>
      </c>
      <c r="C161" s="16" t="s">
        <v>1101</v>
      </c>
      <c r="D161" s="16" t="s">
        <v>45</v>
      </c>
      <c r="E161" s="16" t="s">
        <v>1172</v>
      </c>
      <c r="F161" s="16" t="s">
        <v>47</v>
      </c>
      <c r="G161" s="16" t="s">
        <v>1134</v>
      </c>
      <c r="H161" s="16" t="s">
        <v>1134</v>
      </c>
      <c r="I161" s="16">
        <v>114.85</v>
      </c>
      <c r="J161" s="16">
        <v>114.85</v>
      </c>
      <c r="K161" s="16" t="s">
        <v>1171</v>
      </c>
    </row>
    <row r="162" spans="1:11" ht="27">
      <c r="A162" s="16">
        <v>3</v>
      </c>
      <c r="B162" s="16">
        <v>160</v>
      </c>
      <c r="C162" s="16" t="s">
        <v>1101</v>
      </c>
      <c r="D162" s="16" t="s">
        <v>45</v>
      </c>
      <c r="E162" s="16" t="s">
        <v>1172</v>
      </c>
      <c r="F162" s="16" t="s">
        <v>47</v>
      </c>
      <c r="G162" s="16" t="s">
        <v>1113</v>
      </c>
      <c r="H162" s="16" t="s">
        <v>1113</v>
      </c>
      <c r="I162" s="16">
        <v>152</v>
      </c>
      <c r="J162" s="16">
        <v>152</v>
      </c>
      <c r="K162" s="16" t="s">
        <v>1175</v>
      </c>
    </row>
    <row r="163" spans="1:11" ht="27">
      <c r="A163" s="16">
        <v>3</v>
      </c>
      <c r="B163" s="16">
        <v>161</v>
      </c>
      <c r="C163" s="16" t="s">
        <v>1101</v>
      </c>
      <c r="D163" s="16" t="s">
        <v>45</v>
      </c>
      <c r="E163" s="16" t="s">
        <v>1172</v>
      </c>
      <c r="F163" s="16" t="s">
        <v>47</v>
      </c>
      <c r="G163" s="16" t="s">
        <v>389</v>
      </c>
      <c r="H163" s="16" t="s">
        <v>389</v>
      </c>
      <c r="I163" s="16">
        <v>137.13999999999999</v>
      </c>
      <c r="J163" s="16">
        <v>137.13999999999999</v>
      </c>
      <c r="K163" s="16" t="s">
        <v>1178</v>
      </c>
    </row>
    <row r="164" spans="1:11" ht="27">
      <c r="A164" s="16">
        <v>3</v>
      </c>
      <c r="B164" s="16">
        <v>162</v>
      </c>
      <c r="C164" s="16" t="s">
        <v>1101</v>
      </c>
      <c r="D164" s="16" t="s">
        <v>51</v>
      </c>
      <c r="E164" s="16" t="s">
        <v>1172</v>
      </c>
      <c r="F164" s="16" t="s">
        <v>47</v>
      </c>
      <c r="G164" s="16" t="s">
        <v>1144</v>
      </c>
      <c r="H164" s="16" t="s">
        <v>1144</v>
      </c>
      <c r="I164" s="16">
        <v>145.9</v>
      </c>
      <c r="J164" s="16">
        <v>145.9</v>
      </c>
      <c r="K164" s="16" t="s">
        <v>1181</v>
      </c>
    </row>
    <row r="165" spans="1:11" ht="27">
      <c r="A165" s="16">
        <v>3</v>
      </c>
      <c r="B165" s="16">
        <v>163</v>
      </c>
      <c r="C165" s="16" t="s">
        <v>1101</v>
      </c>
      <c r="D165" s="16" t="s">
        <v>45</v>
      </c>
      <c r="E165" s="16" t="s">
        <v>1185</v>
      </c>
      <c r="F165" s="16" t="s">
        <v>47</v>
      </c>
      <c r="G165" s="16" t="s">
        <v>1113</v>
      </c>
      <c r="H165" s="16" t="s">
        <v>1113</v>
      </c>
      <c r="I165" s="16">
        <v>198.26</v>
      </c>
      <c r="J165" s="16">
        <v>198.26</v>
      </c>
      <c r="K165" s="16" t="s">
        <v>1184</v>
      </c>
    </row>
    <row r="166" spans="1:11" ht="27">
      <c r="A166" s="16">
        <v>3</v>
      </c>
      <c r="B166" s="16">
        <v>164</v>
      </c>
      <c r="C166" s="16" t="s">
        <v>1101</v>
      </c>
      <c r="D166" s="16" t="s">
        <v>45</v>
      </c>
      <c r="E166" s="16" t="s">
        <v>1152</v>
      </c>
      <c r="F166" s="16" t="s">
        <v>47</v>
      </c>
      <c r="G166" s="16" t="s">
        <v>1190</v>
      </c>
      <c r="H166" s="16" t="s">
        <v>1190</v>
      </c>
      <c r="I166" s="16">
        <v>204</v>
      </c>
      <c r="J166" s="16">
        <v>204</v>
      </c>
      <c r="K166" s="16" t="s">
        <v>1188</v>
      </c>
    </row>
    <row r="167" spans="1:11" ht="27">
      <c r="A167" s="16">
        <v>3</v>
      </c>
      <c r="B167" s="16">
        <v>165</v>
      </c>
      <c r="C167" s="16" t="s">
        <v>1101</v>
      </c>
      <c r="D167" s="16" t="s">
        <v>45</v>
      </c>
      <c r="E167" s="16" t="s">
        <v>1194</v>
      </c>
      <c r="F167" s="16" t="s">
        <v>89</v>
      </c>
      <c r="G167" s="16" t="s">
        <v>1103</v>
      </c>
      <c r="H167" s="16" t="s">
        <v>1103</v>
      </c>
      <c r="I167" s="16">
        <v>205.01</v>
      </c>
      <c r="J167" s="16">
        <v>205.01</v>
      </c>
      <c r="K167" s="16" t="s">
        <v>1193</v>
      </c>
    </row>
    <row r="168" spans="1:11" ht="27">
      <c r="A168" s="16">
        <v>3</v>
      </c>
      <c r="B168" s="16">
        <v>166</v>
      </c>
      <c r="C168" s="16" t="s">
        <v>1101</v>
      </c>
      <c r="D168" s="16" t="s">
        <v>45</v>
      </c>
      <c r="E168" s="16" t="s">
        <v>1185</v>
      </c>
      <c r="F168" s="16" t="s">
        <v>47</v>
      </c>
      <c r="G168" s="16" t="s">
        <v>1134</v>
      </c>
      <c r="H168" s="16" t="s">
        <v>1134</v>
      </c>
      <c r="I168" s="16">
        <v>170.8</v>
      </c>
      <c r="J168" s="16">
        <v>170.8</v>
      </c>
      <c r="K168" s="16" t="s">
        <v>1197</v>
      </c>
    </row>
    <row r="169" spans="1:11" ht="27">
      <c r="A169" s="16">
        <v>3</v>
      </c>
      <c r="B169" s="16">
        <v>167</v>
      </c>
      <c r="C169" s="16" t="s">
        <v>1101</v>
      </c>
      <c r="D169" s="16" t="s">
        <v>45</v>
      </c>
      <c r="E169" s="16" t="s">
        <v>1201</v>
      </c>
      <c r="F169" s="16" t="s">
        <v>89</v>
      </c>
      <c r="G169" s="16" t="s">
        <v>1103</v>
      </c>
      <c r="H169" s="16" t="s">
        <v>1103</v>
      </c>
      <c r="I169" s="16">
        <v>99.13</v>
      </c>
      <c r="J169" s="16">
        <v>99.13</v>
      </c>
      <c r="K169" s="16" t="s">
        <v>1200</v>
      </c>
    </row>
    <row r="170" spans="1:11" ht="27">
      <c r="A170" s="16">
        <v>3</v>
      </c>
      <c r="B170" s="16">
        <v>168</v>
      </c>
      <c r="C170" s="16" t="s">
        <v>1101</v>
      </c>
      <c r="D170" s="16" t="s">
        <v>45</v>
      </c>
      <c r="E170" s="16" t="s">
        <v>1152</v>
      </c>
      <c r="F170" s="16" t="s">
        <v>47</v>
      </c>
      <c r="G170" s="16" t="s">
        <v>1113</v>
      </c>
      <c r="H170" s="16" t="s">
        <v>1113</v>
      </c>
      <c r="I170" s="16">
        <v>295.27999999999997</v>
      </c>
      <c r="J170" s="16">
        <v>295.27999999999997</v>
      </c>
      <c r="K170" s="16" t="s">
        <v>1204</v>
      </c>
    </row>
    <row r="171" spans="1:11" ht="27">
      <c r="A171" s="16">
        <v>3</v>
      </c>
      <c r="B171" s="16">
        <v>169</v>
      </c>
      <c r="C171" s="16" t="s">
        <v>1101</v>
      </c>
      <c r="D171" s="16" t="s">
        <v>45</v>
      </c>
      <c r="E171" s="16" t="s">
        <v>1138</v>
      </c>
      <c r="F171" s="16" t="s">
        <v>47</v>
      </c>
      <c r="G171" s="16" t="s">
        <v>1113</v>
      </c>
      <c r="H171" s="16" t="s">
        <v>1113</v>
      </c>
      <c r="I171" s="16">
        <v>127.97</v>
      </c>
      <c r="J171" s="16">
        <v>127.97</v>
      </c>
      <c r="K171" s="16" t="s">
        <v>1207</v>
      </c>
    </row>
    <row r="172" spans="1:11" ht="27">
      <c r="A172" s="16">
        <v>3</v>
      </c>
      <c r="B172" s="16">
        <v>170</v>
      </c>
      <c r="C172" s="16" t="s">
        <v>1101</v>
      </c>
      <c r="D172" s="16" t="s">
        <v>45</v>
      </c>
      <c r="E172" s="16" t="s">
        <v>1211</v>
      </c>
      <c r="F172" s="16" t="s">
        <v>89</v>
      </c>
      <c r="G172" s="16" t="s">
        <v>1103</v>
      </c>
      <c r="H172" s="16" t="s">
        <v>1103</v>
      </c>
      <c r="I172" s="16">
        <v>1747.7</v>
      </c>
      <c r="J172" s="16">
        <v>174.77</v>
      </c>
      <c r="K172" s="16" t="s">
        <v>1210</v>
      </c>
    </row>
    <row r="173" spans="1:11" ht="27">
      <c r="A173" s="16">
        <v>4</v>
      </c>
      <c r="B173" s="16">
        <v>171</v>
      </c>
      <c r="C173" s="16" t="s">
        <v>1220</v>
      </c>
      <c r="D173" s="16" t="s">
        <v>45</v>
      </c>
      <c r="E173" s="16" t="s">
        <v>1226</v>
      </c>
      <c r="F173" s="16" t="s">
        <v>47</v>
      </c>
      <c r="G173" s="16" t="s">
        <v>1134</v>
      </c>
      <c r="H173" s="16" t="s">
        <v>1134</v>
      </c>
      <c r="I173" s="16">
        <v>580</v>
      </c>
      <c r="J173" s="16">
        <v>580</v>
      </c>
      <c r="K173" s="16" t="s">
        <v>1225</v>
      </c>
    </row>
    <row r="174" spans="1:11" ht="27">
      <c r="A174" s="16">
        <v>4</v>
      </c>
      <c r="B174" s="16">
        <v>172</v>
      </c>
      <c r="C174" s="16" t="s">
        <v>1220</v>
      </c>
      <c r="D174" s="16" t="s">
        <v>51</v>
      </c>
      <c r="E174" s="16" t="s">
        <v>1226</v>
      </c>
      <c r="F174" s="16" t="s">
        <v>47</v>
      </c>
      <c r="G174" s="16" t="s">
        <v>637</v>
      </c>
      <c r="H174" s="16" t="s">
        <v>637</v>
      </c>
      <c r="I174" s="16">
        <v>579</v>
      </c>
      <c r="J174" s="16">
        <v>579</v>
      </c>
      <c r="K174" s="16" t="s">
        <v>1229</v>
      </c>
    </row>
    <row r="175" spans="1:11" ht="27">
      <c r="A175" s="16">
        <v>4</v>
      </c>
      <c r="B175" s="16">
        <v>173</v>
      </c>
      <c r="C175" s="16" t="s">
        <v>1220</v>
      </c>
      <c r="D175" s="16" t="s">
        <v>45</v>
      </c>
      <c r="E175" s="16" t="s">
        <v>1237</v>
      </c>
      <c r="F175" s="16" t="s">
        <v>89</v>
      </c>
      <c r="G175" s="16" t="s">
        <v>1113</v>
      </c>
      <c r="H175" s="16" t="s">
        <v>1113</v>
      </c>
      <c r="I175" s="16">
        <v>680</v>
      </c>
      <c r="J175" s="16">
        <v>680</v>
      </c>
      <c r="K175" s="16" t="s">
        <v>1236</v>
      </c>
    </row>
    <row r="176" spans="1:11" ht="27">
      <c r="A176" s="16">
        <v>4</v>
      </c>
      <c r="B176" s="16">
        <v>174</v>
      </c>
      <c r="C176" s="16" t="s">
        <v>1220</v>
      </c>
      <c r="D176" s="16" t="s">
        <v>51</v>
      </c>
      <c r="E176" s="16" t="s">
        <v>1237</v>
      </c>
      <c r="F176" s="16" t="s">
        <v>89</v>
      </c>
      <c r="G176" s="16" t="s">
        <v>1099</v>
      </c>
      <c r="H176" s="16" t="s">
        <v>1099</v>
      </c>
      <c r="I176" s="16">
        <v>622</v>
      </c>
      <c r="J176" s="16">
        <v>622</v>
      </c>
      <c r="K176" s="16" t="s">
        <v>1240</v>
      </c>
    </row>
    <row r="177" spans="1:11" ht="27">
      <c r="A177" s="16">
        <v>4</v>
      </c>
      <c r="B177" s="16">
        <v>175</v>
      </c>
      <c r="C177" s="16" t="s">
        <v>1220</v>
      </c>
      <c r="D177" s="16" t="s">
        <v>45</v>
      </c>
      <c r="E177" s="16" t="s">
        <v>1244</v>
      </c>
      <c r="F177" s="16" t="s">
        <v>89</v>
      </c>
      <c r="G177" s="16" t="s">
        <v>1113</v>
      </c>
      <c r="H177" s="16" t="s">
        <v>1113</v>
      </c>
      <c r="I177" s="16">
        <v>550</v>
      </c>
      <c r="J177" s="16">
        <v>550</v>
      </c>
      <c r="K177" s="16" t="s">
        <v>1243</v>
      </c>
    </row>
    <row r="178" spans="1:11" ht="27">
      <c r="A178" s="16">
        <v>4</v>
      </c>
      <c r="B178" s="16">
        <v>176</v>
      </c>
      <c r="C178" s="16" t="s">
        <v>1220</v>
      </c>
      <c r="D178" s="16" t="s">
        <v>51</v>
      </c>
      <c r="E178" s="16" t="s">
        <v>1248</v>
      </c>
      <c r="F178" s="16" t="s">
        <v>89</v>
      </c>
      <c r="G178" s="16" t="s">
        <v>400</v>
      </c>
      <c r="H178" s="16" t="s">
        <v>400</v>
      </c>
      <c r="I178" s="16">
        <v>578</v>
      </c>
      <c r="J178" s="16">
        <v>578</v>
      </c>
      <c r="K178" s="16" t="s">
        <v>1247</v>
      </c>
    </row>
    <row r="179" spans="1:11" ht="27">
      <c r="A179" s="16">
        <v>4</v>
      </c>
      <c r="B179" s="16">
        <v>177</v>
      </c>
      <c r="C179" s="16" t="s">
        <v>1220</v>
      </c>
      <c r="D179" s="16" t="s">
        <v>45</v>
      </c>
      <c r="E179" s="16" t="s">
        <v>1253</v>
      </c>
      <c r="F179" s="16" t="s">
        <v>47</v>
      </c>
      <c r="G179" s="16" t="s">
        <v>1134</v>
      </c>
      <c r="H179" s="16" t="s">
        <v>1134</v>
      </c>
      <c r="I179" s="16">
        <v>357</v>
      </c>
      <c r="J179" s="16">
        <v>357</v>
      </c>
      <c r="K179" s="16" t="s">
        <v>1252</v>
      </c>
    </row>
    <row r="180" spans="1:11" ht="27">
      <c r="A180" s="16">
        <v>4</v>
      </c>
      <c r="B180" s="16">
        <v>178</v>
      </c>
      <c r="C180" s="16" t="s">
        <v>1220</v>
      </c>
      <c r="D180" s="16" t="s">
        <v>45</v>
      </c>
      <c r="E180" s="16" t="s">
        <v>1257</v>
      </c>
      <c r="F180" s="16" t="s">
        <v>89</v>
      </c>
      <c r="G180" s="16" t="s">
        <v>1113</v>
      </c>
      <c r="H180" s="16" t="s">
        <v>1113</v>
      </c>
      <c r="I180" s="16">
        <v>325.39999999999998</v>
      </c>
      <c r="J180" s="16">
        <v>325.39999999999998</v>
      </c>
      <c r="K180" s="16" t="s">
        <v>1256</v>
      </c>
    </row>
    <row r="181" spans="1:11" ht="27">
      <c r="A181" s="16">
        <v>4</v>
      </c>
      <c r="B181" s="16">
        <v>179</v>
      </c>
      <c r="C181" s="16" t="s">
        <v>1220</v>
      </c>
      <c r="D181" s="16" t="s">
        <v>45</v>
      </c>
      <c r="E181" s="16" t="s">
        <v>1264</v>
      </c>
      <c r="F181" s="16" t="s">
        <v>89</v>
      </c>
      <c r="G181" s="16" t="s">
        <v>1113</v>
      </c>
      <c r="H181" s="16" t="s">
        <v>1113</v>
      </c>
      <c r="I181" s="16">
        <v>409.88</v>
      </c>
      <c r="J181" s="16">
        <v>409.88</v>
      </c>
      <c r="K181" s="16" t="s">
        <v>1263</v>
      </c>
    </row>
    <row r="182" spans="1:11" ht="27">
      <c r="A182" s="16">
        <v>4</v>
      </c>
      <c r="B182" s="16">
        <v>180</v>
      </c>
      <c r="C182" s="16" t="s">
        <v>1220</v>
      </c>
      <c r="D182" s="16" t="s">
        <v>51</v>
      </c>
      <c r="E182" s="16" t="s">
        <v>1271</v>
      </c>
      <c r="F182" s="16" t="s">
        <v>89</v>
      </c>
      <c r="G182" s="16" t="s">
        <v>400</v>
      </c>
      <c r="H182" s="16" t="s">
        <v>400</v>
      </c>
      <c r="I182" s="16">
        <v>340</v>
      </c>
      <c r="J182" s="16">
        <v>340</v>
      </c>
      <c r="K182" s="16" t="s">
        <v>1270</v>
      </c>
    </row>
    <row r="183" spans="1:11" ht="27">
      <c r="A183" s="16">
        <v>2</v>
      </c>
      <c r="B183" s="16">
        <v>181</v>
      </c>
      <c r="C183" s="16" t="s">
        <v>1274</v>
      </c>
      <c r="D183" s="16" t="s">
        <v>116</v>
      </c>
      <c r="E183" s="16" t="s">
        <v>1279</v>
      </c>
      <c r="F183" s="16" t="s">
        <v>89</v>
      </c>
      <c r="G183" s="16" t="s">
        <v>1281</v>
      </c>
      <c r="H183" s="16" t="s">
        <v>1281</v>
      </c>
      <c r="I183" s="16">
        <v>74.8</v>
      </c>
      <c r="J183" s="16">
        <v>7.48</v>
      </c>
      <c r="K183" s="16" t="s">
        <v>1278</v>
      </c>
    </row>
    <row r="184" spans="1:11" ht="27">
      <c r="A184" s="16">
        <v>6</v>
      </c>
      <c r="B184" s="16">
        <v>182</v>
      </c>
      <c r="C184" s="16" t="s">
        <v>1288</v>
      </c>
      <c r="D184" s="16" t="s">
        <v>51</v>
      </c>
      <c r="E184" s="16" t="s">
        <v>1292</v>
      </c>
      <c r="F184" s="16" t="s">
        <v>512</v>
      </c>
      <c r="G184" s="16" t="s">
        <v>1012</v>
      </c>
      <c r="H184" s="16" t="s">
        <v>1012</v>
      </c>
      <c r="I184" s="16">
        <v>262.87</v>
      </c>
      <c r="J184" s="16">
        <v>262.87</v>
      </c>
      <c r="K184" s="16" t="s">
        <v>1291</v>
      </c>
    </row>
    <row r="185" spans="1:11" ht="27">
      <c r="A185" s="16">
        <v>6</v>
      </c>
      <c r="B185" s="16">
        <v>183</v>
      </c>
      <c r="C185" s="16" t="s">
        <v>1288</v>
      </c>
      <c r="D185" s="16" t="s">
        <v>45</v>
      </c>
      <c r="E185" s="16" t="s">
        <v>1296</v>
      </c>
      <c r="F185" s="16" t="s">
        <v>89</v>
      </c>
      <c r="G185" s="16" t="s">
        <v>406</v>
      </c>
      <c r="H185" s="16" t="s">
        <v>406</v>
      </c>
      <c r="I185" s="16">
        <v>295</v>
      </c>
      <c r="J185" s="16">
        <v>295</v>
      </c>
      <c r="K185" s="16" t="s">
        <v>1295</v>
      </c>
    </row>
    <row r="186" spans="1:11" ht="27">
      <c r="A186" s="16">
        <v>6</v>
      </c>
      <c r="B186" s="16">
        <v>184</v>
      </c>
      <c r="C186" s="16" t="s">
        <v>1288</v>
      </c>
      <c r="D186" s="16" t="s">
        <v>45</v>
      </c>
      <c r="E186" s="16" t="s">
        <v>1300</v>
      </c>
      <c r="F186" s="16" t="s">
        <v>89</v>
      </c>
      <c r="G186" s="16" t="s">
        <v>1302</v>
      </c>
      <c r="H186" s="16" t="s">
        <v>1303</v>
      </c>
      <c r="I186" s="16">
        <v>1300</v>
      </c>
      <c r="J186" s="16">
        <v>1300</v>
      </c>
      <c r="K186" s="16" t="s">
        <v>1299</v>
      </c>
    </row>
    <row r="187" spans="1:11" ht="27">
      <c r="A187" s="16">
        <v>6</v>
      </c>
      <c r="B187" s="16">
        <v>185</v>
      </c>
      <c r="C187" s="16" t="s">
        <v>1288</v>
      </c>
      <c r="D187" s="16" t="s">
        <v>45</v>
      </c>
      <c r="E187" s="16" t="s">
        <v>1307</v>
      </c>
      <c r="F187" s="16" t="s">
        <v>47</v>
      </c>
      <c r="G187" s="16" t="s">
        <v>637</v>
      </c>
      <c r="H187" s="16" t="s">
        <v>637</v>
      </c>
      <c r="I187" s="16">
        <v>320</v>
      </c>
      <c r="J187" s="16">
        <v>320</v>
      </c>
      <c r="K187" s="16" t="s">
        <v>1306</v>
      </c>
    </row>
    <row r="188" spans="1:11" ht="27">
      <c r="A188" s="16">
        <v>6</v>
      </c>
      <c r="B188" s="16">
        <v>186</v>
      </c>
      <c r="C188" s="16" t="s">
        <v>1288</v>
      </c>
      <c r="D188" s="16" t="s">
        <v>51</v>
      </c>
      <c r="E188" s="16" t="s">
        <v>1311</v>
      </c>
      <c r="F188" s="16" t="s">
        <v>47</v>
      </c>
      <c r="G188" s="16" t="s">
        <v>637</v>
      </c>
      <c r="H188" s="16" t="s">
        <v>637</v>
      </c>
      <c r="I188" s="16">
        <v>691.3</v>
      </c>
      <c r="J188" s="16">
        <v>691.3</v>
      </c>
      <c r="K188" s="16" t="s">
        <v>1310</v>
      </c>
    </row>
    <row r="189" spans="1:11" ht="27">
      <c r="A189" s="16">
        <v>6</v>
      </c>
      <c r="B189" s="16">
        <v>187</v>
      </c>
      <c r="C189" s="16" t="s">
        <v>1288</v>
      </c>
      <c r="D189" s="16" t="s">
        <v>45</v>
      </c>
      <c r="E189" s="16" t="s">
        <v>1315</v>
      </c>
      <c r="F189" s="16" t="s">
        <v>89</v>
      </c>
      <c r="G189" s="16" t="s">
        <v>1317</v>
      </c>
      <c r="H189" s="16" t="s">
        <v>1317</v>
      </c>
      <c r="I189" s="16">
        <v>167.99</v>
      </c>
      <c r="J189" s="16">
        <v>167.99</v>
      </c>
      <c r="K189" s="16" t="s">
        <v>1314</v>
      </c>
    </row>
    <row r="190" spans="1:11" ht="27">
      <c r="A190" s="16">
        <v>6</v>
      </c>
      <c r="B190" s="16">
        <v>188</v>
      </c>
      <c r="C190" s="16" t="s">
        <v>1288</v>
      </c>
      <c r="D190" s="16" t="s">
        <v>51</v>
      </c>
      <c r="E190" s="16" t="s">
        <v>1321</v>
      </c>
      <c r="F190" s="16" t="s">
        <v>512</v>
      </c>
      <c r="G190" s="16" t="s">
        <v>1012</v>
      </c>
      <c r="H190" s="16" t="s">
        <v>1012</v>
      </c>
      <c r="I190" s="16">
        <v>109.98</v>
      </c>
      <c r="J190" s="16">
        <v>109.98</v>
      </c>
      <c r="K190" s="16" t="s">
        <v>1320</v>
      </c>
    </row>
    <row r="191" spans="1:11" ht="27">
      <c r="A191" s="16">
        <v>6</v>
      </c>
      <c r="B191" s="16">
        <v>189</v>
      </c>
      <c r="C191" s="16" t="s">
        <v>1288</v>
      </c>
      <c r="D191" s="16" t="s">
        <v>45</v>
      </c>
      <c r="E191" s="16" t="s">
        <v>1325</v>
      </c>
      <c r="F191" s="16" t="s">
        <v>47</v>
      </c>
      <c r="G191" s="16" t="s">
        <v>637</v>
      </c>
      <c r="H191" s="16" t="s">
        <v>637</v>
      </c>
      <c r="I191" s="16">
        <v>1178.23</v>
      </c>
      <c r="J191" s="16">
        <v>1178.23</v>
      </c>
      <c r="K191" s="16" t="s">
        <v>1324</v>
      </c>
    </row>
    <row r="192" spans="1:11" ht="27">
      <c r="A192" s="16">
        <v>6</v>
      </c>
      <c r="B192" s="16">
        <v>190</v>
      </c>
      <c r="C192" s="16" t="s">
        <v>1288</v>
      </c>
      <c r="D192" s="16" t="s">
        <v>45</v>
      </c>
      <c r="E192" s="16" t="s">
        <v>1333</v>
      </c>
      <c r="F192" s="16" t="s">
        <v>512</v>
      </c>
      <c r="G192" s="16" t="s">
        <v>389</v>
      </c>
      <c r="H192" s="16" t="s">
        <v>389</v>
      </c>
      <c r="I192" s="16">
        <v>874.95</v>
      </c>
      <c r="J192" s="16">
        <v>874.95</v>
      </c>
      <c r="K192" s="16" t="s">
        <v>1332</v>
      </c>
    </row>
    <row r="193" spans="1:11" ht="27">
      <c r="A193" s="16">
        <v>6</v>
      </c>
      <c r="B193" s="16">
        <v>191</v>
      </c>
      <c r="C193" s="16" t="s">
        <v>1288</v>
      </c>
      <c r="D193" s="16" t="s">
        <v>51</v>
      </c>
      <c r="E193" s="16" t="s">
        <v>1337</v>
      </c>
      <c r="F193" s="16" t="s">
        <v>89</v>
      </c>
      <c r="G193" s="16" t="s">
        <v>400</v>
      </c>
      <c r="H193" s="16" t="s">
        <v>400</v>
      </c>
      <c r="I193" s="16">
        <v>85</v>
      </c>
      <c r="J193" s="16">
        <v>85</v>
      </c>
      <c r="K193" s="16" t="s">
        <v>1336</v>
      </c>
    </row>
    <row r="194" spans="1:11" ht="27">
      <c r="A194" s="16">
        <v>6</v>
      </c>
      <c r="B194" s="16">
        <v>192</v>
      </c>
      <c r="C194" s="16" t="s">
        <v>1288</v>
      </c>
      <c r="D194" s="16" t="s">
        <v>51</v>
      </c>
      <c r="E194" s="16" t="s">
        <v>1341</v>
      </c>
      <c r="F194" s="16" t="s">
        <v>89</v>
      </c>
      <c r="G194" s="16" t="s">
        <v>637</v>
      </c>
      <c r="H194" s="16" t="s">
        <v>637</v>
      </c>
      <c r="I194" s="16">
        <v>910</v>
      </c>
      <c r="J194" s="16">
        <v>910</v>
      </c>
      <c r="K194" s="16" t="s">
        <v>1340</v>
      </c>
    </row>
    <row r="195" spans="1:11" ht="27">
      <c r="A195" s="16">
        <v>6</v>
      </c>
      <c r="B195" s="16">
        <v>193</v>
      </c>
      <c r="C195" s="16" t="s">
        <v>1288</v>
      </c>
      <c r="D195" s="16" t="s">
        <v>51</v>
      </c>
      <c r="E195" s="16" t="s">
        <v>1345</v>
      </c>
      <c r="F195" s="16" t="s">
        <v>89</v>
      </c>
      <c r="G195" s="16" t="s">
        <v>406</v>
      </c>
      <c r="H195" s="16" t="s">
        <v>406</v>
      </c>
      <c r="I195" s="16">
        <v>139.28</v>
      </c>
      <c r="J195" s="16">
        <v>139.28</v>
      </c>
      <c r="K195" s="16" t="s">
        <v>1344</v>
      </c>
    </row>
    <row r="196" spans="1:11" ht="27">
      <c r="A196" s="16">
        <v>6</v>
      </c>
      <c r="B196" s="16">
        <v>194</v>
      </c>
      <c r="C196" s="16" t="s">
        <v>1288</v>
      </c>
      <c r="D196" s="16" t="s">
        <v>51</v>
      </c>
      <c r="E196" s="16" t="s">
        <v>1349</v>
      </c>
      <c r="F196" s="16" t="s">
        <v>89</v>
      </c>
      <c r="G196" s="16" t="s">
        <v>671</v>
      </c>
      <c r="H196" s="16" t="s">
        <v>671</v>
      </c>
      <c r="I196" s="16">
        <v>2335.12</v>
      </c>
      <c r="J196" s="16">
        <v>2335.12</v>
      </c>
      <c r="K196" s="16" t="s">
        <v>1348</v>
      </c>
    </row>
    <row r="197" spans="1:11" ht="27">
      <c r="A197" s="16">
        <v>6</v>
      </c>
      <c r="B197" s="16">
        <v>195</v>
      </c>
      <c r="C197" s="16" t="s">
        <v>1288</v>
      </c>
      <c r="D197" s="16" t="s">
        <v>51</v>
      </c>
      <c r="E197" s="16" t="s">
        <v>1353</v>
      </c>
      <c r="F197" s="16" t="s">
        <v>89</v>
      </c>
      <c r="G197" s="16" t="s">
        <v>671</v>
      </c>
      <c r="H197" s="16" t="s">
        <v>671</v>
      </c>
      <c r="I197" s="16">
        <v>808</v>
      </c>
      <c r="J197" s="16">
        <v>808</v>
      </c>
      <c r="K197" s="16" t="s">
        <v>1352</v>
      </c>
    </row>
    <row r="198" spans="1:11" ht="27">
      <c r="A198" s="16">
        <v>4</v>
      </c>
      <c r="B198" s="16">
        <v>196</v>
      </c>
      <c r="C198" s="16" t="s">
        <v>1356</v>
      </c>
      <c r="D198" s="16" t="s">
        <v>45</v>
      </c>
      <c r="E198" s="16" t="s">
        <v>1360</v>
      </c>
      <c r="F198" s="16" t="s">
        <v>512</v>
      </c>
      <c r="G198" s="16" t="s">
        <v>843</v>
      </c>
      <c r="H198" s="16" t="s">
        <v>843</v>
      </c>
      <c r="I198" s="16">
        <v>48</v>
      </c>
      <c r="J198" s="16">
        <v>48</v>
      </c>
      <c r="K198" s="16" t="s">
        <v>1359</v>
      </c>
    </row>
    <row r="199" spans="1:11" ht="27">
      <c r="A199" s="16">
        <v>4</v>
      </c>
      <c r="B199" s="16">
        <v>197</v>
      </c>
      <c r="C199" s="16" t="s">
        <v>1356</v>
      </c>
      <c r="D199" s="16" t="s">
        <v>51</v>
      </c>
      <c r="E199" s="16" t="s">
        <v>1360</v>
      </c>
      <c r="F199" s="16" t="s">
        <v>512</v>
      </c>
      <c r="G199" s="16" t="s">
        <v>649</v>
      </c>
      <c r="H199" s="16" t="s">
        <v>649</v>
      </c>
      <c r="I199" s="16">
        <v>13.2</v>
      </c>
      <c r="J199" s="16">
        <v>13.2</v>
      </c>
      <c r="K199" s="16" t="s">
        <v>1363</v>
      </c>
    </row>
    <row r="200" spans="1:11" ht="27">
      <c r="A200" s="16">
        <v>4</v>
      </c>
      <c r="B200" s="16">
        <v>198</v>
      </c>
      <c r="C200" s="16" t="s">
        <v>1367</v>
      </c>
      <c r="D200" s="16" t="s">
        <v>51</v>
      </c>
      <c r="E200" s="16" t="s">
        <v>1368</v>
      </c>
      <c r="F200" s="16" t="s">
        <v>47</v>
      </c>
      <c r="G200" s="16" t="s">
        <v>1370</v>
      </c>
      <c r="H200" s="16" t="s">
        <v>1370</v>
      </c>
      <c r="I200" s="16">
        <v>83.21</v>
      </c>
      <c r="J200" s="16">
        <v>83.21</v>
      </c>
      <c r="K200" s="16" t="s">
        <v>1366</v>
      </c>
    </row>
    <row r="201" spans="1:11" ht="27">
      <c r="A201" s="16">
        <v>4</v>
      </c>
      <c r="B201" s="16">
        <v>199</v>
      </c>
      <c r="C201" s="16" t="s">
        <v>1356</v>
      </c>
      <c r="D201" s="16" t="s">
        <v>1374</v>
      </c>
      <c r="E201" s="16" t="s">
        <v>1375</v>
      </c>
      <c r="F201" s="16" t="s">
        <v>89</v>
      </c>
      <c r="G201" s="16" t="s">
        <v>864</v>
      </c>
      <c r="H201" s="16" t="s">
        <v>864</v>
      </c>
      <c r="I201" s="16">
        <v>19.98</v>
      </c>
      <c r="J201" s="16">
        <v>3.33</v>
      </c>
      <c r="K201" s="16" t="s">
        <v>1373</v>
      </c>
    </row>
    <row r="202" spans="1:11" ht="72" customHeight="1">
      <c r="A202" s="16">
        <v>4</v>
      </c>
      <c r="B202" s="16">
        <v>200</v>
      </c>
      <c r="C202" s="16" t="s">
        <v>1356</v>
      </c>
      <c r="D202" s="16" t="s">
        <v>51</v>
      </c>
      <c r="E202" s="16" t="s">
        <v>1380</v>
      </c>
      <c r="F202" s="16" t="s">
        <v>89</v>
      </c>
      <c r="G202" s="16" t="s">
        <v>1382</v>
      </c>
      <c r="H202" s="16" t="s">
        <v>1382</v>
      </c>
      <c r="I202" s="16">
        <v>36.700000000000003</v>
      </c>
      <c r="J202" s="16">
        <v>36.700000000000003</v>
      </c>
      <c r="K202" s="16" t="s">
        <v>1379</v>
      </c>
    </row>
    <row r="203" spans="1:11" ht="94.5">
      <c r="A203" s="16">
        <v>4</v>
      </c>
      <c r="B203" s="16">
        <v>201</v>
      </c>
      <c r="C203" s="16" t="s">
        <v>1385</v>
      </c>
      <c r="D203" s="16" t="s">
        <v>1387</v>
      </c>
      <c r="E203" s="16" t="s">
        <v>1391</v>
      </c>
      <c r="F203" s="16" t="s">
        <v>89</v>
      </c>
      <c r="G203" s="16" t="s">
        <v>1393</v>
      </c>
      <c r="H203" s="16" t="s">
        <v>1394</v>
      </c>
      <c r="I203" s="16">
        <v>54.78</v>
      </c>
      <c r="J203" s="16">
        <v>5.4779999999999998</v>
      </c>
      <c r="K203" s="16" t="s">
        <v>1390</v>
      </c>
    </row>
    <row r="204" spans="1:11" ht="94.5">
      <c r="A204" s="16">
        <v>4</v>
      </c>
      <c r="B204" s="16">
        <v>202</v>
      </c>
      <c r="C204" s="16" t="s">
        <v>1385</v>
      </c>
      <c r="D204" s="16" t="s">
        <v>1385</v>
      </c>
      <c r="E204" s="16" t="s">
        <v>1407</v>
      </c>
      <c r="F204" s="16" t="s">
        <v>89</v>
      </c>
      <c r="G204" s="16" t="s">
        <v>1409</v>
      </c>
      <c r="H204" s="16" t="s">
        <v>1409</v>
      </c>
      <c r="I204" s="16">
        <v>25.27</v>
      </c>
      <c r="J204" s="16">
        <v>5.0540000000000003</v>
      </c>
      <c r="K204" s="16" t="s">
        <v>1406</v>
      </c>
    </row>
    <row r="205" spans="1:11" ht="94.5">
      <c r="A205" s="16">
        <v>4</v>
      </c>
      <c r="B205" s="16">
        <v>203</v>
      </c>
      <c r="C205" s="16" t="s">
        <v>1385</v>
      </c>
      <c r="D205" s="16" t="s">
        <v>1385</v>
      </c>
      <c r="E205" s="16" t="s">
        <v>1413</v>
      </c>
      <c r="F205" s="16" t="s">
        <v>89</v>
      </c>
      <c r="G205" s="16" t="s">
        <v>1409</v>
      </c>
      <c r="H205" s="16" t="s">
        <v>1409</v>
      </c>
      <c r="I205" s="16">
        <v>49.28</v>
      </c>
      <c r="J205" s="16">
        <v>4.9279999999999999</v>
      </c>
      <c r="K205" s="16" t="s">
        <v>1412</v>
      </c>
    </row>
    <row r="206" spans="1:11" ht="94.5">
      <c r="A206" s="16">
        <v>4</v>
      </c>
      <c r="B206" s="16">
        <v>204</v>
      </c>
      <c r="C206" s="16" t="s">
        <v>1385</v>
      </c>
      <c r="D206" s="16" t="s">
        <v>1415</v>
      </c>
      <c r="E206" s="16" t="s">
        <v>1416</v>
      </c>
      <c r="F206" s="16" t="s">
        <v>89</v>
      </c>
      <c r="G206" s="16" t="s">
        <v>1418</v>
      </c>
      <c r="H206" s="16" t="s">
        <v>1418</v>
      </c>
      <c r="I206" s="16">
        <v>54.6</v>
      </c>
      <c r="J206" s="16">
        <v>5.46</v>
      </c>
      <c r="K206" s="16" t="s">
        <v>1414</v>
      </c>
    </row>
    <row r="207" spans="1:11" ht="27">
      <c r="A207" s="16">
        <v>2</v>
      </c>
      <c r="B207" s="16">
        <v>205</v>
      </c>
      <c r="C207" s="16" t="s">
        <v>1427</v>
      </c>
      <c r="D207" s="16" t="s">
        <v>900</v>
      </c>
      <c r="E207" s="16" t="s">
        <v>1428</v>
      </c>
      <c r="F207" s="16" t="s">
        <v>89</v>
      </c>
      <c r="G207" s="16" t="s">
        <v>1430</v>
      </c>
      <c r="H207" s="16" t="s">
        <v>1430</v>
      </c>
      <c r="I207" s="16">
        <v>32.54</v>
      </c>
      <c r="J207" s="16">
        <v>2.3242859999999999</v>
      </c>
      <c r="K207" s="16" t="s">
        <v>1426</v>
      </c>
    </row>
    <row r="208" spans="1:11" ht="27">
      <c r="A208" s="16">
        <v>2</v>
      </c>
      <c r="B208" s="16">
        <v>206</v>
      </c>
      <c r="C208" s="16" t="s">
        <v>1427</v>
      </c>
      <c r="D208" s="16" t="s">
        <v>900</v>
      </c>
      <c r="E208" s="16" t="s">
        <v>1434</v>
      </c>
      <c r="F208" s="16" t="s">
        <v>89</v>
      </c>
      <c r="G208" s="16" t="s">
        <v>1430</v>
      </c>
      <c r="H208" s="16" t="s">
        <v>1430</v>
      </c>
      <c r="I208" s="16">
        <v>53.5</v>
      </c>
      <c r="J208" s="16">
        <v>2.5476190000000001</v>
      </c>
      <c r="K208" s="16" t="s">
        <v>1433</v>
      </c>
    </row>
    <row r="209" spans="1:11" ht="27">
      <c r="A209" s="16">
        <v>2</v>
      </c>
      <c r="B209" s="16">
        <v>207</v>
      </c>
      <c r="C209" s="16" t="s">
        <v>1436</v>
      </c>
      <c r="D209" s="16" t="s">
        <v>905</v>
      </c>
      <c r="E209" s="16" t="s">
        <v>1437</v>
      </c>
      <c r="F209" s="16" t="s">
        <v>89</v>
      </c>
      <c r="G209" s="16" t="s">
        <v>1113</v>
      </c>
      <c r="H209" s="16" t="s">
        <v>1113</v>
      </c>
      <c r="I209" s="16">
        <v>17.55</v>
      </c>
      <c r="J209" s="16">
        <v>0.73124999999999996</v>
      </c>
      <c r="K209" s="16" t="s">
        <v>1435</v>
      </c>
    </row>
    <row r="210" spans="1:11" ht="27">
      <c r="A210" s="16">
        <v>2</v>
      </c>
      <c r="B210" s="16">
        <v>208</v>
      </c>
      <c r="C210" s="16" t="s">
        <v>1421</v>
      </c>
      <c r="D210" s="16" t="s">
        <v>1423</v>
      </c>
      <c r="E210" s="16" t="s">
        <v>1441</v>
      </c>
      <c r="F210" s="16" t="s">
        <v>89</v>
      </c>
      <c r="G210" s="16" t="s">
        <v>1443</v>
      </c>
      <c r="H210" s="16" t="s">
        <v>1443</v>
      </c>
      <c r="I210" s="16">
        <v>45.64</v>
      </c>
      <c r="J210" s="16">
        <v>1.901667</v>
      </c>
      <c r="K210" s="16" t="s">
        <v>1440</v>
      </c>
    </row>
    <row r="211" spans="1:11" ht="54">
      <c r="A211" s="16">
        <v>2</v>
      </c>
      <c r="B211" s="16">
        <v>209</v>
      </c>
      <c r="C211" s="16" t="s">
        <v>1421</v>
      </c>
      <c r="D211" s="16" t="s">
        <v>124</v>
      </c>
      <c r="E211" s="16" t="s">
        <v>175</v>
      </c>
      <c r="F211" s="16" t="s">
        <v>89</v>
      </c>
      <c r="G211" s="16" t="s">
        <v>1455</v>
      </c>
      <c r="H211" s="16" t="s">
        <v>1317</v>
      </c>
      <c r="I211" s="16">
        <v>30.03</v>
      </c>
      <c r="J211" s="16">
        <v>2.145</v>
      </c>
      <c r="K211" s="16" t="s">
        <v>1454</v>
      </c>
    </row>
    <row r="212" spans="1:11" ht="27">
      <c r="A212" s="16">
        <v>2</v>
      </c>
      <c r="B212" s="16">
        <v>210</v>
      </c>
      <c r="C212" s="16" t="s">
        <v>1421</v>
      </c>
      <c r="D212" s="16" t="s">
        <v>124</v>
      </c>
      <c r="E212" s="16" t="s">
        <v>175</v>
      </c>
      <c r="F212" s="16" t="s">
        <v>89</v>
      </c>
      <c r="G212" s="16" t="s">
        <v>1460</v>
      </c>
      <c r="H212" s="16" t="s">
        <v>1460</v>
      </c>
      <c r="I212" s="16">
        <v>32.700000000000003</v>
      </c>
      <c r="J212" s="16">
        <v>2.3357139999999998</v>
      </c>
      <c r="K212" s="16" t="s">
        <v>1458</v>
      </c>
    </row>
    <row r="213" spans="1:11" ht="27">
      <c r="A213" s="16">
        <v>2</v>
      </c>
      <c r="B213" s="16">
        <v>211</v>
      </c>
      <c r="C213" s="16" t="s">
        <v>1436</v>
      </c>
      <c r="D213" s="16" t="s">
        <v>905</v>
      </c>
      <c r="E213" s="16" t="s">
        <v>583</v>
      </c>
      <c r="F213" s="16" t="s">
        <v>89</v>
      </c>
      <c r="G213" s="16" t="s">
        <v>1113</v>
      </c>
      <c r="H213" s="16" t="s">
        <v>1113</v>
      </c>
      <c r="I213" s="16">
        <v>8.5500000000000007</v>
      </c>
      <c r="J213" s="16">
        <v>0.71250000000000002</v>
      </c>
      <c r="K213" s="16" t="s">
        <v>1463</v>
      </c>
    </row>
    <row r="214" spans="1:11" ht="27">
      <c r="A214" s="16">
        <v>2</v>
      </c>
      <c r="B214" s="16">
        <v>212</v>
      </c>
      <c r="C214" s="16" t="s">
        <v>1464</v>
      </c>
      <c r="D214" s="16" t="s">
        <v>124</v>
      </c>
      <c r="E214" s="16" t="s">
        <v>1441</v>
      </c>
      <c r="F214" s="16" t="s">
        <v>89</v>
      </c>
      <c r="G214" s="16" t="s">
        <v>1468</v>
      </c>
      <c r="H214" s="16" t="s">
        <v>1468</v>
      </c>
      <c r="I214" s="16">
        <v>6.02</v>
      </c>
      <c r="J214" s="16">
        <v>0.25083299999999997</v>
      </c>
      <c r="K214" s="16" t="s">
        <v>1466</v>
      </c>
    </row>
    <row r="215" spans="1:11" ht="27">
      <c r="A215" s="16">
        <v>2</v>
      </c>
      <c r="B215" s="16">
        <v>213</v>
      </c>
      <c r="C215" s="16" t="s">
        <v>1464</v>
      </c>
      <c r="D215" s="16" t="s">
        <v>124</v>
      </c>
      <c r="E215" s="16" t="s">
        <v>165</v>
      </c>
      <c r="F215" s="16" t="s">
        <v>89</v>
      </c>
      <c r="G215" s="16" t="s">
        <v>1473</v>
      </c>
      <c r="H215" s="16" t="s">
        <v>1473</v>
      </c>
      <c r="I215" s="16">
        <v>15</v>
      </c>
      <c r="J215" s="16">
        <v>0.5</v>
      </c>
      <c r="K215" s="16" t="s">
        <v>1471</v>
      </c>
    </row>
    <row r="216" spans="1:11" ht="27">
      <c r="A216" s="16">
        <v>2</v>
      </c>
      <c r="B216" s="16">
        <v>214</v>
      </c>
      <c r="C216" s="16" t="s">
        <v>1464</v>
      </c>
      <c r="D216" s="16" t="s">
        <v>124</v>
      </c>
      <c r="E216" s="16" t="s">
        <v>165</v>
      </c>
      <c r="F216" s="16" t="s">
        <v>89</v>
      </c>
      <c r="G216" s="16" t="s">
        <v>908</v>
      </c>
      <c r="H216" s="16" t="s">
        <v>908</v>
      </c>
      <c r="I216" s="16">
        <v>15</v>
      </c>
      <c r="J216" s="16">
        <v>0.5</v>
      </c>
      <c r="K216" s="16" t="s">
        <v>1476</v>
      </c>
    </row>
    <row r="217" spans="1:11" ht="27">
      <c r="A217" s="16">
        <v>2</v>
      </c>
      <c r="B217" s="16">
        <v>215</v>
      </c>
      <c r="C217" s="16" t="s">
        <v>1480</v>
      </c>
      <c r="D217" s="16" t="s">
        <v>325</v>
      </c>
      <c r="E217" s="16" t="s">
        <v>1481</v>
      </c>
      <c r="F217" s="16" t="s">
        <v>89</v>
      </c>
      <c r="G217" s="16" t="s">
        <v>1483</v>
      </c>
      <c r="H217" s="16" t="s">
        <v>1483</v>
      </c>
      <c r="I217" s="16">
        <v>32.03</v>
      </c>
      <c r="J217" s="16">
        <v>1.3345830000000001</v>
      </c>
      <c r="K217" s="16" t="s">
        <v>1479</v>
      </c>
    </row>
    <row r="218" spans="1:11" ht="27">
      <c r="A218" s="16">
        <v>2</v>
      </c>
      <c r="B218" s="16">
        <v>216</v>
      </c>
      <c r="C218" s="16" t="s">
        <v>1464</v>
      </c>
      <c r="D218" s="16" t="s">
        <v>124</v>
      </c>
      <c r="E218" s="16" t="s">
        <v>1487</v>
      </c>
      <c r="F218" s="16" t="s">
        <v>89</v>
      </c>
      <c r="G218" s="16" t="s">
        <v>1489</v>
      </c>
      <c r="H218" s="16" t="s">
        <v>1489</v>
      </c>
      <c r="I218" s="16">
        <v>30</v>
      </c>
      <c r="J218" s="16">
        <v>0.5</v>
      </c>
      <c r="K218" s="16" t="s">
        <v>1486</v>
      </c>
    </row>
    <row r="219" spans="1:11" ht="27">
      <c r="A219" s="16">
        <v>2</v>
      </c>
      <c r="B219" s="16">
        <v>217</v>
      </c>
      <c r="C219" s="16" t="s">
        <v>1464</v>
      </c>
      <c r="D219" s="16" t="s">
        <v>124</v>
      </c>
      <c r="E219" s="16" t="s">
        <v>165</v>
      </c>
      <c r="F219" s="16" t="s">
        <v>89</v>
      </c>
      <c r="G219" s="16" t="s">
        <v>1494</v>
      </c>
      <c r="H219" s="16" t="s">
        <v>1494</v>
      </c>
      <c r="I219" s="16">
        <v>29.9</v>
      </c>
      <c r="J219" s="16">
        <v>0.99666699999999997</v>
      </c>
      <c r="K219" s="16" t="s">
        <v>1492</v>
      </c>
    </row>
    <row r="220" spans="1:11" ht="27">
      <c r="A220" s="16">
        <v>2</v>
      </c>
      <c r="B220" s="16">
        <v>218</v>
      </c>
      <c r="C220" s="16" t="s">
        <v>1464</v>
      </c>
      <c r="D220" s="16" t="s">
        <v>124</v>
      </c>
      <c r="E220" s="16" t="s">
        <v>1498</v>
      </c>
      <c r="F220" s="16" t="s">
        <v>89</v>
      </c>
      <c r="G220" s="16" t="s">
        <v>1500</v>
      </c>
      <c r="H220" s="16" t="s">
        <v>1500</v>
      </c>
      <c r="I220" s="16">
        <v>36</v>
      </c>
      <c r="J220" s="16">
        <v>0.75</v>
      </c>
      <c r="K220" s="16" t="s">
        <v>1497</v>
      </c>
    </row>
    <row r="221" spans="1:11" ht="27">
      <c r="A221" s="16">
        <v>2</v>
      </c>
      <c r="B221" s="16">
        <v>219</v>
      </c>
      <c r="C221" s="16" t="s">
        <v>1464</v>
      </c>
      <c r="D221" s="16" t="s">
        <v>124</v>
      </c>
      <c r="E221" s="16" t="s">
        <v>165</v>
      </c>
      <c r="F221" s="16" t="s">
        <v>89</v>
      </c>
      <c r="G221" s="16" t="s">
        <v>280</v>
      </c>
      <c r="H221" s="16" t="s">
        <v>280</v>
      </c>
      <c r="I221" s="16">
        <v>16.5</v>
      </c>
      <c r="J221" s="16">
        <v>0.55000000000000004</v>
      </c>
      <c r="K221" s="16" t="s">
        <v>1503</v>
      </c>
    </row>
    <row r="222" spans="1:11" ht="27">
      <c r="A222" s="16">
        <v>2</v>
      </c>
      <c r="B222" s="16">
        <v>220</v>
      </c>
      <c r="C222" s="16" t="s">
        <v>1464</v>
      </c>
      <c r="D222" s="16" t="s">
        <v>124</v>
      </c>
      <c r="E222" s="16" t="s">
        <v>1507</v>
      </c>
      <c r="F222" s="16" t="s">
        <v>89</v>
      </c>
      <c r="G222" s="16" t="s">
        <v>1509</v>
      </c>
      <c r="H222" s="16" t="s">
        <v>1509</v>
      </c>
      <c r="I222" s="16">
        <v>15.14</v>
      </c>
      <c r="J222" s="16">
        <v>0.25233299999999997</v>
      </c>
      <c r="K222" s="16" t="s">
        <v>1506</v>
      </c>
    </row>
    <row r="223" spans="1:11" ht="27">
      <c r="A223" s="16">
        <v>2</v>
      </c>
      <c r="B223" s="16">
        <v>221</v>
      </c>
      <c r="C223" s="16" t="s">
        <v>1464</v>
      </c>
      <c r="D223" s="16" t="s">
        <v>124</v>
      </c>
      <c r="E223" s="16" t="s">
        <v>1517</v>
      </c>
      <c r="F223" s="16" t="s">
        <v>89</v>
      </c>
      <c r="G223" s="16" t="s">
        <v>354</v>
      </c>
      <c r="H223" s="16" t="s">
        <v>354</v>
      </c>
      <c r="I223" s="16">
        <v>15</v>
      </c>
      <c r="J223" s="16">
        <v>0.5</v>
      </c>
      <c r="K223" s="16" t="s">
        <v>1516</v>
      </c>
    </row>
    <row r="224" spans="1:11" ht="27">
      <c r="A224" s="16">
        <v>2</v>
      </c>
      <c r="B224" s="16">
        <v>222</v>
      </c>
      <c r="C224" s="16" t="s">
        <v>1464</v>
      </c>
      <c r="D224" s="16" t="s">
        <v>124</v>
      </c>
      <c r="E224" s="16" t="s">
        <v>165</v>
      </c>
      <c r="F224" s="16" t="s">
        <v>89</v>
      </c>
      <c r="G224" s="16" t="s">
        <v>309</v>
      </c>
      <c r="H224" s="16" t="s">
        <v>309</v>
      </c>
      <c r="I224" s="16">
        <v>10</v>
      </c>
      <c r="J224" s="16">
        <v>0.33333299999999999</v>
      </c>
      <c r="K224" s="16" t="s">
        <v>1520</v>
      </c>
    </row>
    <row r="225" spans="1:11" ht="27">
      <c r="A225" s="16">
        <v>2</v>
      </c>
      <c r="B225" s="16">
        <v>223</v>
      </c>
      <c r="C225" s="16" t="s">
        <v>1464</v>
      </c>
      <c r="D225" s="16" t="s">
        <v>124</v>
      </c>
      <c r="E225" s="16" t="s">
        <v>1487</v>
      </c>
      <c r="F225" s="16" t="s">
        <v>89</v>
      </c>
      <c r="G225" s="16" t="s">
        <v>1525</v>
      </c>
      <c r="H225" s="16" t="s">
        <v>1525</v>
      </c>
      <c r="I225" s="16">
        <v>26</v>
      </c>
      <c r="J225" s="16">
        <v>0.43333300000000002</v>
      </c>
      <c r="K225" s="16" t="s">
        <v>1523</v>
      </c>
    </row>
    <row r="226" spans="1:11" ht="27">
      <c r="A226" s="16">
        <v>2</v>
      </c>
      <c r="B226" s="16">
        <v>224</v>
      </c>
      <c r="C226" s="16" t="s">
        <v>1464</v>
      </c>
      <c r="D226" s="16" t="s">
        <v>124</v>
      </c>
      <c r="E226" s="16" t="s">
        <v>1530</v>
      </c>
      <c r="F226" s="16" t="s">
        <v>89</v>
      </c>
      <c r="G226" s="16" t="s">
        <v>1532</v>
      </c>
      <c r="H226" s="16" t="s">
        <v>1532</v>
      </c>
      <c r="I226" s="16">
        <v>14.6</v>
      </c>
      <c r="J226" s="16">
        <v>0.36499999999999999</v>
      </c>
      <c r="K226" s="16" t="s">
        <v>1529</v>
      </c>
    </row>
    <row r="227" spans="1:11" ht="27">
      <c r="A227" s="16">
        <v>2</v>
      </c>
      <c r="B227" s="16">
        <v>225</v>
      </c>
      <c r="C227" s="16" t="s">
        <v>1480</v>
      </c>
      <c r="D227" s="16" t="s">
        <v>325</v>
      </c>
      <c r="E227" s="16" t="s">
        <v>1536</v>
      </c>
      <c r="F227" s="16" t="s">
        <v>89</v>
      </c>
      <c r="G227" s="16" t="s">
        <v>1538</v>
      </c>
      <c r="H227" s="16" t="s">
        <v>1538</v>
      </c>
      <c r="I227" s="16">
        <v>31.2</v>
      </c>
      <c r="J227" s="16">
        <v>1.04</v>
      </c>
      <c r="K227" s="16" t="s">
        <v>1535</v>
      </c>
    </row>
    <row r="228" spans="1:11" ht="27">
      <c r="A228" s="16">
        <v>2</v>
      </c>
      <c r="B228" s="16">
        <v>226</v>
      </c>
      <c r="C228" s="16" t="s">
        <v>1464</v>
      </c>
      <c r="D228" s="16" t="s">
        <v>124</v>
      </c>
      <c r="E228" s="16" t="s">
        <v>165</v>
      </c>
      <c r="F228" s="16" t="s">
        <v>89</v>
      </c>
      <c r="G228" s="16" t="s">
        <v>1543</v>
      </c>
      <c r="H228" s="16" t="s">
        <v>1543</v>
      </c>
      <c r="I228" s="16">
        <v>5.0199999999999996</v>
      </c>
      <c r="J228" s="16">
        <v>0.16733300000000001</v>
      </c>
      <c r="K228" s="16" t="s">
        <v>1541</v>
      </c>
    </row>
    <row r="229" spans="1:11" ht="27">
      <c r="A229" s="16">
        <v>2</v>
      </c>
      <c r="B229" s="16">
        <v>227</v>
      </c>
      <c r="C229" s="16" t="s">
        <v>1464</v>
      </c>
      <c r="D229" s="16" t="s">
        <v>124</v>
      </c>
      <c r="E229" s="16" t="s">
        <v>1530</v>
      </c>
      <c r="F229" s="16" t="s">
        <v>89</v>
      </c>
      <c r="G229" s="16" t="s">
        <v>1548</v>
      </c>
      <c r="H229" s="16" t="s">
        <v>1548</v>
      </c>
      <c r="I229" s="16">
        <v>27.6</v>
      </c>
      <c r="J229" s="16">
        <v>0.69</v>
      </c>
      <c r="K229" s="16" t="s">
        <v>1546</v>
      </c>
    </row>
    <row r="230" spans="1:11" ht="27">
      <c r="A230" s="16">
        <v>2</v>
      </c>
      <c r="B230" s="16">
        <v>228</v>
      </c>
      <c r="C230" s="16" t="s">
        <v>1464</v>
      </c>
      <c r="D230" s="16" t="s">
        <v>124</v>
      </c>
      <c r="E230" s="16" t="s">
        <v>165</v>
      </c>
      <c r="F230" s="16" t="s">
        <v>89</v>
      </c>
      <c r="G230" s="16" t="s">
        <v>1548</v>
      </c>
      <c r="H230" s="16" t="s">
        <v>1548</v>
      </c>
      <c r="I230" s="16">
        <v>20.7</v>
      </c>
      <c r="J230" s="16">
        <v>0.69</v>
      </c>
      <c r="K230" s="16" t="s">
        <v>1551</v>
      </c>
    </row>
    <row r="231" spans="1:11" ht="27">
      <c r="A231" s="16">
        <v>2</v>
      </c>
      <c r="B231" s="16">
        <v>229</v>
      </c>
      <c r="C231" s="16" t="s">
        <v>1464</v>
      </c>
      <c r="D231" s="16" t="s">
        <v>124</v>
      </c>
      <c r="E231" s="16" t="s">
        <v>1553</v>
      </c>
      <c r="F231" s="16" t="s">
        <v>47</v>
      </c>
      <c r="G231" s="16" t="s">
        <v>1555</v>
      </c>
      <c r="H231" s="16" t="s">
        <v>1555</v>
      </c>
      <c r="I231" s="16">
        <v>48.16</v>
      </c>
      <c r="J231" s="16">
        <v>0.80266700000000002</v>
      </c>
      <c r="K231" s="16" t="s">
        <v>1552</v>
      </c>
    </row>
    <row r="232" spans="1:11" ht="27">
      <c r="A232" s="16">
        <v>2</v>
      </c>
      <c r="B232" s="16">
        <v>230</v>
      </c>
      <c r="C232" s="16" t="s">
        <v>1480</v>
      </c>
      <c r="D232" s="16" t="s">
        <v>325</v>
      </c>
      <c r="E232" s="16" t="s">
        <v>1536</v>
      </c>
      <c r="F232" s="16" t="s">
        <v>89</v>
      </c>
      <c r="G232" s="16" t="s">
        <v>1560</v>
      </c>
      <c r="H232" s="16" t="s">
        <v>1560</v>
      </c>
      <c r="I232" s="16">
        <v>20</v>
      </c>
      <c r="J232" s="16">
        <v>0.66666700000000001</v>
      </c>
      <c r="K232" s="16" t="s">
        <v>1558</v>
      </c>
    </row>
    <row r="233" spans="1:11" ht="27">
      <c r="A233" s="16">
        <v>2</v>
      </c>
      <c r="B233" s="16">
        <v>231</v>
      </c>
      <c r="C233" s="16" t="s">
        <v>1464</v>
      </c>
      <c r="D233" s="16" t="s">
        <v>124</v>
      </c>
      <c r="E233" s="16" t="s">
        <v>1487</v>
      </c>
      <c r="F233" s="16" t="s">
        <v>89</v>
      </c>
      <c r="G233" s="16" t="s">
        <v>1565</v>
      </c>
      <c r="H233" s="16" t="s">
        <v>1565</v>
      </c>
      <c r="I233" s="16">
        <v>21</v>
      </c>
      <c r="J233" s="16">
        <v>0.35</v>
      </c>
      <c r="K233" s="16" t="s">
        <v>1563</v>
      </c>
    </row>
    <row r="234" spans="1:11" ht="27">
      <c r="A234" s="16">
        <v>2</v>
      </c>
      <c r="B234" s="16">
        <v>232</v>
      </c>
      <c r="C234" s="16" t="s">
        <v>1464</v>
      </c>
      <c r="D234" s="16" t="s">
        <v>124</v>
      </c>
      <c r="E234" s="16" t="s">
        <v>1569</v>
      </c>
      <c r="F234" s="16" t="s">
        <v>89</v>
      </c>
      <c r="G234" s="16" t="s">
        <v>1571</v>
      </c>
      <c r="H234" s="16" t="s">
        <v>1571</v>
      </c>
      <c r="I234" s="16">
        <v>12</v>
      </c>
      <c r="J234" s="16">
        <v>0.15</v>
      </c>
      <c r="K234" s="16" t="s">
        <v>1568</v>
      </c>
    </row>
    <row r="235" spans="1:11" ht="27">
      <c r="A235" s="16">
        <v>2</v>
      </c>
      <c r="B235" s="16">
        <v>233</v>
      </c>
      <c r="C235" s="16" t="s">
        <v>1464</v>
      </c>
      <c r="D235" s="16" t="s">
        <v>124</v>
      </c>
      <c r="E235" s="16" t="s">
        <v>1575</v>
      </c>
      <c r="F235" s="16" t="s">
        <v>89</v>
      </c>
      <c r="G235" s="16" t="s">
        <v>1571</v>
      </c>
      <c r="H235" s="16" t="s">
        <v>1571</v>
      </c>
      <c r="I235" s="16">
        <v>30.15</v>
      </c>
      <c r="J235" s="16">
        <v>0.25124999999999997</v>
      </c>
      <c r="K235" s="16" t="s">
        <v>1574</v>
      </c>
    </row>
    <row r="236" spans="1:11" ht="27">
      <c r="A236" s="16">
        <v>2</v>
      </c>
      <c r="B236" s="16">
        <v>234</v>
      </c>
      <c r="C236" s="16" t="s">
        <v>1464</v>
      </c>
      <c r="D236" s="16" t="s">
        <v>124</v>
      </c>
      <c r="E236" s="16" t="s">
        <v>1579</v>
      </c>
      <c r="F236" s="16" t="s">
        <v>89</v>
      </c>
      <c r="G236" s="16" t="s">
        <v>1532</v>
      </c>
      <c r="H236" s="16" t="s">
        <v>1532</v>
      </c>
      <c r="I236" s="16">
        <v>18.2</v>
      </c>
      <c r="J236" s="16">
        <v>0.182</v>
      </c>
      <c r="K236" s="16" t="s">
        <v>1578</v>
      </c>
    </row>
    <row r="237" spans="1:11" ht="27">
      <c r="A237" s="16">
        <v>2</v>
      </c>
      <c r="B237" s="16">
        <v>235</v>
      </c>
      <c r="C237" s="16" t="s">
        <v>1464</v>
      </c>
      <c r="D237" s="16" t="s">
        <v>124</v>
      </c>
      <c r="E237" s="16" t="s">
        <v>185</v>
      </c>
      <c r="F237" s="16" t="s">
        <v>89</v>
      </c>
      <c r="G237" s="16" t="s">
        <v>1604</v>
      </c>
      <c r="H237" s="16" t="s">
        <v>1604</v>
      </c>
      <c r="I237" s="16">
        <v>23.19</v>
      </c>
      <c r="J237" s="16">
        <v>1.1595</v>
      </c>
      <c r="K237" s="16" t="s">
        <v>1602</v>
      </c>
    </row>
    <row r="238" spans="1:11" ht="27">
      <c r="A238" s="16">
        <v>2</v>
      </c>
      <c r="B238" s="16">
        <v>236</v>
      </c>
      <c r="C238" s="16" t="s">
        <v>1464</v>
      </c>
      <c r="D238" s="16" t="s">
        <v>124</v>
      </c>
      <c r="E238" s="16" t="s">
        <v>165</v>
      </c>
      <c r="F238" s="16" t="s">
        <v>89</v>
      </c>
      <c r="G238" s="16" t="s">
        <v>243</v>
      </c>
      <c r="H238" s="16" t="s">
        <v>243</v>
      </c>
      <c r="I238" s="16">
        <v>39.99</v>
      </c>
      <c r="J238" s="16">
        <v>1.333</v>
      </c>
      <c r="K238" s="16" t="s">
        <v>1607</v>
      </c>
    </row>
    <row r="239" spans="1:11" ht="27">
      <c r="A239" s="16">
        <v>2</v>
      </c>
      <c r="B239" s="16">
        <v>237</v>
      </c>
      <c r="C239" s="16" t="s">
        <v>1464</v>
      </c>
      <c r="D239" s="16" t="s">
        <v>124</v>
      </c>
      <c r="E239" s="16" t="s">
        <v>165</v>
      </c>
      <c r="F239" s="16" t="s">
        <v>89</v>
      </c>
      <c r="G239" s="16" t="s">
        <v>1612</v>
      </c>
      <c r="H239" s="16" t="s">
        <v>1612</v>
      </c>
      <c r="I239" s="16">
        <v>12.6</v>
      </c>
      <c r="J239" s="16">
        <v>0.42</v>
      </c>
      <c r="K239" s="16" t="s">
        <v>1610</v>
      </c>
    </row>
    <row r="240" spans="1:11" ht="27">
      <c r="A240" s="16">
        <v>2</v>
      </c>
      <c r="B240" s="16">
        <v>238</v>
      </c>
      <c r="C240" s="16" t="s">
        <v>1464</v>
      </c>
      <c r="D240" s="16" t="s">
        <v>124</v>
      </c>
      <c r="E240" s="16" t="s">
        <v>185</v>
      </c>
      <c r="F240" s="16" t="s">
        <v>89</v>
      </c>
      <c r="G240" s="16" t="s">
        <v>1617</v>
      </c>
      <c r="H240" s="16" t="s">
        <v>1617</v>
      </c>
      <c r="I240" s="16">
        <v>26.67</v>
      </c>
      <c r="J240" s="16">
        <v>1.3334999999999999</v>
      </c>
      <c r="K240" s="16" t="s">
        <v>1615</v>
      </c>
    </row>
    <row r="241" spans="1:11" ht="40.5">
      <c r="A241" s="16">
        <v>2</v>
      </c>
      <c r="B241" s="16">
        <v>239</v>
      </c>
      <c r="C241" s="16" t="s">
        <v>1464</v>
      </c>
      <c r="D241" s="16" t="s">
        <v>1626</v>
      </c>
      <c r="E241" s="16" t="s">
        <v>165</v>
      </c>
      <c r="F241" s="16" t="s">
        <v>89</v>
      </c>
      <c r="G241" s="16" t="s">
        <v>1628</v>
      </c>
      <c r="H241" s="16" t="s">
        <v>1628</v>
      </c>
      <c r="I241" s="16">
        <v>34.78</v>
      </c>
      <c r="J241" s="16">
        <v>1.1593329999999999</v>
      </c>
      <c r="K241" s="16" t="s">
        <v>1625</v>
      </c>
    </row>
    <row r="242" spans="1:11" ht="27">
      <c r="A242" s="16">
        <v>2</v>
      </c>
      <c r="B242" s="16">
        <v>240</v>
      </c>
      <c r="C242" s="16" t="s">
        <v>1464</v>
      </c>
      <c r="D242" s="16" t="s">
        <v>124</v>
      </c>
      <c r="E242" s="16" t="s">
        <v>165</v>
      </c>
      <c r="F242" s="16" t="s">
        <v>89</v>
      </c>
      <c r="G242" s="16" t="s">
        <v>1489</v>
      </c>
      <c r="H242" s="16" t="s">
        <v>1489</v>
      </c>
      <c r="I242" s="16">
        <v>15</v>
      </c>
      <c r="J242" s="16">
        <v>0.5</v>
      </c>
      <c r="K242" s="16" t="s">
        <v>1631</v>
      </c>
    </row>
    <row r="243" spans="1:11" ht="27">
      <c r="A243" s="16">
        <v>2</v>
      </c>
      <c r="B243" s="16">
        <v>241</v>
      </c>
      <c r="C243" s="16" t="s">
        <v>1464</v>
      </c>
      <c r="D243" s="16" t="s">
        <v>124</v>
      </c>
      <c r="E243" s="16" t="s">
        <v>1633</v>
      </c>
      <c r="F243" s="16" t="s">
        <v>89</v>
      </c>
      <c r="G243" s="16" t="s">
        <v>1617</v>
      </c>
      <c r="H243" s="16" t="s">
        <v>1617</v>
      </c>
      <c r="I243" s="16">
        <v>48</v>
      </c>
      <c r="J243" s="16">
        <v>0.96</v>
      </c>
      <c r="K243" s="16" t="s">
        <v>1632</v>
      </c>
    </row>
    <row r="244" spans="1:11" ht="27">
      <c r="A244" s="16">
        <v>2</v>
      </c>
      <c r="B244" s="16">
        <v>242</v>
      </c>
      <c r="C244" s="16" t="s">
        <v>1464</v>
      </c>
      <c r="D244" s="16" t="s">
        <v>124</v>
      </c>
      <c r="E244" s="16" t="s">
        <v>1635</v>
      </c>
      <c r="F244" s="16" t="s">
        <v>89</v>
      </c>
      <c r="G244" s="16" t="s">
        <v>1617</v>
      </c>
      <c r="H244" s="16" t="s">
        <v>1617</v>
      </c>
      <c r="I244" s="16">
        <v>96</v>
      </c>
      <c r="J244" s="16">
        <v>0.96</v>
      </c>
      <c r="K244" s="16" t="s">
        <v>1634</v>
      </c>
    </row>
    <row r="245" spans="1:11" ht="27">
      <c r="A245" s="16">
        <v>2</v>
      </c>
      <c r="B245" s="16">
        <v>243</v>
      </c>
      <c r="C245" s="16" t="s">
        <v>1464</v>
      </c>
      <c r="D245" s="16" t="s">
        <v>124</v>
      </c>
      <c r="E245" s="16" t="s">
        <v>165</v>
      </c>
      <c r="F245" s="16" t="s">
        <v>89</v>
      </c>
      <c r="G245" s="16" t="s">
        <v>295</v>
      </c>
      <c r="H245" s="16" t="s">
        <v>295</v>
      </c>
      <c r="I245" s="16">
        <v>40</v>
      </c>
      <c r="J245" s="16">
        <v>1.3333330000000001</v>
      </c>
      <c r="K245" s="16" t="s">
        <v>1636</v>
      </c>
    </row>
    <row r="246" spans="1:11" ht="27">
      <c r="A246" s="16">
        <v>2</v>
      </c>
      <c r="B246" s="16">
        <v>244</v>
      </c>
      <c r="C246" s="16" t="s">
        <v>1464</v>
      </c>
      <c r="D246" s="16" t="s">
        <v>124</v>
      </c>
      <c r="E246" s="16" t="s">
        <v>165</v>
      </c>
      <c r="F246" s="16" t="s">
        <v>89</v>
      </c>
      <c r="G246" s="16" t="s">
        <v>1641</v>
      </c>
      <c r="H246" s="16" t="s">
        <v>1641</v>
      </c>
      <c r="I246" s="16">
        <v>13</v>
      </c>
      <c r="J246" s="16">
        <v>0.43333300000000002</v>
      </c>
      <c r="K246" s="16" t="s">
        <v>1639</v>
      </c>
    </row>
    <row r="247" spans="1:11" ht="27">
      <c r="A247" s="16">
        <v>2</v>
      </c>
      <c r="B247" s="16">
        <v>245</v>
      </c>
      <c r="C247" s="16" t="s">
        <v>1464</v>
      </c>
      <c r="D247" s="16" t="s">
        <v>124</v>
      </c>
      <c r="E247" s="16" t="s">
        <v>1513</v>
      </c>
      <c r="F247" s="16" t="s">
        <v>89</v>
      </c>
      <c r="G247" s="16" t="s">
        <v>1468</v>
      </c>
      <c r="H247" s="16" t="s">
        <v>1468</v>
      </c>
      <c r="I247" s="16">
        <v>11.74</v>
      </c>
      <c r="J247" s="16">
        <v>0.24458299999999999</v>
      </c>
      <c r="K247" s="16" t="s">
        <v>1644</v>
      </c>
    </row>
    <row r="248" spans="1:11">
      <c r="A248" s="16">
        <v>2</v>
      </c>
      <c r="B248" s="16">
        <v>246</v>
      </c>
      <c r="C248" s="16" t="s">
        <v>1464</v>
      </c>
      <c r="D248" s="16" t="s">
        <v>153</v>
      </c>
      <c r="E248" s="16" t="s">
        <v>165</v>
      </c>
      <c r="F248" s="16" t="s">
        <v>89</v>
      </c>
      <c r="G248" s="16" t="s">
        <v>1648</v>
      </c>
      <c r="H248" s="16" t="s">
        <v>1648</v>
      </c>
      <c r="I248" s="16">
        <v>27.68</v>
      </c>
      <c r="J248" s="16">
        <v>0.92266700000000001</v>
      </c>
      <c r="K248" s="16" t="s">
        <v>1646</v>
      </c>
    </row>
    <row r="249" spans="1:11" ht="27">
      <c r="A249" s="16">
        <v>2</v>
      </c>
      <c r="B249" s="16">
        <v>247</v>
      </c>
      <c r="C249" s="16" t="s">
        <v>1480</v>
      </c>
      <c r="D249" s="16" t="s">
        <v>116</v>
      </c>
      <c r="E249" s="16" t="s">
        <v>1536</v>
      </c>
      <c r="F249" s="16" t="s">
        <v>89</v>
      </c>
      <c r="G249" s="16" t="s">
        <v>1651</v>
      </c>
      <c r="H249" s="16" t="s">
        <v>1651</v>
      </c>
      <c r="I249" s="16">
        <v>15</v>
      </c>
      <c r="J249" s="16">
        <v>0.5</v>
      </c>
      <c r="K249" s="16" t="s">
        <v>1649</v>
      </c>
    </row>
    <row r="250" spans="1:11" ht="27">
      <c r="A250" s="16">
        <v>2</v>
      </c>
      <c r="B250" s="16">
        <v>248</v>
      </c>
      <c r="C250" s="16" t="s">
        <v>1464</v>
      </c>
      <c r="D250" s="16" t="s">
        <v>153</v>
      </c>
      <c r="E250" s="16" t="s">
        <v>1441</v>
      </c>
      <c r="F250" s="16" t="s">
        <v>89</v>
      </c>
      <c r="G250" s="16" t="s">
        <v>320</v>
      </c>
      <c r="H250" s="16" t="s">
        <v>320</v>
      </c>
      <c r="I250" s="16">
        <v>25.6</v>
      </c>
      <c r="J250" s="16">
        <v>1.066667</v>
      </c>
      <c r="K250" s="16" t="s">
        <v>1654</v>
      </c>
    </row>
    <row r="251" spans="1:11" ht="40.5">
      <c r="A251" s="16">
        <v>2</v>
      </c>
      <c r="B251" s="16">
        <v>249</v>
      </c>
      <c r="C251" s="16" t="s">
        <v>1480</v>
      </c>
      <c r="D251" s="16" t="s">
        <v>116</v>
      </c>
      <c r="E251" s="16" t="s">
        <v>1658</v>
      </c>
      <c r="F251" s="16" t="s">
        <v>89</v>
      </c>
      <c r="G251" s="16" t="s">
        <v>1660</v>
      </c>
      <c r="H251" s="16" t="s">
        <v>1660</v>
      </c>
      <c r="I251" s="16">
        <v>18.46</v>
      </c>
      <c r="J251" s="16">
        <v>0.46150000000000002</v>
      </c>
      <c r="K251" s="16" t="s">
        <v>1657</v>
      </c>
    </row>
    <row r="252" spans="1:11" ht="27">
      <c r="A252" s="16">
        <v>2</v>
      </c>
      <c r="B252" s="16">
        <v>250</v>
      </c>
      <c r="C252" s="16" t="s">
        <v>1464</v>
      </c>
      <c r="D252" s="16" t="s">
        <v>124</v>
      </c>
      <c r="E252" s="16" t="s">
        <v>1441</v>
      </c>
      <c r="F252" s="16" t="s">
        <v>89</v>
      </c>
      <c r="G252" s="16" t="s">
        <v>1664</v>
      </c>
      <c r="H252" s="16" t="s">
        <v>1664</v>
      </c>
      <c r="I252" s="16">
        <v>23.47</v>
      </c>
      <c r="J252" s="16">
        <v>0.97791700000000004</v>
      </c>
      <c r="K252" s="16" t="s">
        <v>1662</v>
      </c>
    </row>
    <row r="253" spans="1:11" ht="27">
      <c r="A253" s="16">
        <v>2</v>
      </c>
      <c r="B253" s="16">
        <v>251</v>
      </c>
      <c r="C253" s="16" t="s">
        <v>1464</v>
      </c>
      <c r="D253" s="16" t="s">
        <v>582</v>
      </c>
      <c r="E253" s="16" t="s">
        <v>1441</v>
      </c>
      <c r="F253" s="16" t="s">
        <v>89</v>
      </c>
      <c r="G253" s="16" t="s">
        <v>320</v>
      </c>
      <c r="H253" s="16" t="s">
        <v>320</v>
      </c>
      <c r="I253" s="16">
        <v>28.36</v>
      </c>
      <c r="J253" s="16">
        <v>1.181667</v>
      </c>
      <c r="K253" s="16" t="s">
        <v>1667</v>
      </c>
    </row>
    <row r="254" spans="1:11" ht="27">
      <c r="A254" s="16">
        <v>2</v>
      </c>
      <c r="B254" s="16">
        <v>252</v>
      </c>
      <c r="C254" s="16" t="s">
        <v>1668</v>
      </c>
      <c r="D254" s="16" t="s">
        <v>51</v>
      </c>
      <c r="E254" s="16" t="s">
        <v>1672</v>
      </c>
      <c r="F254" s="16" t="s">
        <v>47</v>
      </c>
      <c r="G254" s="16" t="s">
        <v>637</v>
      </c>
      <c r="H254" s="16" t="s">
        <v>637</v>
      </c>
      <c r="I254" s="16">
        <v>180</v>
      </c>
      <c r="J254" s="16">
        <v>180</v>
      </c>
      <c r="K254" s="16" t="s">
        <v>1671</v>
      </c>
    </row>
    <row r="255" spans="1:11" ht="27">
      <c r="A255" s="16">
        <v>3</v>
      </c>
      <c r="B255" s="16">
        <v>253</v>
      </c>
      <c r="C255" s="16" t="s">
        <v>1684</v>
      </c>
      <c r="D255" s="16" t="s">
        <v>51</v>
      </c>
      <c r="E255" s="16" t="s">
        <v>1688</v>
      </c>
      <c r="F255" s="16" t="s">
        <v>89</v>
      </c>
      <c r="G255" s="16" t="s">
        <v>338</v>
      </c>
      <c r="H255" s="16" t="s">
        <v>338</v>
      </c>
      <c r="I255" s="16">
        <v>576.47</v>
      </c>
      <c r="J255" s="16">
        <v>28.823499999999999</v>
      </c>
      <c r="K255" s="16" t="s">
        <v>1687</v>
      </c>
    </row>
    <row r="256" spans="1:11" ht="27">
      <c r="A256" s="16">
        <v>3</v>
      </c>
      <c r="B256" s="16">
        <v>254</v>
      </c>
      <c r="C256" s="16" t="s">
        <v>1684</v>
      </c>
      <c r="D256" s="16" t="s">
        <v>51</v>
      </c>
      <c r="E256" s="16" t="s">
        <v>1692</v>
      </c>
      <c r="F256" s="16" t="s">
        <v>512</v>
      </c>
      <c r="G256" s="16" t="s">
        <v>469</v>
      </c>
      <c r="H256" s="16" t="s">
        <v>469</v>
      </c>
      <c r="I256" s="16">
        <v>18.190000000000001</v>
      </c>
      <c r="J256" s="16">
        <v>18.190000000000001</v>
      </c>
      <c r="K256" s="16" t="s">
        <v>1691</v>
      </c>
    </row>
    <row r="257" spans="1:11" ht="27">
      <c r="A257" s="16">
        <v>3</v>
      </c>
      <c r="B257" s="16">
        <v>255</v>
      </c>
      <c r="C257" s="16" t="s">
        <v>1684</v>
      </c>
      <c r="D257" s="16" t="s">
        <v>51</v>
      </c>
      <c r="E257" s="16" t="s">
        <v>1696</v>
      </c>
      <c r="F257" s="16" t="s">
        <v>89</v>
      </c>
      <c r="G257" s="16" t="s">
        <v>1698</v>
      </c>
      <c r="H257" s="16" t="s">
        <v>1698</v>
      </c>
      <c r="I257" s="16">
        <v>350</v>
      </c>
      <c r="J257" s="16">
        <v>35</v>
      </c>
      <c r="K257" s="16" t="s">
        <v>1695</v>
      </c>
    </row>
    <row r="258" spans="1:11" ht="27">
      <c r="A258" s="16">
        <v>3</v>
      </c>
      <c r="B258" s="16">
        <v>256</v>
      </c>
      <c r="C258" s="16" t="s">
        <v>1684</v>
      </c>
      <c r="D258" s="16" t="s">
        <v>51</v>
      </c>
      <c r="E258" s="16" t="s">
        <v>1702</v>
      </c>
      <c r="F258" s="16" t="s">
        <v>47</v>
      </c>
      <c r="G258" s="16" t="s">
        <v>1704</v>
      </c>
      <c r="H258" s="16" t="s">
        <v>1704</v>
      </c>
      <c r="I258" s="16">
        <v>10.48</v>
      </c>
      <c r="J258" s="16">
        <v>10.48</v>
      </c>
      <c r="K258" s="16" t="s">
        <v>1701</v>
      </c>
    </row>
    <row r="259" spans="1:11" ht="27">
      <c r="A259" s="16">
        <v>3</v>
      </c>
      <c r="B259" s="16">
        <v>257</v>
      </c>
      <c r="C259" s="16" t="s">
        <v>1708</v>
      </c>
      <c r="D259" s="16" t="s">
        <v>45</v>
      </c>
      <c r="E259" s="16" t="s">
        <v>1709</v>
      </c>
      <c r="F259" s="16" t="s">
        <v>89</v>
      </c>
      <c r="G259" s="16" t="s">
        <v>354</v>
      </c>
      <c r="H259" s="16" t="s">
        <v>354</v>
      </c>
      <c r="I259" s="16">
        <v>52.14</v>
      </c>
      <c r="J259" s="16">
        <v>10.428000000000001</v>
      </c>
      <c r="K259" s="16" t="s">
        <v>1707</v>
      </c>
    </row>
    <row r="260" spans="1:11" ht="27">
      <c r="A260" s="16">
        <v>3</v>
      </c>
      <c r="B260" s="16">
        <v>258</v>
      </c>
      <c r="C260" s="16" t="s">
        <v>1684</v>
      </c>
      <c r="D260" s="16" t="s">
        <v>51</v>
      </c>
      <c r="E260" s="16" t="s">
        <v>1692</v>
      </c>
      <c r="F260" s="16" t="s">
        <v>512</v>
      </c>
      <c r="G260" s="16" t="s">
        <v>1714</v>
      </c>
      <c r="H260" s="16" t="s">
        <v>1714</v>
      </c>
      <c r="I260" s="16">
        <v>13.46</v>
      </c>
      <c r="J260" s="16">
        <v>13.46</v>
      </c>
      <c r="K260" s="16" t="s">
        <v>1712</v>
      </c>
    </row>
    <row r="261" spans="1:11" ht="27">
      <c r="A261" s="16">
        <v>3</v>
      </c>
      <c r="B261" s="16">
        <v>259</v>
      </c>
      <c r="C261" s="16" t="s">
        <v>1684</v>
      </c>
      <c r="D261" s="16" t="s">
        <v>374</v>
      </c>
      <c r="E261" s="16" t="s">
        <v>1692</v>
      </c>
      <c r="F261" s="16" t="s">
        <v>512</v>
      </c>
      <c r="G261" s="16" t="s">
        <v>1719</v>
      </c>
      <c r="H261" s="16" t="s">
        <v>1719</v>
      </c>
      <c r="I261" s="16">
        <v>22.94</v>
      </c>
      <c r="J261" s="16">
        <v>22.94</v>
      </c>
      <c r="K261" s="16" t="s">
        <v>1717</v>
      </c>
    </row>
    <row r="262" spans="1:11" ht="27">
      <c r="A262" s="16">
        <v>3</v>
      </c>
      <c r="B262" s="16">
        <v>260</v>
      </c>
      <c r="C262" s="16" t="s">
        <v>1684</v>
      </c>
      <c r="D262" s="16" t="s">
        <v>51</v>
      </c>
      <c r="E262" s="16" t="s">
        <v>1723</v>
      </c>
      <c r="F262" s="16" t="s">
        <v>89</v>
      </c>
      <c r="G262" s="16" t="s">
        <v>1725</v>
      </c>
      <c r="H262" s="16" t="s">
        <v>1725</v>
      </c>
      <c r="I262" s="16">
        <v>68.8</v>
      </c>
      <c r="J262" s="16">
        <v>68.8</v>
      </c>
      <c r="K262" s="16" t="s">
        <v>1722</v>
      </c>
    </row>
    <row r="263" spans="1:11" ht="40.5">
      <c r="A263" s="16">
        <v>3</v>
      </c>
      <c r="B263" s="16">
        <v>261</v>
      </c>
      <c r="C263" s="16" t="s">
        <v>1684</v>
      </c>
      <c r="D263" s="16" t="s">
        <v>51</v>
      </c>
      <c r="E263" s="16" t="s">
        <v>1702</v>
      </c>
      <c r="F263" s="16" t="s">
        <v>47</v>
      </c>
      <c r="G263" s="16" t="s">
        <v>1730</v>
      </c>
      <c r="H263" s="16" t="s">
        <v>1730</v>
      </c>
      <c r="I263" s="16">
        <v>14.58</v>
      </c>
      <c r="J263" s="16">
        <v>14.58</v>
      </c>
      <c r="K263" s="16" t="s">
        <v>1728</v>
      </c>
    </row>
    <row r="264" spans="1:11" ht="27">
      <c r="A264" s="16">
        <v>3</v>
      </c>
      <c r="B264" s="16">
        <v>262</v>
      </c>
      <c r="C264" s="16" t="s">
        <v>1684</v>
      </c>
      <c r="D264" s="16" t="s">
        <v>484</v>
      </c>
      <c r="E264" s="16" t="s">
        <v>1723</v>
      </c>
      <c r="F264" s="16" t="s">
        <v>89</v>
      </c>
      <c r="G264" s="16" t="s">
        <v>274</v>
      </c>
      <c r="H264" s="16" t="s">
        <v>274</v>
      </c>
      <c r="I264" s="16">
        <v>15.1</v>
      </c>
      <c r="J264" s="16">
        <v>15.1</v>
      </c>
      <c r="K264" s="16" t="s">
        <v>1733</v>
      </c>
    </row>
    <row r="265" spans="1:11" ht="27">
      <c r="A265" s="16">
        <v>3</v>
      </c>
      <c r="B265" s="16">
        <v>263</v>
      </c>
      <c r="C265" s="16" t="s">
        <v>1684</v>
      </c>
      <c r="D265" s="16" t="s">
        <v>484</v>
      </c>
      <c r="E265" s="16" t="s">
        <v>1696</v>
      </c>
      <c r="F265" s="16" t="s">
        <v>89</v>
      </c>
      <c r="G265" s="16" t="s">
        <v>1738</v>
      </c>
      <c r="H265" s="16" t="s">
        <v>1738</v>
      </c>
      <c r="I265" s="16">
        <v>21.7</v>
      </c>
      <c r="J265" s="16">
        <v>2.17</v>
      </c>
      <c r="K265" s="16" t="s">
        <v>1736</v>
      </c>
    </row>
    <row r="266" spans="1:11" ht="27">
      <c r="A266" s="16">
        <v>3</v>
      </c>
      <c r="B266" s="16">
        <v>264</v>
      </c>
      <c r="C266" s="16" t="s">
        <v>1684</v>
      </c>
      <c r="D266" s="16" t="s">
        <v>1742</v>
      </c>
      <c r="E266" s="16" t="s">
        <v>1702</v>
      </c>
      <c r="F266" s="16" t="s">
        <v>47</v>
      </c>
      <c r="G266" s="16" t="s">
        <v>1744</v>
      </c>
      <c r="H266" s="16" t="s">
        <v>1744</v>
      </c>
      <c r="I266" s="16">
        <v>7.98</v>
      </c>
      <c r="J266" s="16">
        <v>7.98</v>
      </c>
      <c r="K266" s="16" t="s">
        <v>1741</v>
      </c>
    </row>
    <row r="267" spans="1:11" ht="27">
      <c r="A267" s="16">
        <v>3</v>
      </c>
      <c r="B267" s="16">
        <v>265</v>
      </c>
      <c r="C267" s="16" t="s">
        <v>1684</v>
      </c>
      <c r="D267" s="16" t="s">
        <v>51</v>
      </c>
      <c r="E267" s="16" t="s">
        <v>1748</v>
      </c>
      <c r="F267" s="16" t="s">
        <v>89</v>
      </c>
      <c r="G267" s="16" t="s">
        <v>1750</v>
      </c>
      <c r="H267" s="16" t="s">
        <v>1750</v>
      </c>
      <c r="I267" s="16">
        <v>16.3</v>
      </c>
      <c r="J267" s="16">
        <v>16.3</v>
      </c>
      <c r="K267" s="16" t="s">
        <v>1747</v>
      </c>
    </row>
    <row r="268" spans="1:11" ht="27">
      <c r="A268" s="16">
        <v>3</v>
      </c>
      <c r="B268" s="16">
        <v>266</v>
      </c>
      <c r="C268" s="16" t="s">
        <v>1684</v>
      </c>
      <c r="D268" s="16" t="s">
        <v>51</v>
      </c>
      <c r="E268" s="16" t="s">
        <v>1723</v>
      </c>
      <c r="F268" s="16" t="s">
        <v>89</v>
      </c>
      <c r="G268" s="16" t="s">
        <v>248</v>
      </c>
      <c r="H268" s="16" t="s">
        <v>248</v>
      </c>
      <c r="I268" s="16">
        <v>15</v>
      </c>
      <c r="J268" s="16">
        <v>15</v>
      </c>
      <c r="K268" s="16" t="s">
        <v>1753</v>
      </c>
    </row>
    <row r="269" spans="1:11" ht="27">
      <c r="A269" s="16">
        <v>3</v>
      </c>
      <c r="B269" s="16">
        <v>267</v>
      </c>
      <c r="C269" s="16" t="s">
        <v>1684</v>
      </c>
      <c r="D269" s="16" t="s">
        <v>51</v>
      </c>
      <c r="E269" s="16" t="s">
        <v>1757</v>
      </c>
      <c r="F269" s="16" t="s">
        <v>89</v>
      </c>
      <c r="G269" s="16" t="s">
        <v>1759</v>
      </c>
      <c r="H269" s="16" t="s">
        <v>1759</v>
      </c>
      <c r="I269" s="16">
        <v>78</v>
      </c>
      <c r="J269" s="16">
        <v>7.8</v>
      </c>
      <c r="K269" s="16" t="s">
        <v>1756</v>
      </c>
    </row>
    <row r="270" spans="1:11" ht="27">
      <c r="A270" s="16">
        <v>3</v>
      </c>
      <c r="B270" s="16">
        <v>268</v>
      </c>
      <c r="C270" s="16" t="s">
        <v>1763</v>
      </c>
      <c r="D270" s="16" t="s">
        <v>484</v>
      </c>
      <c r="E270" s="16" t="s">
        <v>1764</v>
      </c>
      <c r="F270" s="16" t="s">
        <v>89</v>
      </c>
      <c r="G270" s="16" t="s">
        <v>1766</v>
      </c>
      <c r="H270" s="16" t="s">
        <v>1766</v>
      </c>
      <c r="I270" s="16">
        <v>303</v>
      </c>
      <c r="J270" s="16">
        <v>30.3</v>
      </c>
      <c r="K270" s="16" t="s">
        <v>1762</v>
      </c>
    </row>
    <row r="271" spans="1:11" ht="27">
      <c r="A271" s="16">
        <v>3</v>
      </c>
      <c r="B271" s="16">
        <v>269</v>
      </c>
      <c r="C271" s="16" t="s">
        <v>1763</v>
      </c>
      <c r="D271" s="16" t="s">
        <v>484</v>
      </c>
      <c r="E271" s="16" t="s">
        <v>1770</v>
      </c>
      <c r="F271" s="16" t="s">
        <v>47</v>
      </c>
      <c r="G271" s="16" t="s">
        <v>1772</v>
      </c>
      <c r="H271" s="16" t="s">
        <v>1772</v>
      </c>
      <c r="I271" s="16">
        <v>20.75</v>
      </c>
      <c r="J271" s="16">
        <v>20.75</v>
      </c>
      <c r="K271" s="16" t="s">
        <v>1769</v>
      </c>
    </row>
    <row r="272" spans="1:11" ht="27">
      <c r="A272" s="16">
        <v>3</v>
      </c>
      <c r="B272" s="16">
        <v>270</v>
      </c>
      <c r="C272" s="16" t="s">
        <v>1708</v>
      </c>
      <c r="D272" s="16" t="s">
        <v>45</v>
      </c>
      <c r="E272" s="16" t="s">
        <v>1776</v>
      </c>
      <c r="F272" s="16" t="s">
        <v>512</v>
      </c>
      <c r="G272" s="16" t="s">
        <v>1778</v>
      </c>
      <c r="H272" s="16" t="s">
        <v>1778</v>
      </c>
      <c r="I272" s="16">
        <v>6.6</v>
      </c>
      <c r="J272" s="16">
        <v>6.6</v>
      </c>
      <c r="K272" s="16" t="s">
        <v>1775</v>
      </c>
    </row>
    <row r="273" spans="1:11" ht="27">
      <c r="A273" s="16">
        <v>3</v>
      </c>
      <c r="B273" s="16">
        <v>271</v>
      </c>
      <c r="C273" s="16" t="s">
        <v>1708</v>
      </c>
      <c r="D273" s="16" t="s">
        <v>45</v>
      </c>
      <c r="E273" s="16" t="s">
        <v>1776</v>
      </c>
      <c r="F273" s="16" t="s">
        <v>512</v>
      </c>
      <c r="G273" s="16" t="s">
        <v>1783</v>
      </c>
      <c r="H273" s="16" t="s">
        <v>1783</v>
      </c>
      <c r="I273" s="16">
        <v>14.07</v>
      </c>
      <c r="J273" s="16">
        <v>14.07</v>
      </c>
      <c r="K273" s="16" t="s">
        <v>1781</v>
      </c>
    </row>
    <row r="274" spans="1:11" ht="27">
      <c r="A274" s="16">
        <v>3</v>
      </c>
      <c r="B274" s="16">
        <v>272</v>
      </c>
      <c r="C274" s="16" t="s">
        <v>1684</v>
      </c>
      <c r="D274" s="16" t="s">
        <v>51</v>
      </c>
      <c r="E274" s="16" t="s">
        <v>1723</v>
      </c>
      <c r="F274" s="16" t="s">
        <v>89</v>
      </c>
      <c r="G274" s="16" t="s">
        <v>1788</v>
      </c>
      <c r="H274" s="16" t="s">
        <v>1788</v>
      </c>
      <c r="I274" s="16">
        <v>13</v>
      </c>
      <c r="J274" s="16">
        <v>13</v>
      </c>
      <c r="K274" s="16" t="s">
        <v>1786</v>
      </c>
    </row>
    <row r="275" spans="1:11" ht="27">
      <c r="A275" s="16">
        <v>3</v>
      </c>
      <c r="B275" s="16">
        <v>273</v>
      </c>
      <c r="C275" s="16" t="s">
        <v>1684</v>
      </c>
      <c r="D275" s="16" t="s">
        <v>484</v>
      </c>
      <c r="E275" s="16" t="s">
        <v>1702</v>
      </c>
      <c r="F275" s="16" t="s">
        <v>47</v>
      </c>
      <c r="G275" s="16" t="s">
        <v>1793</v>
      </c>
      <c r="H275" s="16" t="s">
        <v>1793</v>
      </c>
      <c r="I275" s="16">
        <v>27.39</v>
      </c>
      <c r="J275" s="16">
        <v>27.39</v>
      </c>
      <c r="K275" s="16" t="s">
        <v>1791</v>
      </c>
    </row>
    <row r="276" spans="1:11" ht="27">
      <c r="A276" s="16">
        <v>3</v>
      </c>
      <c r="B276" s="16">
        <v>274</v>
      </c>
      <c r="C276" s="16" t="s">
        <v>1684</v>
      </c>
      <c r="D276" s="16" t="s">
        <v>51</v>
      </c>
      <c r="E276" s="16" t="s">
        <v>1696</v>
      </c>
      <c r="F276" s="16" t="s">
        <v>89</v>
      </c>
      <c r="G276" s="16" t="s">
        <v>1798</v>
      </c>
      <c r="H276" s="16" t="s">
        <v>1798</v>
      </c>
      <c r="I276" s="16">
        <v>175</v>
      </c>
      <c r="J276" s="16">
        <v>17.5</v>
      </c>
      <c r="K276" s="16" t="s">
        <v>1796</v>
      </c>
    </row>
    <row r="277" spans="1:11" ht="27">
      <c r="A277" s="16">
        <v>3</v>
      </c>
      <c r="B277" s="16">
        <v>275</v>
      </c>
      <c r="C277" s="16" t="s">
        <v>1684</v>
      </c>
      <c r="D277" s="16" t="s">
        <v>51</v>
      </c>
      <c r="E277" s="16" t="s">
        <v>1702</v>
      </c>
      <c r="F277" s="16" t="s">
        <v>47</v>
      </c>
      <c r="G277" s="16" t="s">
        <v>1803</v>
      </c>
      <c r="H277" s="16" t="s">
        <v>1803</v>
      </c>
      <c r="I277" s="16">
        <v>17</v>
      </c>
      <c r="J277" s="16">
        <v>17</v>
      </c>
      <c r="K277" s="16" t="s">
        <v>1801</v>
      </c>
    </row>
    <row r="278" spans="1:11" ht="27">
      <c r="A278" s="16">
        <v>3</v>
      </c>
      <c r="B278" s="16">
        <v>276</v>
      </c>
      <c r="C278" s="16" t="s">
        <v>1684</v>
      </c>
      <c r="D278" s="16" t="s">
        <v>51</v>
      </c>
      <c r="E278" s="16" t="s">
        <v>1807</v>
      </c>
      <c r="F278" s="16" t="s">
        <v>89</v>
      </c>
      <c r="G278" s="16" t="s">
        <v>1698</v>
      </c>
      <c r="H278" s="16" t="s">
        <v>1698</v>
      </c>
      <c r="I278" s="16">
        <v>172.5</v>
      </c>
      <c r="J278" s="16">
        <v>17.25</v>
      </c>
      <c r="K278" s="16" t="s">
        <v>1806</v>
      </c>
    </row>
    <row r="279" spans="1:11" ht="27">
      <c r="A279" s="16">
        <v>3</v>
      </c>
      <c r="B279" s="16">
        <v>277</v>
      </c>
      <c r="C279" s="16" t="s">
        <v>1684</v>
      </c>
      <c r="D279" s="16" t="s">
        <v>51</v>
      </c>
      <c r="E279" s="16" t="s">
        <v>1091</v>
      </c>
      <c r="F279" s="16" t="s">
        <v>47</v>
      </c>
      <c r="G279" s="16" t="s">
        <v>1812</v>
      </c>
      <c r="H279" s="16" t="s">
        <v>1812</v>
      </c>
      <c r="I279" s="16">
        <v>7.08</v>
      </c>
      <c r="J279" s="16">
        <v>7.08</v>
      </c>
      <c r="K279" s="16" t="s">
        <v>1810</v>
      </c>
    </row>
    <row r="280" spans="1:11" ht="27">
      <c r="A280" s="16">
        <v>3</v>
      </c>
      <c r="B280" s="16">
        <v>278</v>
      </c>
      <c r="C280" s="16" t="s">
        <v>1684</v>
      </c>
      <c r="D280" s="16" t="s">
        <v>484</v>
      </c>
      <c r="E280" s="16" t="s">
        <v>1816</v>
      </c>
      <c r="F280" s="16" t="s">
        <v>89</v>
      </c>
      <c r="G280" s="16" t="s">
        <v>274</v>
      </c>
      <c r="H280" s="16" t="s">
        <v>274</v>
      </c>
      <c r="I280" s="16">
        <v>4.4000000000000004</v>
      </c>
      <c r="J280" s="16">
        <v>4.4000000000000004</v>
      </c>
      <c r="K280" s="16" t="s">
        <v>1815</v>
      </c>
    </row>
    <row r="281" spans="1:11" ht="27">
      <c r="A281" s="16">
        <v>3</v>
      </c>
      <c r="B281" s="16">
        <v>279</v>
      </c>
      <c r="C281" s="16" t="s">
        <v>1708</v>
      </c>
      <c r="D281" s="16" t="s">
        <v>45</v>
      </c>
      <c r="E281" s="16" t="s">
        <v>1776</v>
      </c>
      <c r="F281" s="16" t="s">
        <v>512</v>
      </c>
      <c r="G281" s="16" t="s">
        <v>389</v>
      </c>
      <c r="H281" s="16" t="s">
        <v>389</v>
      </c>
      <c r="I281" s="16">
        <v>31</v>
      </c>
      <c r="J281" s="16">
        <v>31</v>
      </c>
      <c r="K281" s="16" t="s">
        <v>1819</v>
      </c>
    </row>
    <row r="282" spans="1:11" ht="27">
      <c r="A282" s="16">
        <v>3</v>
      </c>
      <c r="B282" s="16">
        <v>280</v>
      </c>
      <c r="C282" s="16" t="s">
        <v>1684</v>
      </c>
      <c r="D282" s="16" t="s">
        <v>51</v>
      </c>
      <c r="E282" s="16" t="s">
        <v>1823</v>
      </c>
      <c r="F282" s="16" t="s">
        <v>47</v>
      </c>
      <c r="G282" s="16" t="s">
        <v>320</v>
      </c>
      <c r="H282" s="16" t="s">
        <v>320</v>
      </c>
      <c r="I282" s="16">
        <v>7.73</v>
      </c>
      <c r="J282" s="16">
        <v>7.73</v>
      </c>
      <c r="K282" s="16" t="s">
        <v>1822</v>
      </c>
    </row>
    <row r="283" spans="1:11" ht="27">
      <c r="A283" s="16">
        <v>3</v>
      </c>
      <c r="B283" s="16">
        <v>281</v>
      </c>
      <c r="C283" s="16" t="s">
        <v>1684</v>
      </c>
      <c r="D283" s="16" t="s">
        <v>374</v>
      </c>
      <c r="E283" s="16" t="s">
        <v>1692</v>
      </c>
      <c r="F283" s="16" t="s">
        <v>512</v>
      </c>
      <c r="G283" s="16" t="s">
        <v>453</v>
      </c>
      <c r="H283" s="16" t="s">
        <v>453</v>
      </c>
      <c r="I283" s="16">
        <v>15.75</v>
      </c>
      <c r="J283" s="16">
        <v>15.75</v>
      </c>
      <c r="K283" s="16" t="s">
        <v>1826</v>
      </c>
    </row>
    <row r="284" spans="1:11" ht="27">
      <c r="A284" s="16">
        <v>3</v>
      </c>
      <c r="B284" s="16">
        <v>282</v>
      </c>
      <c r="C284" s="16" t="s">
        <v>1684</v>
      </c>
      <c r="D284" s="16" t="s">
        <v>51</v>
      </c>
      <c r="E284" s="16" t="s">
        <v>1830</v>
      </c>
      <c r="F284" s="16" t="s">
        <v>89</v>
      </c>
      <c r="G284" s="16" t="s">
        <v>1832</v>
      </c>
      <c r="H284" s="16" t="s">
        <v>1832</v>
      </c>
      <c r="I284" s="16">
        <v>197.02</v>
      </c>
      <c r="J284" s="16">
        <v>39.404000000000003</v>
      </c>
      <c r="K284" s="16" t="s">
        <v>1829</v>
      </c>
    </row>
    <row r="285" spans="1:11" ht="27">
      <c r="A285" s="16">
        <v>3</v>
      </c>
      <c r="B285" s="16">
        <v>283</v>
      </c>
      <c r="C285" s="16" t="s">
        <v>1684</v>
      </c>
      <c r="D285" s="16" t="s">
        <v>51</v>
      </c>
      <c r="E285" s="16" t="s">
        <v>1836</v>
      </c>
      <c r="F285" s="16" t="s">
        <v>89</v>
      </c>
      <c r="G285" s="16" t="s">
        <v>1838</v>
      </c>
      <c r="H285" s="16" t="s">
        <v>1839</v>
      </c>
      <c r="I285" s="16">
        <v>591.70000000000005</v>
      </c>
      <c r="J285" s="16">
        <v>591.70000000000005</v>
      </c>
      <c r="K285" s="16" t="s">
        <v>1835</v>
      </c>
    </row>
    <row r="286" spans="1:11" ht="27">
      <c r="A286" s="16">
        <v>3</v>
      </c>
      <c r="B286" s="16">
        <v>284</v>
      </c>
      <c r="C286" s="16" t="s">
        <v>1843</v>
      </c>
      <c r="D286" s="16" t="s">
        <v>45</v>
      </c>
      <c r="E286" s="16" t="s">
        <v>1844</v>
      </c>
      <c r="F286" s="16" t="s">
        <v>89</v>
      </c>
      <c r="G286" s="16" t="s">
        <v>1846</v>
      </c>
      <c r="H286" s="16" t="s">
        <v>1846</v>
      </c>
      <c r="I286" s="16">
        <v>91</v>
      </c>
      <c r="J286" s="16">
        <v>18.2</v>
      </c>
      <c r="K286" s="16" t="s">
        <v>1842</v>
      </c>
    </row>
    <row r="287" spans="1:11" ht="27">
      <c r="A287" s="16">
        <v>3</v>
      </c>
      <c r="B287" s="16">
        <v>285</v>
      </c>
      <c r="C287" s="16" t="s">
        <v>1763</v>
      </c>
      <c r="D287" s="16" t="s">
        <v>51</v>
      </c>
      <c r="E287" s="16" t="s">
        <v>1850</v>
      </c>
      <c r="F287" s="16" t="s">
        <v>89</v>
      </c>
      <c r="G287" s="16" t="s">
        <v>1698</v>
      </c>
      <c r="H287" s="16" t="s">
        <v>1698</v>
      </c>
      <c r="I287" s="16">
        <v>420</v>
      </c>
      <c r="J287" s="16">
        <v>420</v>
      </c>
      <c r="K287" s="16" t="s">
        <v>1849</v>
      </c>
    </row>
    <row r="288" spans="1:11" ht="27">
      <c r="A288" s="16">
        <v>3</v>
      </c>
      <c r="B288" s="16">
        <v>286</v>
      </c>
      <c r="C288" s="16" t="s">
        <v>1684</v>
      </c>
      <c r="D288" s="16" t="s">
        <v>51</v>
      </c>
      <c r="E288" s="16" t="s">
        <v>1854</v>
      </c>
      <c r="F288" s="16" t="s">
        <v>89</v>
      </c>
      <c r="G288" s="16" t="s">
        <v>338</v>
      </c>
      <c r="H288" s="16" t="s">
        <v>338</v>
      </c>
      <c r="I288" s="16">
        <v>174.8</v>
      </c>
      <c r="J288" s="16">
        <v>8.74</v>
      </c>
      <c r="K288" s="16" t="s">
        <v>1853</v>
      </c>
    </row>
    <row r="289" spans="1:11" ht="27">
      <c r="A289" s="16">
        <v>3</v>
      </c>
      <c r="B289" s="16">
        <v>287</v>
      </c>
      <c r="C289" s="16" t="s">
        <v>1860</v>
      </c>
      <c r="D289" s="16" t="s">
        <v>1862</v>
      </c>
      <c r="E289" s="16" t="s">
        <v>1866</v>
      </c>
      <c r="F289" s="16" t="s">
        <v>89</v>
      </c>
      <c r="G289" s="16" t="s">
        <v>1867</v>
      </c>
      <c r="H289" s="16" t="s">
        <v>781</v>
      </c>
      <c r="I289" s="16">
        <v>125.75</v>
      </c>
      <c r="J289" s="16">
        <v>125.75</v>
      </c>
      <c r="K289" s="16" t="s">
        <v>1865</v>
      </c>
    </row>
    <row r="290" spans="1:11" ht="27">
      <c r="A290" s="16">
        <v>3</v>
      </c>
      <c r="B290" s="16">
        <v>288</v>
      </c>
      <c r="C290" s="16" t="s">
        <v>1860</v>
      </c>
      <c r="D290" s="16" t="s">
        <v>1862</v>
      </c>
      <c r="E290" s="16" t="s">
        <v>1871</v>
      </c>
      <c r="F290" s="16" t="s">
        <v>89</v>
      </c>
      <c r="G290" s="16" t="s">
        <v>1873</v>
      </c>
      <c r="H290" s="16" t="s">
        <v>1873</v>
      </c>
      <c r="I290" s="16">
        <v>135.19999999999999</v>
      </c>
      <c r="J290" s="16">
        <v>3.38</v>
      </c>
      <c r="K290" s="16" t="s">
        <v>1870</v>
      </c>
    </row>
    <row r="291" spans="1:11" ht="40.5">
      <c r="A291" s="16">
        <v>3</v>
      </c>
      <c r="B291" s="16">
        <v>289</v>
      </c>
      <c r="C291" s="16" t="s">
        <v>1860</v>
      </c>
      <c r="D291" s="16" t="s">
        <v>1862</v>
      </c>
      <c r="E291" s="16" t="s">
        <v>1877</v>
      </c>
      <c r="F291" s="16" t="s">
        <v>89</v>
      </c>
      <c r="G291" s="16" t="s">
        <v>1879</v>
      </c>
      <c r="H291" s="16" t="s">
        <v>1879</v>
      </c>
      <c r="I291" s="16">
        <v>112</v>
      </c>
      <c r="J291" s="16">
        <v>4</v>
      </c>
      <c r="K291" s="16" t="s">
        <v>1876</v>
      </c>
    </row>
    <row r="292" spans="1:11" ht="40.5">
      <c r="A292" s="16">
        <v>3</v>
      </c>
      <c r="B292" s="16">
        <v>290</v>
      </c>
      <c r="C292" s="16" t="s">
        <v>1860</v>
      </c>
      <c r="D292" s="16" t="s">
        <v>1862</v>
      </c>
      <c r="E292" s="16" t="s">
        <v>1883</v>
      </c>
      <c r="F292" s="16" t="s">
        <v>89</v>
      </c>
      <c r="G292" s="16" t="s">
        <v>1879</v>
      </c>
      <c r="H292" s="16" t="s">
        <v>1879</v>
      </c>
      <c r="I292" s="16">
        <v>64</v>
      </c>
      <c r="J292" s="16">
        <v>4</v>
      </c>
      <c r="K292" s="16" t="s">
        <v>1882</v>
      </c>
    </row>
    <row r="293" spans="1:11" ht="27">
      <c r="A293" s="16">
        <v>5</v>
      </c>
      <c r="B293" s="16">
        <v>291</v>
      </c>
      <c r="C293" s="16" t="s">
        <v>1884</v>
      </c>
      <c r="D293" s="16" t="s">
        <v>51</v>
      </c>
      <c r="E293" s="16" t="s">
        <v>1889</v>
      </c>
      <c r="F293" s="16" t="s">
        <v>47</v>
      </c>
      <c r="G293" s="16" t="s">
        <v>858</v>
      </c>
      <c r="H293" s="16" t="s">
        <v>858</v>
      </c>
      <c r="I293" s="16">
        <v>150.99</v>
      </c>
      <c r="J293" s="16">
        <v>150.99</v>
      </c>
      <c r="K293" s="16" t="s">
        <v>1888</v>
      </c>
    </row>
    <row r="294" spans="1:11" ht="40.5">
      <c r="A294" s="16">
        <v>5</v>
      </c>
      <c r="B294" s="16">
        <v>292</v>
      </c>
      <c r="C294" s="16" t="s">
        <v>1884</v>
      </c>
      <c r="D294" s="16" t="s">
        <v>51</v>
      </c>
      <c r="E294" s="16" t="s">
        <v>1893</v>
      </c>
      <c r="F294" s="16" t="s">
        <v>89</v>
      </c>
      <c r="G294" s="16" t="s">
        <v>1895</v>
      </c>
      <c r="H294" s="16" t="s">
        <v>1896</v>
      </c>
      <c r="I294" s="16">
        <v>344</v>
      </c>
      <c r="J294" s="16">
        <v>344</v>
      </c>
      <c r="K294" s="16" t="s">
        <v>1892</v>
      </c>
    </row>
    <row r="295" spans="1:11" ht="27">
      <c r="A295" s="16">
        <v>5</v>
      </c>
      <c r="B295" s="16">
        <v>293</v>
      </c>
      <c r="C295" s="16" t="s">
        <v>1884</v>
      </c>
      <c r="D295" s="16" t="s">
        <v>51</v>
      </c>
      <c r="E295" s="16" t="s">
        <v>1889</v>
      </c>
      <c r="F295" s="16" t="s">
        <v>47</v>
      </c>
      <c r="G295" s="16" t="s">
        <v>1901</v>
      </c>
      <c r="H295" s="16" t="s">
        <v>1901</v>
      </c>
      <c r="I295" s="16">
        <v>48.81</v>
      </c>
      <c r="J295" s="16">
        <v>48.81</v>
      </c>
      <c r="K295" s="16" t="s">
        <v>1899</v>
      </c>
    </row>
    <row r="296" spans="1:11" ht="27">
      <c r="A296" s="16">
        <v>5</v>
      </c>
      <c r="B296" s="16">
        <v>294</v>
      </c>
      <c r="C296" s="16" t="s">
        <v>1884</v>
      </c>
      <c r="D296" s="16" t="s">
        <v>484</v>
      </c>
      <c r="E296" s="16" t="s">
        <v>1905</v>
      </c>
      <c r="F296" s="16" t="s">
        <v>89</v>
      </c>
      <c r="G296" s="16" t="s">
        <v>553</v>
      </c>
      <c r="H296" s="16" t="s">
        <v>553</v>
      </c>
      <c r="I296" s="16">
        <v>48.97</v>
      </c>
      <c r="J296" s="16">
        <v>48.97</v>
      </c>
      <c r="K296" s="16" t="s">
        <v>1904</v>
      </c>
    </row>
    <row r="297" spans="1:11" ht="40.5">
      <c r="A297" s="16">
        <v>5</v>
      </c>
      <c r="B297" s="16">
        <v>295</v>
      </c>
      <c r="C297" s="16" t="s">
        <v>1884</v>
      </c>
      <c r="D297" s="16" t="s">
        <v>51</v>
      </c>
      <c r="E297" s="16" t="s">
        <v>1909</v>
      </c>
      <c r="F297" s="16" t="s">
        <v>512</v>
      </c>
      <c r="G297" s="16" t="s">
        <v>1911</v>
      </c>
      <c r="H297" s="16" t="s">
        <v>1911</v>
      </c>
      <c r="I297" s="16">
        <v>239</v>
      </c>
      <c r="J297" s="16">
        <v>239</v>
      </c>
      <c r="K297" s="16" t="s">
        <v>1908</v>
      </c>
    </row>
    <row r="298" spans="1:11" ht="27">
      <c r="A298" s="16">
        <v>5</v>
      </c>
      <c r="B298" s="16">
        <v>296</v>
      </c>
      <c r="C298" s="16" t="s">
        <v>1884</v>
      </c>
      <c r="D298" s="16" t="s">
        <v>51</v>
      </c>
      <c r="E298" s="16" t="s">
        <v>1916</v>
      </c>
      <c r="F298" s="16" t="s">
        <v>47</v>
      </c>
      <c r="G298" s="16" t="s">
        <v>858</v>
      </c>
      <c r="H298" s="16" t="s">
        <v>858</v>
      </c>
      <c r="I298" s="16">
        <v>838</v>
      </c>
      <c r="J298" s="16">
        <v>838</v>
      </c>
      <c r="K298" s="16" t="s">
        <v>1915</v>
      </c>
    </row>
    <row r="299" spans="1:11" ht="27">
      <c r="A299" s="16">
        <v>5</v>
      </c>
      <c r="B299" s="16">
        <v>297</v>
      </c>
      <c r="C299" s="16" t="s">
        <v>1884</v>
      </c>
      <c r="D299" s="16" t="s">
        <v>51</v>
      </c>
      <c r="E299" s="16" t="s">
        <v>1920</v>
      </c>
      <c r="F299" s="16" t="s">
        <v>89</v>
      </c>
      <c r="G299" s="16" t="s">
        <v>1921</v>
      </c>
      <c r="H299" s="16" t="s">
        <v>1896</v>
      </c>
      <c r="I299" s="16">
        <v>1594</v>
      </c>
      <c r="J299" s="16">
        <v>1594</v>
      </c>
      <c r="K299" s="16" t="s">
        <v>1919</v>
      </c>
    </row>
    <row r="300" spans="1:11" ht="27">
      <c r="A300" s="16">
        <v>5</v>
      </c>
      <c r="B300" s="16">
        <v>298</v>
      </c>
      <c r="C300" s="16" t="s">
        <v>1884</v>
      </c>
      <c r="D300" s="16" t="s">
        <v>51</v>
      </c>
      <c r="E300" s="16" t="s">
        <v>1916</v>
      </c>
      <c r="F300" s="16" t="s">
        <v>47</v>
      </c>
      <c r="G300" s="16" t="s">
        <v>1901</v>
      </c>
      <c r="H300" s="16" t="s">
        <v>1901</v>
      </c>
      <c r="I300" s="16">
        <v>407.2</v>
      </c>
      <c r="J300" s="16">
        <v>407.2</v>
      </c>
      <c r="K300" s="16" t="s">
        <v>1928</v>
      </c>
    </row>
    <row r="301" spans="1:11" ht="40.5">
      <c r="A301" s="16">
        <v>5</v>
      </c>
      <c r="B301" s="16">
        <v>299</v>
      </c>
      <c r="C301" s="16" t="s">
        <v>1884</v>
      </c>
      <c r="D301" s="16" t="s">
        <v>51</v>
      </c>
      <c r="E301" s="16" t="s">
        <v>1925</v>
      </c>
      <c r="F301" s="16" t="s">
        <v>512</v>
      </c>
      <c r="G301" s="16" t="s">
        <v>1911</v>
      </c>
      <c r="H301" s="16" t="s">
        <v>1911</v>
      </c>
      <c r="I301" s="16">
        <v>1099</v>
      </c>
      <c r="J301" s="16">
        <v>1099</v>
      </c>
      <c r="K301" s="16" t="s">
        <v>1931</v>
      </c>
    </row>
    <row r="302" spans="1:11" s="10" customFormat="1" ht="27">
      <c r="A302" s="16">
        <v>4</v>
      </c>
      <c r="B302" s="16">
        <v>300</v>
      </c>
      <c r="C302" s="16" t="s">
        <v>1934</v>
      </c>
      <c r="D302" s="16" t="s">
        <v>51</v>
      </c>
      <c r="E302" s="20" t="s">
        <v>1939</v>
      </c>
      <c r="F302" s="16" t="s">
        <v>47</v>
      </c>
      <c r="G302" s="16" t="s">
        <v>1941</v>
      </c>
      <c r="H302" s="16" t="s">
        <v>1941</v>
      </c>
      <c r="I302" s="16">
        <v>1.07</v>
      </c>
      <c r="J302" s="16">
        <v>1.07</v>
      </c>
      <c r="K302" s="16" t="s">
        <v>1938</v>
      </c>
    </row>
    <row r="303" spans="1:11" s="10" customFormat="1" ht="27">
      <c r="A303" s="16">
        <v>4</v>
      </c>
      <c r="B303" s="16">
        <v>301</v>
      </c>
      <c r="C303" s="16" t="s">
        <v>1934</v>
      </c>
      <c r="D303" s="16" t="s">
        <v>51</v>
      </c>
      <c r="E303" s="20" t="s">
        <v>1945</v>
      </c>
      <c r="F303" s="16" t="s">
        <v>89</v>
      </c>
      <c r="G303" s="16" t="s">
        <v>274</v>
      </c>
      <c r="H303" s="16" t="s">
        <v>274</v>
      </c>
      <c r="I303" s="16">
        <v>55.95</v>
      </c>
      <c r="J303" s="16">
        <v>55.95</v>
      </c>
      <c r="K303" s="16" t="s">
        <v>1944</v>
      </c>
    </row>
    <row r="304" spans="1:11" s="10" customFormat="1" ht="27">
      <c r="A304" s="16">
        <v>4</v>
      </c>
      <c r="B304" s="16">
        <v>302</v>
      </c>
      <c r="C304" s="16" t="s">
        <v>1934</v>
      </c>
      <c r="D304" s="16" t="s">
        <v>484</v>
      </c>
      <c r="E304" s="20" t="s">
        <v>1939</v>
      </c>
      <c r="F304" s="16" t="s">
        <v>47</v>
      </c>
      <c r="G304" s="20" t="s">
        <v>486</v>
      </c>
      <c r="H304" s="20" t="s">
        <v>486</v>
      </c>
      <c r="I304" s="16">
        <v>23.86</v>
      </c>
      <c r="J304" s="16">
        <v>23.86</v>
      </c>
      <c r="K304" s="16" t="s">
        <v>1948</v>
      </c>
    </row>
    <row r="305" spans="1:11" s="10" customFormat="1" ht="27">
      <c r="A305" s="16">
        <v>4</v>
      </c>
      <c r="B305" s="16">
        <v>303</v>
      </c>
      <c r="C305" s="16" t="s">
        <v>1934</v>
      </c>
      <c r="D305" s="16" t="s">
        <v>51</v>
      </c>
      <c r="E305" s="20" t="s">
        <v>1939</v>
      </c>
      <c r="F305" s="16" t="s">
        <v>47</v>
      </c>
      <c r="G305" s="16" t="s">
        <v>1953</v>
      </c>
      <c r="H305" s="16" t="s">
        <v>1953</v>
      </c>
      <c r="I305" s="16">
        <v>30.02</v>
      </c>
      <c r="J305" s="16">
        <v>30.02</v>
      </c>
      <c r="K305" s="16" t="s">
        <v>1951</v>
      </c>
    </row>
    <row r="306" spans="1:11" s="10" customFormat="1" ht="27">
      <c r="A306" s="16">
        <v>4</v>
      </c>
      <c r="B306" s="16">
        <v>304</v>
      </c>
      <c r="C306" s="16" t="s">
        <v>1934</v>
      </c>
      <c r="D306" s="16" t="s">
        <v>51</v>
      </c>
      <c r="E306" s="20" t="s">
        <v>1945</v>
      </c>
      <c r="F306" s="16" t="s">
        <v>89</v>
      </c>
      <c r="G306" s="16" t="s">
        <v>406</v>
      </c>
      <c r="H306" s="16" t="s">
        <v>406</v>
      </c>
      <c r="I306" s="16">
        <v>40.39</v>
      </c>
      <c r="J306" s="16">
        <v>40.39</v>
      </c>
      <c r="K306" s="16" t="s">
        <v>1956</v>
      </c>
    </row>
    <row r="307" spans="1:11" s="10" customFormat="1" ht="27">
      <c r="A307" s="16">
        <v>4</v>
      </c>
      <c r="B307" s="16">
        <v>305</v>
      </c>
      <c r="C307" s="16" t="s">
        <v>1934</v>
      </c>
      <c r="D307" s="16" t="s">
        <v>51</v>
      </c>
      <c r="E307" s="20" t="s">
        <v>1939</v>
      </c>
      <c r="F307" s="16" t="s">
        <v>47</v>
      </c>
      <c r="G307" s="16" t="s">
        <v>1961</v>
      </c>
      <c r="H307" s="16" t="s">
        <v>1961</v>
      </c>
      <c r="I307" s="16">
        <v>40</v>
      </c>
      <c r="J307" s="16">
        <v>40</v>
      </c>
      <c r="K307" s="16" t="s">
        <v>1959</v>
      </c>
    </row>
    <row r="308" spans="1:11" ht="27">
      <c r="A308" s="16">
        <v>2</v>
      </c>
      <c r="B308" s="16">
        <v>306</v>
      </c>
      <c r="C308" s="16" t="s">
        <v>1964</v>
      </c>
      <c r="D308" s="16" t="s">
        <v>124</v>
      </c>
      <c r="E308" s="16" t="s">
        <v>201</v>
      </c>
      <c r="F308" s="16" t="s">
        <v>89</v>
      </c>
      <c r="G308" s="16" t="s">
        <v>1969</v>
      </c>
      <c r="H308" s="16" t="s">
        <v>1969</v>
      </c>
      <c r="I308" s="16">
        <v>56.9</v>
      </c>
      <c r="J308" s="16">
        <v>4.0642860000000001</v>
      </c>
      <c r="K308" s="16" t="s">
        <v>1967</v>
      </c>
    </row>
    <row r="309" spans="1:11" ht="27">
      <c r="A309" s="16">
        <v>2</v>
      </c>
      <c r="B309" s="16">
        <v>307</v>
      </c>
      <c r="C309" s="16" t="s">
        <v>1964</v>
      </c>
      <c r="D309" s="16" t="s">
        <v>124</v>
      </c>
      <c r="E309" s="16" t="s">
        <v>1973</v>
      </c>
      <c r="F309" s="16" t="s">
        <v>89</v>
      </c>
      <c r="G309" s="16" t="s">
        <v>1969</v>
      </c>
      <c r="H309" s="16" t="s">
        <v>1969</v>
      </c>
      <c r="I309" s="16">
        <v>29.18</v>
      </c>
      <c r="J309" s="16">
        <v>4.168571</v>
      </c>
      <c r="K309" s="16" t="s">
        <v>1972</v>
      </c>
    </row>
    <row r="310" spans="1:11" ht="27">
      <c r="A310" s="16">
        <v>2</v>
      </c>
      <c r="B310" s="16">
        <v>308</v>
      </c>
      <c r="C310" s="16" t="s">
        <v>1964</v>
      </c>
      <c r="D310" s="16" t="s">
        <v>124</v>
      </c>
      <c r="E310" s="16" t="s">
        <v>1975</v>
      </c>
      <c r="F310" s="16" t="s">
        <v>89</v>
      </c>
      <c r="G310" s="16" t="s">
        <v>1977</v>
      </c>
      <c r="H310" s="16" t="s">
        <v>1978</v>
      </c>
      <c r="I310" s="16">
        <v>58</v>
      </c>
      <c r="J310" s="16">
        <v>8.2857140000000005</v>
      </c>
      <c r="K310" s="16" t="s">
        <v>1974</v>
      </c>
    </row>
    <row r="311" spans="1:11" ht="27">
      <c r="A311" s="16">
        <v>2</v>
      </c>
      <c r="B311" s="16">
        <v>309</v>
      </c>
      <c r="C311" s="16" t="s">
        <v>1964</v>
      </c>
      <c r="D311" s="16" t="s">
        <v>124</v>
      </c>
      <c r="E311" s="16" t="s">
        <v>1973</v>
      </c>
      <c r="F311" s="16" t="s">
        <v>89</v>
      </c>
      <c r="G311" s="16" t="s">
        <v>1977</v>
      </c>
      <c r="H311" s="16" t="s">
        <v>1978</v>
      </c>
      <c r="I311" s="16">
        <v>32.51</v>
      </c>
      <c r="J311" s="16">
        <v>4.6442860000000001</v>
      </c>
      <c r="K311" s="16" t="s">
        <v>1981</v>
      </c>
    </row>
    <row r="312" spans="1:11" ht="27">
      <c r="A312" s="16">
        <v>2</v>
      </c>
      <c r="B312" s="16">
        <v>310</v>
      </c>
      <c r="C312" s="16" t="s">
        <v>1964</v>
      </c>
      <c r="D312" s="16" t="s">
        <v>124</v>
      </c>
      <c r="E312" s="16" t="s">
        <v>201</v>
      </c>
      <c r="F312" s="16" t="s">
        <v>89</v>
      </c>
      <c r="G312" s="16" t="s">
        <v>1759</v>
      </c>
      <c r="H312" s="16" t="s">
        <v>1759</v>
      </c>
      <c r="I312" s="16">
        <v>58.52</v>
      </c>
      <c r="J312" s="16">
        <v>4.18</v>
      </c>
      <c r="K312" s="16" t="s">
        <v>1987</v>
      </c>
    </row>
    <row r="313" spans="1:11" ht="27">
      <c r="A313" s="16">
        <v>2</v>
      </c>
      <c r="B313" s="16">
        <v>311</v>
      </c>
      <c r="C313" s="16" t="s">
        <v>1964</v>
      </c>
      <c r="D313" s="16" t="s">
        <v>124</v>
      </c>
      <c r="E313" s="16" t="s">
        <v>1973</v>
      </c>
      <c r="F313" s="16" t="s">
        <v>89</v>
      </c>
      <c r="G313" s="16" t="s">
        <v>1759</v>
      </c>
      <c r="H313" s="16" t="s">
        <v>1759</v>
      </c>
      <c r="I313" s="16">
        <v>29.26</v>
      </c>
      <c r="J313" s="16">
        <v>4.18</v>
      </c>
      <c r="K313" s="16" t="s">
        <v>1990</v>
      </c>
    </row>
    <row r="314" spans="1:11" ht="27">
      <c r="A314" s="16">
        <v>10</v>
      </c>
      <c r="B314" s="16">
        <v>312</v>
      </c>
      <c r="C314" s="16" t="s">
        <v>1991</v>
      </c>
      <c r="D314" s="16" t="s">
        <v>124</v>
      </c>
      <c r="E314" s="16" t="s">
        <v>1995</v>
      </c>
      <c r="F314" s="16" t="s">
        <v>89</v>
      </c>
      <c r="G314" s="16" t="s">
        <v>1997</v>
      </c>
      <c r="H314" s="16" t="s">
        <v>1998</v>
      </c>
      <c r="I314" s="16">
        <v>138</v>
      </c>
      <c r="J314" s="16">
        <v>27.6</v>
      </c>
      <c r="K314" s="16" t="s">
        <v>1994</v>
      </c>
    </row>
    <row r="315" spans="1:11" ht="27">
      <c r="A315" s="16">
        <v>10</v>
      </c>
      <c r="B315" s="16">
        <v>313</v>
      </c>
      <c r="C315" s="16" t="s">
        <v>1991</v>
      </c>
      <c r="D315" s="16" t="s">
        <v>124</v>
      </c>
      <c r="E315" s="16" t="s">
        <v>201</v>
      </c>
      <c r="F315" s="16" t="s">
        <v>89</v>
      </c>
      <c r="G315" s="16" t="s">
        <v>2004</v>
      </c>
      <c r="H315" s="16" t="s">
        <v>2004</v>
      </c>
      <c r="I315" s="16">
        <v>277.2</v>
      </c>
      <c r="J315" s="16">
        <v>19.8</v>
      </c>
      <c r="K315" s="16" t="s">
        <v>2002</v>
      </c>
    </row>
    <row r="316" spans="1:11" ht="27">
      <c r="A316" s="16">
        <v>10</v>
      </c>
      <c r="B316" s="16">
        <v>314</v>
      </c>
      <c r="C316" s="16" t="s">
        <v>1991</v>
      </c>
      <c r="D316" s="16" t="s">
        <v>124</v>
      </c>
      <c r="E316" s="16" t="s">
        <v>1995</v>
      </c>
      <c r="F316" s="16" t="s">
        <v>89</v>
      </c>
      <c r="G316" s="16" t="s">
        <v>303</v>
      </c>
      <c r="H316" s="16" t="s">
        <v>303</v>
      </c>
      <c r="I316" s="16">
        <v>96.5</v>
      </c>
      <c r="J316" s="16">
        <v>19.3</v>
      </c>
      <c r="K316" s="16" t="s">
        <v>2007</v>
      </c>
    </row>
    <row r="317" spans="1:11" ht="27">
      <c r="A317" s="16">
        <v>10</v>
      </c>
      <c r="B317" s="16">
        <v>315</v>
      </c>
      <c r="C317" s="16" t="s">
        <v>1991</v>
      </c>
      <c r="D317" s="16" t="s">
        <v>124</v>
      </c>
      <c r="E317" s="16" t="s">
        <v>1995</v>
      </c>
      <c r="F317" s="16" t="s">
        <v>89</v>
      </c>
      <c r="G317" s="16" t="s">
        <v>2012</v>
      </c>
      <c r="H317" s="16" t="s">
        <v>2012</v>
      </c>
      <c r="I317" s="16">
        <v>130</v>
      </c>
      <c r="J317" s="16">
        <v>26</v>
      </c>
      <c r="K317" s="16" t="s">
        <v>2010</v>
      </c>
    </row>
    <row r="318" spans="1:11" ht="27">
      <c r="A318" s="16">
        <v>10</v>
      </c>
      <c r="B318" s="16">
        <v>316</v>
      </c>
      <c r="C318" s="16" t="s">
        <v>1991</v>
      </c>
      <c r="D318" s="16" t="s">
        <v>124</v>
      </c>
      <c r="E318" s="16" t="s">
        <v>1995</v>
      </c>
      <c r="F318" s="16" t="s">
        <v>89</v>
      </c>
      <c r="G318" s="16" t="s">
        <v>2004</v>
      </c>
      <c r="H318" s="16" t="s">
        <v>2004</v>
      </c>
      <c r="I318" s="16">
        <v>99</v>
      </c>
      <c r="J318" s="16">
        <v>19.8</v>
      </c>
      <c r="K318" s="16" t="s">
        <v>2015</v>
      </c>
    </row>
    <row r="319" spans="1:11" ht="27">
      <c r="A319" s="16">
        <v>10</v>
      </c>
      <c r="B319" s="16">
        <v>317</v>
      </c>
      <c r="C319" s="16" t="s">
        <v>1991</v>
      </c>
      <c r="D319" s="16" t="s">
        <v>124</v>
      </c>
      <c r="E319" s="16" t="s">
        <v>1973</v>
      </c>
      <c r="F319" s="16" t="s">
        <v>89</v>
      </c>
      <c r="G319" s="16" t="s">
        <v>303</v>
      </c>
      <c r="H319" s="16" t="s">
        <v>303</v>
      </c>
      <c r="I319" s="16">
        <v>135.19999999999999</v>
      </c>
      <c r="J319" s="16">
        <v>19.314285999999999</v>
      </c>
      <c r="K319" s="16" t="s">
        <v>2016</v>
      </c>
    </row>
    <row r="320" spans="1:11" ht="27">
      <c r="A320" s="16">
        <v>10</v>
      </c>
      <c r="B320" s="16">
        <v>318</v>
      </c>
      <c r="C320" s="16" t="s">
        <v>1991</v>
      </c>
      <c r="D320" s="16" t="s">
        <v>124</v>
      </c>
      <c r="E320" s="16" t="s">
        <v>1973</v>
      </c>
      <c r="F320" s="16" t="s">
        <v>89</v>
      </c>
      <c r="G320" s="16" t="s">
        <v>1901</v>
      </c>
      <c r="H320" s="16" t="s">
        <v>1901</v>
      </c>
      <c r="I320" s="16">
        <v>166.6</v>
      </c>
      <c r="J320" s="16">
        <v>23.8</v>
      </c>
      <c r="K320" s="16" t="s">
        <v>2017</v>
      </c>
    </row>
    <row r="321" spans="1:11" ht="27">
      <c r="A321" s="16">
        <v>10</v>
      </c>
      <c r="B321" s="16">
        <v>319</v>
      </c>
      <c r="C321" s="16" t="s">
        <v>1991</v>
      </c>
      <c r="D321" s="16" t="s">
        <v>124</v>
      </c>
      <c r="E321" s="16" t="s">
        <v>197</v>
      </c>
      <c r="F321" s="16" t="s">
        <v>89</v>
      </c>
      <c r="G321" s="16" t="s">
        <v>2022</v>
      </c>
      <c r="H321" s="16" t="s">
        <v>2022</v>
      </c>
      <c r="I321" s="16">
        <v>230</v>
      </c>
      <c r="J321" s="16">
        <v>23</v>
      </c>
      <c r="K321" s="16" t="s">
        <v>2020</v>
      </c>
    </row>
    <row r="322" spans="1:11" ht="40.5">
      <c r="A322" s="16">
        <v>10</v>
      </c>
      <c r="B322" s="16">
        <v>320</v>
      </c>
      <c r="C322" s="16" t="s">
        <v>1991</v>
      </c>
      <c r="D322" s="16" t="s">
        <v>124</v>
      </c>
      <c r="E322" s="16" t="s">
        <v>197</v>
      </c>
      <c r="F322" s="16" t="s">
        <v>89</v>
      </c>
      <c r="G322" s="16" t="s">
        <v>711</v>
      </c>
      <c r="H322" s="16" t="s">
        <v>711</v>
      </c>
      <c r="I322" s="16">
        <v>248</v>
      </c>
      <c r="J322" s="16">
        <v>24.8</v>
      </c>
      <c r="K322" s="16" t="s">
        <v>2025</v>
      </c>
    </row>
    <row r="323" spans="1:11" ht="27">
      <c r="A323" s="16">
        <v>10</v>
      </c>
      <c r="B323" s="16">
        <v>321</v>
      </c>
      <c r="C323" s="16" t="s">
        <v>1991</v>
      </c>
      <c r="D323" s="16" t="s">
        <v>124</v>
      </c>
      <c r="E323" s="16" t="s">
        <v>2029</v>
      </c>
      <c r="F323" s="16" t="s">
        <v>89</v>
      </c>
      <c r="G323" s="16" t="s">
        <v>2004</v>
      </c>
      <c r="H323" s="16" t="s">
        <v>2004</v>
      </c>
      <c r="I323" s="16">
        <v>554.4</v>
      </c>
      <c r="J323" s="16">
        <v>19.8</v>
      </c>
      <c r="K323" s="16" t="s">
        <v>2028</v>
      </c>
    </row>
    <row r="324" spans="1:11" ht="27">
      <c r="A324" s="16">
        <v>10</v>
      </c>
      <c r="B324" s="16">
        <v>322</v>
      </c>
      <c r="C324" s="16" t="s">
        <v>1991</v>
      </c>
      <c r="D324" s="16" t="s">
        <v>124</v>
      </c>
      <c r="E324" s="16" t="s">
        <v>205</v>
      </c>
      <c r="F324" s="16" t="s">
        <v>89</v>
      </c>
      <c r="G324" s="16" t="s">
        <v>400</v>
      </c>
      <c r="H324" s="16" t="s">
        <v>400</v>
      </c>
      <c r="I324" s="16">
        <v>477.6</v>
      </c>
      <c r="J324" s="16">
        <v>19.899999999999999</v>
      </c>
      <c r="K324" s="16" t="s">
        <v>2030</v>
      </c>
    </row>
    <row r="325" spans="1:11" ht="27">
      <c r="A325" s="16">
        <v>10</v>
      </c>
      <c r="B325" s="16">
        <v>323</v>
      </c>
      <c r="C325" s="16" t="s">
        <v>1991</v>
      </c>
      <c r="D325" s="16" t="s">
        <v>124</v>
      </c>
      <c r="E325" s="16" t="s">
        <v>201</v>
      </c>
      <c r="F325" s="16" t="s">
        <v>89</v>
      </c>
      <c r="G325" s="16" t="s">
        <v>1901</v>
      </c>
      <c r="H325" s="16" t="s">
        <v>1901</v>
      </c>
      <c r="I325" s="16">
        <v>333.2</v>
      </c>
      <c r="J325" s="16">
        <v>23.8</v>
      </c>
      <c r="K325" s="16" t="s">
        <v>2033</v>
      </c>
    </row>
    <row r="326" spans="1:11" ht="27">
      <c r="A326" s="16">
        <v>10</v>
      </c>
      <c r="B326" s="16">
        <v>324</v>
      </c>
      <c r="C326" s="16" t="s">
        <v>1991</v>
      </c>
      <c r="D326" s="16" t="s">
        <v>124</v>
      </c>
      <c r="E326" s="16" t="s">
        <v>1995</v>
      </c>
      <c r="F326" s="16" t="s">
        <v>89</v>
      </c>
      <c r="G326" s="16" t="s">
        <v>2036</v>
      </c>
      <c r="H326" s="16" t="s">
        <v>2036</v>
      </c>
      <c r="I326" s="16">
        <v>98</v>
      </c>
      <c r="J326" s="16">
        <v>19.600000000000001</v>
      </c>
      <c r="K326" s="16" t="s">
        <v>2034</v>
      </c>
    </row>
    <row r="327" spans="1:11" ht="27">
      <c r="A327" s="16">
        <v>10</v>
      </c>
      <c r="B327" s="16">
        <v>325</v>
      </c>
      <c r="C327" s="16" t="s">
        <v>1991</v>
      </c>
      <c r="D327" s="16" t="s">
        <v>124</v>
      </c>
      <c r="E327" s="16" t="s">
        <v>197</v>
      </c>
      <c r="F327" s="16" t="s">
        <v>89</v>
      </c>
      <c r="G327" s="16" t="s">
        <v>738</v>
      </c>
      <c r="H327" s="16" t="s">
        <v>738</v>
      </c>
      <c r="I327" s="16">
        <v>196</v>
      </c>
      <c r="J327" s="16">
        <v>19.600000000000001</v>
      </c>
      <c r="K327" s="16" t="s">
        <v>2039</v>
      </c>
    </row>
    <row r="328" spans="1:11" ht="27">
      <c r="A328" s="16">
        <v>10</v>
      </c>
      <c r="B328" s="16">
        <v>326</v>
      </c>
      <c r="C328" s="16" t="s">
        <v>1991</v>
      </c>
      <c r="D328" s="16" t="s">
        <v>124</v>
      </c>
      <c r="E328" s="16" t="s">
        <v>197</v>
      </c>
      <c r="F328" s="16" t="s">
        <v>89</v>
      </c>
      <c r="G328" s="16" t="s">
        <v>1937</v>
      </c>
      <c r="H328" s="16" t="s">
        <v>1937</v>
      </c>
      <c r="I328" s="16">
        <v>193.2</v>
      </c>
      <c r="J328" s="16">
        <v>19.32</v>
      </c>
      <c r="K328" s="16" t="s">
        <v>2042</v>
      </c>
    </row>
    <row r="329" spans="1:11" ht="27">
      <c r="A329" s="16">
        <v>10</v>
      </c>
      <c r="B329" s="16">
        <v>327</v>
      </c>
      <c r="C329" s="16" t="s">
        <v>1991</v>
      </c>
      <c r="D329" s="16" t="s">
        <v>582</v>
      </c>
      <c r="E329" s="16" t="s">
        <v>2047</v>
      </c>
      <c r="F329" s="16" t="s">
        <v>47</v>
      </c>
      <c r="G329" s="16" t="s">
        <v>166</v>
      </c>
      <c r="H329" s="16" t="s">
        <v>166</v>
      </c>
      <c r="I329" s="16">
        <v>750</v>
      </c>
      <c r="J329" s="16">
        <v>25</v>
      </c>
      <c r="K329" s="16" t="s">
        <v>2046</v>
      </c>
    </row>
    <row r="330" spans="1:11" ht="27">
      <c r="A330" s="16">
        <v>10</v>
      </c>
      <c r="B330" s="16">
        <v>328</v>
      </c>
      <c r="C330" s="16" t="s">
        <v>1991</v>
      </c>
      <c r="D330" s="16" t="s">
        <v>124</v>
      </c>
      <c r="E330" s="16" t="s">
        <v>1995</v>
      </c>
      <c r="F330" s="16" t="s">
        <v>89</v>
      </c>
      <c r="G330" s="16" t="s">
        <v>2050</v>
      </c>
      <c r="H330" s="16" t="s">
        <v>2050</v>
      </c>
      <c r="I330" s="16">
        <v>96.4</v>
      </c>
      <c r="J330" s="16">
        <v>19.28</v>
      </c>
      <c r="K330" s="16" t="s">
        <v>2048</v>
      </c>
    </row>
    <row r="331" spans="1:11" ht="27">
      <c r="A331" s="16">
        <v>10</v>
      </c>
      <c r="B331" s="16">
        <v>329</v>
      </c>
      <c r="C331" s="16" t="s">
        <v>1991</v>
      </c>
      <c r="D331" s="16" t="s">
        <v>124</v>
      </c>
      <c r="E331" s="16" t="s">
        <v>2054</v>
      </c>
      <c r="F331" s="16" t="s">
        <v>89</v>
      </c>
      <c r="G331" s="16" t="s">
        <v>2012</v>
      </c>
      <c r="H331" s="16" t="s">
        <v>2012</v>
      </c>
      <c r="I331" s="16">
        <v>730.59</v>
      </c>
      <c r="J331" s="16">
        <v>24.353000000000002</v>
      </c>
      <c r="K331" s="16" t="s">
        <v>2053</v>
      </c>
    </row>
    <row r="332" spans="1:11" ht="27">
      <c r="A332" s="16">
        <v>8</v>
      </c>
      <c r="B332" s="16">
        <v>330</v>
      </c>
      <c r="C332" s="16" t="s">
        <v>1991</v>
      </c>
      <c r="D332" s="16" t="s">
        <v>124</v>
      </c>
      <c r="E332" s="16" t="s">
        <v>2058</v>
      </c>
      <c r="F332" s="16" t="s">
        <v>89</v>
      </c>
      <c r="G332" s="16" t="s">
        <v>1997</v>
      </c>
      <c r="H332" s="16" t="s">
        <v>1998</v>
      </c>
      <c r="I332" s="16">
        <v>194.3</v>
      </c>
      <c r="J332" s="16">
        <v>27.757142999999999</v>
      </c>
      <c r="K332" s="16" t="s">
        <v>2057</v>
      </c>
    </row>
    <row r="333" spans="1:11" ht="27">
      <c r="A333" s="16">
        <v>8</v>
      </c>
      <c r="B333" s="16">
        <v>331</v>
      </c>
      <c r="C333" s="16" t="s">
        <v>1991</v>
      </c>
      <c r="D333" s="16" t="s">
        <v>124</v>
      </c>
      <c r="E333" s="16" t="s">
        <v>213</v>
      </c>
      <c r="F333" s="16" t="s">
        <v>89</v>
      </c>
      <c r="G333" s="16" t="s">
        <v>2022</v>
      </c>
      <c r="H333" s="16" t="s">
        <v>2022</v>
      </c>
      <c r="I333" s="16">
        <v>249</v>
      </c>
      <c r="J333" s="16">
        <v>24.9</v>
      </c>
      <c r="K333" s="16" t="s">
        <v>2061</v>
      </c>
    </row>
    <row r="334" spans="1:11" ht="27">
      <c r="A334" s="16">
        <v>8</v>
      </c>
      <c r="B334" s="16">
        <v>332</v>
      </c>
      <c r="C334" s="16" t="s">
        <v>1991</v>
      </c>
      <c r="D334" s="16" t="s">
        <v>582</v>
      </c>
      <c r="E334" s="16" t="s">
        <v>2065</v>
      </c>
      <c r="F334" s="16" t="s">
        <v>47</v>
      </c>
      <c r="G334" s="16" t="s">
        <v>166</v>
      </c>
      <c r="H334" s="16" t="s">
        <v>166</v>
      </c>
      <c r="I334" s="16">
        <v>1023</v>
      </c>
      <c r="J334" s="16">
        <v>34.1</v>
      </c>
      <c r="K334" s="16" t="s">
        <v>2064</v>
      </c>
    </row>
    <row r="335" spans="1:11" ht="27">
      <c r="A335" s="16">
        <v>7</v>
      </c>
      <c r="B335" s="16">
        <v>333</v>
      </c>
      <c r="C335" s="16" t="s">
        <v>1991</v>
      </c>
      <c r="D335" s="16" t="s">
        <v>124</v>
      </c>
      <c r="E335" s="16" t="s">
        <v>1975</v>
      </c>
      <c r="F335" s="16" t="s">
        <v>89</v>
      </c>
      <c r="G335" s="16" t="s">
        <v>1997</v>
      </c>
      <c r="H335" s="16" t="s">
        <v>1998</v>
      </c>
      <c r="I335" s="16">
        <v>242.2</v>
      </c>
      <c r="J335" s="16">
        <v>34.6</v>
      </c>
      <c r="K335" s="16" t="s">
        <v>2067</v>
      </c>
    </row>
    <row r="336" spans="1:11" ht="27">
      <c r="A336" s="16">
        <v>7</v>
      </c>
      <c r="B336" s="16">
        <v>334</v>
      </c>
      <c r="C336" s="16" t="s">
        <v>1991</v>
      </c>
      <c r="D336" s="16" t="s">
        <v>124</v>
      </c>
      <c r="E336" s="16" t="s">
        <v>1975</v>
      </c>
      <c r="F336" s="16" t="s">
        <v>89</v>
      </c>
      <c r="G336" s="16" t="s">
        <v>2022</v>
      </c>
      <c r="H336" s="16" t="s">
        <v>2022</v>
      </c>
      <c r="I336" s="16">
        <v>193.2</v>
      </c>
      <c r="J336" s="16">
        <v>27.6</v>
      </c>
      <c r="K336" s="16" t="s">
        <v>2070</v>
      </c>
    </row>
    <row r="337" spans="1:11" ht="27">
      <c r="A337" s="16">
        <v>7</v>
      </c>
      <c r="B337" s="16">
        <v>335</v>
      </c>
      <c r="C337" s="16" t="s">
        <v>1991</v>
      </c>
      <c r="D337" s="16" t="s">
        <v>582</v>
      </c>
      <c r="E337" s="16" t="s">
        <v>959</v>
      </c>
      <c r="F337" s="16" t="s">
        <v>47</v>
      </c>
      <c r="G337" s="16" t="s">
        <v>166</v>
      </c>
      <c r="H337" s="16" t="s">
        <v>166</v>
      </c>
      <c r="I337" s="16">
        <v>1275</v>
      </c>
      <c r="J337" s="16">
        <v>42.5</v>
      </c>
      <c r="K337" s="16" t="s">
        <v>2074</v>
      </c>
    </row>
    <row r="338" spans="1:11" s="10" customFormat="1" ht="27">
      <c r="A338" s="16">
        <v>7</v>
      </c>
      <c r="B338" s="16">
        <v>336</v>
      </c>
      <c r="C338" s="16" t="s">
        <v>1991</v>
      </c>
      <c r="D338" s="16" t="s">
        <v>124</v>
      </c>
      <c r="E338" s="20" t="s">
        <v>2078</v>
      </c>
      <c r="F338" s="16"/>
      <c r="G338" s="16" t="s">
        <v>1012</v>
      </c>
      <c r="H338" s="16" t="s">
        <v>1012</v>
      </c>
      <c r="I338" s="16">
        <v>191.1</v>
      </c>
      <c r="J338" s="16"/>
      <c r="K338" s="16" t="s">
        <v>2077</v>
      </c>
    </row>
    <row r="339" spans="1:11" s="10" customFormat="1" ht="90.95" customHeight="1">
      <c r="A339" s="16">
        <v>4</v>
      </c>
      <c r="B339" s="16">
        <v>337</v>
      </c>
      <c r="C339" s="16" t="s">
        <v>2079</v>
      </c>
      <c r="D339" s="16" t="s">
        <v>45</v>
      </c>
      <c r="E339" s="20" t="s">
        <v>2084</v>
      </c>
      <c r="F339" s="16" t="s">
        <v>89</v>
      </c>
      <c r="G339" s="16" t="s">
        <v>1783</v>
      </c>
      <c r="H339" s="16" t="s">
        <v>1783</v>
      </c>
      <c r="I339" s="16">
        <v>8.32</v>
      </c>
      <c r="J339" s="16">
        <v>1.3866670000000001</v>
      </c>
      <c r="K339" s="16" t="s">
        <v>2083</v>
      </c>
    </row>
    <row r="340" spans="1:11" s="10" customFormat="1" ht="27">
      <c r="A340" s="16">
        <v>4</v>
      </c>
      <c r="B340" s="16">
        <v>338</v>
      </c>
      <c r="C340" s="16" t="s">
        <v>2079</v>
      </c>
      <c r="D340" s="16" t="s">
        <v>45</v>
      </c>
      <c r="E340" s="20" t="s">
        <v>2088</v>
      </c>
      <c r="F340" s="16" t="s">
        <v>89</v>
      </c>
      <c r="G340" s="16" t="s">
        <v>2090</v>
      </c>
      <c r="H340" s="16" t="s">
        <v>2090</v>
      </c>
      <c r="I340" s="16">
        <v>148.4</v>
      </c>
      <c r="J340" s="16">
        <v>29.68</v>
      </c>
      <c r="K340" s="16" t="s">
        <v>2087</v>
      </c>
    </row>
    <row r="341" spans="1:11" s="10" customFormat="1" ht="27">
      <c r="A341" s="16">
        <v>4</v>
      </c>
      <c r="B341" s="16">
        <v>339</v>
      </c>
      <c r="C341" s="16" t="s">
        <v>2079</v>
      </c>
      <c r="D341" s="16" t="s">
        <v>45</v>
      </c>
      <c r="E341" s="20" t="s">
        <v>2094</v>
      </c>
      <c r="F341" s="16" t="s">
        <v>512</v>
      </c>
      <c r="G341" s="16" t="s">
        <v>2096</v>
      </c>
      <c r="H341" s="16" t="s">
        <v>2096</v>
      </c>
      <c r="I341" s="16">
        <v>26.8</v>
      </c>
      <c r="J341" s="16">
        <v>26.8</v>
      </c>
      <c r="K341" s="16" t="s">
        <v>2093</v>
      </c>
    </row>
    <row r="342" spans="1:11" s="10" customFormat="1" ht="27">
      <c r="A342" s="16">
        <v>4</v>
      </c>
      <c r="B342" s="16">
        <v>340</v>
      </c>
      <c r="C342" s="16" t="s">
        <v>2079</v>
      </c>
      <c r="D342" s="16" t="s">
        <v>45</v>
      </c>
      <c r="E342" s="20" t="s">
        <v>2100</v>
      </c>
      <c r="F342" s="16" t="s">
        <v>512</v>
      </c>
      <c r="G342" s="20" t="s">
        <v>2102</v>
      </c>
      <c r="H342" s="20" t="s">
        <v>2102</v>
      </c>
      <c r="I342" s="16">
        <v>69.349999999999994</v>
      </c>
      <c r="J342" s="16">
        <v>69.349999999999994</v>
      </c>
      <c r="K342" s="16" t="s">
        <v>2099</v>
      </c>
    </row>
    <row r="343" spans="1:11" s="10" customFormat="1" ht="27">
      <c r="A343" s="16">
        <v>4</v>
      </c>
      <c r="B343" s="16">
        <v>341</v>
      </c>
      <c r="C343" s="16" t="s">
        <v>2079</v>
      </c>
      <c r="D343" s="16" t="s">
        <v>45</v>
      </c>
      <c r="E343" s="20" t="s">
        <v>2106</v>
      </c>
      <c r="F343" s="16" t="s">
        <v>89</v>
      </c>
      <c r="G343" s="16" t="s">
        <v>133</v>
      </c>
      <c r="H343" s="16" t="s">
        <v>133</v>
      </c>
      <c r="I343" s="16">
        <v>23.9</v>
      </c>
      <c r="J343" s="16">
        <v>23.9</v>
      </c>
      <c r="K343" s="16" t="s">
        <v>2105</v>
      </c>
    </row>
    <row r="344" spans="1:11" s="10" customFormat="1" ht="27">
      <c r="A344" s="16">
        <v>4</v>
      </c>
      <c r="B344" s="16">
        <v>342</v>
      </c>
      <c r="C344" s="16" t="s">
        <v>2079</v>
      </c>
      <c r="D344" s="16" t="s">
        <v>45</v>
      </c>
      <c r="E344" s="20" t="s">
        <v>2110</v>
      </c>
      <c r="F344" s="16" t="s">
        <v>47</v>
      </c>
      <c r="G344" s="16" t="s">
        <v>1783</v>
      </c>
      <c r="H344" s="16" t="s">
        <v>1783</v>
      </c>
      <c r="I344" s="16">
        <v>24.83</v>
      </c>
      <c r="J344" s="16">
        <v>24.83</v>
      </c>
      <c r="K344" s="16" t="s">
        <v>2109</v>
      </c>
    </row>
    <row r="345" spans="1:11" s="10" customFormat="1" ht="27">
      <c r="A345" s="16">
        <v>4</v>
      </c>
      <c r="B345" s="16">
        <v>343</v>
      </c>
      <c r="C345" s="16" t="s">
        <v>2079</v>
      </c>
      <c r="D345" s="16" t="s">
        <v>45</v>
      </c>
      <c r="E345" s="20" t="s">
        <v>2088</v>
      </c>
      <c r="F345" s="16" t="s">
        <v>89</v>
      </c>
      <c r="G345" s="16" t="s">
        <v>2113</v>
      </c>
      <c r="H345" s="16" t="s">
        <v>2114</v>
      </c>
      <c r="I345" s="16">
        <v>279.55</v>
      </c>
      <c r="J345" s="16">
        <v>55.91</v>
      </c>
      <c r="K345" s="16" t="s">
        <v>2111</v>
      </c>
    </row>
    <row r="346" spans="1:11" s="10" customFormat="1" ht="27">
      <c r="A346" s="16">
        <v>4</v>
      </c>
      <c r="B346" s="16">
        <v>344</v>
      </c>
      <c r="C346" s="16" t="s">
        <v>2079</v>
      </c>
      <c r="D346" s="16" t="s">
        <v>45</v>
      </c>
      <c r="E346" s="20" t="s">
        <v>2094</v>
      </c>
      <c r="F346" s="16" t="s">
        <v>512</v>
      </c>
      <c r="G346" s="16" t="s">
        <v>843</v>
      </c>
      <c r="H346" s="16" t="s">
        <v>843</v>
      </c>
      <c r="I346" s="16">
        <v>55.8</v>
      </c>
      <c r="J346" s="16">
        <v>55.8</v>
      </c>
      <c r="K346" s="16" t="s">
        <v>2117</v>
      </c>
    </row>
    <row r="347" spans="1:11" s="10" customFormat="1" ht="27">
      <c r="A347" s="16">
        <v>4</v>
      </c>
      <c r="B347" s="16">
        <v>345</v>
      </c>
      <c r="C347" s="16" t="s">
        <v>2079</v>
      </c>
      <c r="D347" s="16" t="s">
        <v>51</v>
      </c>
      <c r="E347" s="20" t="s">
        <v>2121</v>
      </c>
      <c r="F347" s="16" t="s">
        <v>512</v>
      </c>
      <c r="G347" s="16" t="s">
        <v>1783</v>
      </c>
      <c r="H347" s="16" t="s">
        <v>1783</v>
      </c>
      <c r="I347" s="16">
        <v>55.91</v>
      </c>
      <c r="J347" s="16">
        <v>55.91</v>
      </c>
      <c r="K347" s="16" t="s">
        <v>2120</v>
      </c>
    </row>
    <row r="348" spans="1:11" s="10" customFormat="1" ht="27">
      <c r="A348" s="16">
        <v>4</v>
      </c>
      <c r="B348" s="16">
        <v>346</v>
      </c>
      <c r="C348" s="16" t="s">
        <v>2079</v>
      </c>
      <c r="D348" s="16" t="s">
        <v>51</v>
      </c>
      <c r="E348" s="20" t="s">
        <v>2094</v>
      </c>
      <c r="F348" s="16" t="s">
        <v>512</v>
      </c>
      <c r="G348" s="16" t="s">
        <v>2126</v>
      </c>
      <c r="H348" s="16" t="s">
        <v>2126</v>
      </c>
      <c r="I348" s="16">
        <v>51.39</v>
      </c>
      <c r="J348" s="16">
        <v>51.39</v>
      </c>
      <c r="K348" s="16" t="s">
        <v>2124</v>
      </c>
    </row>
    <row r="349" spans="1:11" ht="27">
      <c r="A349" s="16">
        <v>6</v>
      </c>
      <c r="B349" s="16">
        <v>347</v>
      </c>
      <c r="C349" s="16" t="s">
        <v>2130</v>
      </c>
      <c r="D349" s="16" t="s">
        <v>51</v>
      </c>
      <c r="E349" s="16" t="s">
        <v>2135</v>
      </c>
      <c r="F349" s="16" t="s">
        <v>89</v>
      </c>
      <c r="G349" s="16" t="s">
        <v>637</v>
      </c>
      <c r="H349" s="16" t="s">
        <v>637</v>
      </c>
      <c r="I349" s="16">
        <v>98.9</v>
      </c>
      <c r="J349" s="16">
        <v>19.78</v>
      </c>
      <c r="K349" s="16" t="s">
        <v>2134</v>
      </c>
    </row>
    <row r="350" spans="1:11" ht="27">
      <c r="A350" s="16">
        <v>6</v>
      </c>
      <c r="B350" s="16">
        <v>348</v>
      </c>
      <c r="C350" s="16" t="s">
        <v>2130</v>
      </c>
      <c r="D350" s="16" t="s">
        <v>51</v>
      </c>
      <c r="E350" s="16" t="s">
        <v>2139</v>
      </c>
      <c r="F350" s="16" t="s">
        <v>512</v>
      </c>
      <c r="G350" s="16" t="s">
        <v>2141</v>
      </c>
      <c r="H350" s="16" t="s">
        <v>2141</v>
      </c>
      <c r="I350" s="16">
        <v>23.8</v>
      </c>
      <c r="J350" s="16">
        <v>23.8</v>
      </c>
      <c r="K350" s="16" t="s">
        <v>2138</v>
      </c>
    </row>
    <row r="351" spans="1:11" ht="27">
      <c r="A351" s="16">
        <v>6</v>
      </c>
      <c r="B351" s="16">
        <v>349</v>
      </c>
      <c r="C351" s="16" t="s">
        <v>2130</v>
      </c>
      <c r="D351" s="16" t="s">
        <v>45</v>
      </c>
      <c r="E351" s="16" t="s">
        <v>2145</v>
      </c>
      <c r="F351" s="16" t="s">
        <v>89</v>
      </c>
      <c r="G351" s="16" t="s">
        <v>2146</v>
      </c>
      <c r="H351" s="16" t="s">
        <v>2148</v>
      </c>
      <c r="I351" s="16">
        <v>199.13</v>
      </c>
      <c r="J351" s="16">
        <v>39.826000000000001</v>
      </c>
      <c r="K351" s="16" t="s">
        <v>2144</v>
      </c>
    </row>
    <row r="352" spans="1:11" ht="27">
      <c r="A352" s="16">
        <v>6</v>
      </c>
      <c r="B352" s="16">
        <v>350</v>
      </c>
      <c r="C352" s="16" t="s">
        <v>2130</v>
      </c>
      <c r="D352" s="16" t="s">
        <v>51</v>
      </c>
      <c r="E352" s="16" t="s">
        <v>2152</v>
      </c>
      <c r="F352" s="16" t="s">
        <v>512</v>
      </c>
      <c r="G352" s="16" t="s">
        <v>2154</v>
      </c>
      <c r="H352" s="16" t="s">
        <v>2154</v>
      </c>
      <c r="I352" s="16">
        <v>21</v>
      </c>
      <c r="J352" s="16">
        <v>21</v>
      </c>
      <c r="K352" s="16" t="s">
        <v>2151</v>
      </c>
    </row>
    <row r="353" spans="1:11" ht="27">
      <c r="A353" s="16">
        <v>6</v>
      </c>
      <c r="B353" s="16">
        <v>351</v>
      </c>
      <c r="C353" s="16" t="s">
        <v>2130</v>
      </c>
      <c r="D353" s="16" t="s">
        <v>51</v>
      </c>
      <c r="E353" s="16" t="s">
        <v>2152</v>
      </c>
      <c r="F353" s="16" t="s">
        <v>512</v>
      </c>
      <c r="G353" s="16" t="s">
        <v>1012</v>
      </c>
      <c r="H353" s="16" t="s">
        <v>1012</v>
      </c>
      <c r="I353" s="16">
        <v>19</v>
      </c>
      <c r="J353" s="16">
        <v>19</v>
      </c>
      <c r="K353" s="16" t="s">
        <v>2157</v>
      </c>
    </row>
    <row r="354" spans="1:11" ht="54">
      <c r="A354" s="16">
        <v>6</v>
      </c>
      <c r="B354" s="16">
        <v>352</v>
      </c>
      <c r="C354" s="16" t="s">
        <v>2161</v>
      </c>
      <c r="D354" s="16" t="s">
        <v>2162</v>
      </c>
      <c r="E354" s="16" t="s">
        <v>2163</v>
      </c>
      <c r="F354" s="16" t="s">
        <v>47</v>
      </c>
      <c r="G354" s="16" t="s">
        <v>1744</v>
      </c>
      <c r="H354" s="16" t="s">
        <v>1744</v>
      </c>
      <c r="I354" s="16">
        <v>27.72</v>
      </c>
      <c r="J354" s="16">
        <v>27.72</v>
      </c>
      <c r="K354" s="16" t="s">
        <v>2160</v>
      </c>
    </row>
    <row r="355" spans="1:11" ht="27">
      <c r="A355" s="16">
        <v>6</v>
      </c>
      <c r="B355" s="16">
        <v>353</v>
      </c>
      <c r="C355" s="16" t="s">
        <v>2167</v>
      </c>
      <c r="D355" s="16" t="s">
        <v>374</v>
      </c>
      <c r="E355" s="16" t="s">
        <v>2168</v>
      </c>
      <c r="F355" s="16" t="s">
        <v>89</v>
      </c>
      <c r="G355" s="16" t="s">
        <v>389</v>
      </c>
      <c r="H355" s="16" t="s">
        <v>389</v>
      </c>
      <c r="I355" s="16">
        <v>40.01</v>
      </c>
      <c r="J355" s="16">
        <v>40.01</v>
      </c>
      <c r="K355" s="16" t="s">
        <v>2166</v>
      </c>
    </row>
    <row r="356" spans="1:11" ht="27">
      <c r="A356" s="16">
        <v>6</v>
      </c>
      <c r="B356" s="16">
        <v>354</v>
      </c>
      <c r="C356" s="16" t="s">
        <v>2167</v>
      </c>
      <c r="D356" s="16" t="s">
        <v>51</v>
      </c>
      <c r="E356" s="16" t="s">
        <v>2172</v>
      </c>
      <c r="F356" s="16" t="s">
        <v>512</v>
      </c>
      <c r="G356" s="16" t="s">
        <v>1714</v>
      </c>
      <c r="H356" s="16" t="s">
        <v>1714</v>
      </c>
      <c r="I356" s="16">
        <v>28.16</v>
      </c>
      <c r="J356" s="16">
        <v>28.16</v>
      </c>
      <c r="K356" s="16" t="s">
        <v>2171</v>
      </c>
    </row>
    <row r="357" spans="1:11" ht="27">
      <c r="A357" s="16">
        <v>6</v>
      </c>
      <c r="B357" s="16">
        <v>355</v>
      </c>
      <c r="C357" s="16" t="s">
        <v>2167</v>
      </c>
      <c r="D357" s="16" t="s">
        <v>374</v>
      </c>
      <c r="E357" s="16" t="s">
        <v>2176</v>
      </c>
      <c r="F357" s="16" t="s">
        <v>89</v>
      </c>
      <c r="G357" s="16" t="s">
        <v>389</v>
      </c>
      <c r="H357" s="16" t="s">
        <v>389</v>
      </c>
      <c r="I357" s="16">
        <v>29.74</v>
      </c>
      <c r="J357" s="16">
        <v>29.74</v>
      </c>
      <c r="K357" s="16" t="s">
        <v>2175</v>
      </c>
    </row>
    <row r="358" spans="1:11" ht="27">
      <c r="A358" s="16">
        <v>6</v>
      </c>
      <c r="B358" s="16">
        <v>356</v>
      </c>
      <c r="C358" s="16" t="s">
        <v>2180</v>
      </c>
      <c r="D358" s="16" t="s">
        <v>45</v>
      </c>
      <c r="E358" s="16" t="s">
        <v>2181</v>
      </c>
      <c r="F358" s="16" t="s">
        <v>47</v>
      </c>
      <c r="G358" s="16" t="s">
        <v>2183</v>
      </c>
      <c r="H358" s="16" t="s">
        <v>2183</v>
      </c>
      <c r="I358" s="16">
        <v>26.73</v>
      </c>
      <c r="J358" s="16">
        <v>26.73</v>
      </c>
      <c r="K358" s="16" t="s">
        <v>2179</v>
      </c>
    </row>
    <row r="359" spans="1:11" ht="27">
      <c r="A359" s="16">
        <v>6</v>
      </c>
      <c r="B359" s="16">
        <v>357</v>
      </c>
      <c r="C359" s="16" t="s">
        <v>2130</v>
      </c>
      <c r="D359" s="16" t="s">
        <v>51</v>
      </c>
      <c r="E359" s="16" t="s">
        <v>647</v>
      </c>
      <c r="F359" s="16" t="s">
        <v>512</v>
      </c>
      <c r="G359" s="16" t="s">
        <v>2154</v>
      </c>
      <c r="H359" s="16" t="s">
        <v>2154</v>
      </c>
      <c r="I359" s="16">
        <v>20.5</v>
      </c>
      <c r="J359" s="16">
        <v>20.5</v>
      </c>
      <c r="K359" s="16" t="s">
        <v>2186</v>
      </c>
    </row>
    <row r="360" spans="1:11" ht="27">
      <c r="A360" s="16">
        <v>6</v>
      </c>
      <c r="B360" s="16">
        <v>358</v>
      </c>
      <c r="C360" s="16" t="s">
        <v>2130</v>
      </c>
      <c r="D360" s="16" t="s">
        <v>51</v>
      </c>
      <c r="E360" s="16" t="s">
        <v>647</v>
      </c>
      <c r="F360" s="16" t="s">
        <v>512</v>
      </c>
      <c r="G360" s="16" t="s">
        <v>1012</v>
      </c>
      <c r="H360" s="16" t="s">
        <v>1012</v>
      </c>
      <c r="I360" s="16">
        <v>18.98</v>
      </c>
      <c r="J360" s="16">
        <v>18.98</v>
      </c>
      <c r="K360" s="16" t="s">
        <v>2189</v>
      </c>
    </row>
    <row r="361" spans="1:11" ht="40.5">
      <c r="A361" s="16">
        <v>6</v>
      </c>
      <c r="B361" s="16">
        <v>359</v>
      </c>
      <c r="C361" s="16" t="s">
        <v>2180</v>
      </c>
      <c r="D361" s="16" t="s">
        <v>45</v>
      </c>
      <c r="E361" s="16" t="s">
        <v>2193</v>
      </c>
      <c r="F361" s="16" t="s">
        <v>512</v>
      </c>
      <c r="G361" s="16" t="s">
        <v>2195</v>
      </c>
      <c r="H361" s="16" t="s">
        <v>2195</v>
      </c>
      <c r="I361" s="16">
        <v>19.64</v>
      </c>
      <c r="J361" s="16">
        <v>19.64</v>
      </c>
      <c r="K361" s="16" t="s">
        <v>2192</v>
      </c>
    </row>
    <row r="362" spans="1:11" ht="27">
      <c r="A362" s="16">
        <v>6</v>
      </c>
      <c r="B362" s="16">
        <v>360</v>
      </c>
      <c r="C362" s="16" t="s">
        <v>2180</v>
      </c>
      <c r="D362" s="16" t="s">
        <v>45</v>
      </c>
      <c r="E362" s="16" t="s">
        <v>2199</v>
      </c>
      <c r="F362" s="16" t="s">
        <v>512</v>
      </c>
      <c r="G362" s="16" t="s">
        <v>389</v>
      </c>
      <c r="H362" s="16" t="s">
        <v>389</v>
      </c>
      <c r="I362" s="16">
        <v>46.86</v>
      </c>
      <c r="J362" s="16">
        <v>46.86</v>
      </c>
      <c r="K362" s="16" t="s">
        <v>2198</v>
      </c>
    </row>
    <row r="363" spans="1:11" ht="27">
      <c r="A363" s="16">
        <v>6</v>
      </c>
      <c r="B363" s="16">
        <v>361</v>
      </c>
      <c r="C363" s="16" t="s">
        <v>2180</v>
      </c>
      <c r="D363" s="16" t="s">
        <v>45</v>
      </c>
      <c r="E363" s="16" t="s">
        <v>2193</v>
      </c>
      <c r="F363" s="16" t="s">
        <v>512</v>
      </c>
      <c r="G363" s="16" t="s">
        <v>389</v>
      </c>
      <c r="H363" s="16" t="s">
        <v>389</v>
      </c>
      <c r="I363" s="16">
        <v>31</v>
      </c>
      <c r="J363" s="16">
        <v>31</v>
      </c>
      <c r="K363" s="16" t="s">
        <v>2202</v>
      </c>
    </row>
    <row r="364" spans="1:11" ht="27">
      <c r="A364" s="16">
        <v>6</v>
      </c>
      <c r="B364" s="16">
        <v>362</v>
      </c>
      <c r="C364" s="16" t="s">
        <v>2167</v>
      </c>
      <c r="D364" s="16" t="s">
        <v>51</v>
      </c>
      <c r="E364" s="16" t="s">
        <v>2206</v>
      </c>
      <c r="F364" s="16" t="s">
        <v>512</v>
      </c>
      <c r="G364" s="16" t="s">
        <v>1714</v>
      </c>
      <c r="H364" s="16" t="s">
        <v>1714</v>
      </c>
      <c r="I364" s="16">
        <v>24.58</v>
      </c>
      <c r="J364" s="16">
        <v>24.58</v>
      </c>
      <c r="K364" s="16" t="s">
        <v>2205</v>
      </c>
    </row>
    <row r="365" spans="1:11" ht="27">
      <c r="A365" s="16">
        <v>6</v>
      </c>
      <c r="B365" s="16">
        <v>363</v>
      </c>
      <c r="C365" s="16" t="s">
        <v>2180</v>
      </c>
      <c r="D365" s="16" t="s">
        <v>45</v>
      </c>
      <c r="E365" s="16" t="s">
        <v>2210</v>
      </c>
      <c r="F365" s="16" t="s">
        <v>89</v>
      </c>
      <c r="G365" s="16" t="s">
        <v>2212</v>
      </c>
      <c r="H365" s="16" t="s">
        <v>2212</v>
      </c>
      <c r="I365" s="16">
        <v>24.47</v>
      </c>
      <c r="J365" s="16">
        <v>24.47</v>
      </c>
      <c r="K365" s="16" t="s">
        <v>2209</v>
      </c>
    </row>
    <row r="366" spans="1:11" ht="27">
      <c r="A366" s="16">
        <v>6</v>
      </c>
      <c r="B366" s="16">
        <v>364</v>
      </c>
      <c r="C366" s="16" t="s">
        <v>2180</v>
      </c>
      <c r="D366" s="16" t="s">
        <v>51</v>
      </c>
      <c r="E366" s="16" t="s">
        <v>2216</v>
      </c>
      <c r="F366" s="16" t="s">
        <v>89</v>
      </c>
      <c r="G366" s="16" t="s">
        <v>207</v>
      </c>
      <c r="H366" s="16" t="s">
        <v>207</v>
      </c>
      <c r="I366" s="16">
        <v>79.33</v>
      </c>
      <c r="J366" s="16">
        <v>15.866</v>
      </c>
      <c r="K366" s="16" t="s">
        <v>2215</v>
      </c>
    </row>
    <row r="367" spans="1:11" ht="54">
      <c r="A367" s="16">
        <v>6</v>
      </c>
      <c r="B367" s="16">
        <v>365</v>
      </c>
      <c r="C367" s="16" t="s">
        <v>2220</v>
      </c>
      <c r="D367" s="16" t="s">
        <v>45</v>
      </c>
      <c r="E367" s="16" t="s">
        <v>2221</v>
      </c>
      <c r="F367" s="16" t="s">
        <v>1400</v>
      </c>
      <c r="G367" s="16" t="s">
        <v>2223</v>
      </c>
      <c r="H367" s="16" t="s">
        <v>2223</v>
      </c>
      <c r="I367" s="16">
        <v>198</v>
      </c>
      <c r="J367" s="16">
        <v>198</v>
      </c>
      <c r="K367" s="16" t="s">
        <v>2219</v>
      </c>
    </row>
    <row r="368" spans="1:11" ht="27">
      <c r="A368" s="16">
        <v>6</v>
      </c>
      <c r="B368" s="16">
        <v>366</v>
      </c>
      <c r="C368" s="16" t="s">
        <v>2180</v>
      </c>
      <c r="D368" s="16" t="s">
        <v>45</v>
      </c>
      <c r="E368" s="16" t="s">
        <v>2227</v>
      </c>
      <c r="F368" s="16" t="s">
        <v>47</v>
      </c>
      <c r="G368" s="16" t="s">
        <v>2183</v>
      </c>
      <c r="H368" s="16" t="s">
        <v>2183</v>
      </c>
      <c r="I368" s="16">
        <v>19.86</v>
      </c>
      <c r="J368" s="16">
        <v>19.86</v>
      </c>
      <c r="K368" s="16" t="s">
        <v>2226</v>
      </c>
    </row>
    <row r="369" spans="1:11" ht="27">
      <c r="A369" s="16">
        <v>6</v>
      </c>
      <c r="B369" s="16">
        <v>367</v>
      </c>
      <c r="C369" s="16" t="s">
        <v>2130</v>
      </c>
      <c r="D369" s="16" t="s">
        <v>45</v>
      </c>
      <c r="E369" s="16" t="s">
        <v>2231</v>
      </c>
      <c r="F369" s="16" t="s">
        <v>89</v>
      </c>
      <c r="G369" s="16" t="s">
        <v>2146</v>
      </c>
      <c r="H369" s="16" t="s">
        <v>2148</v>
      </c>
      <c r="I369" s="16">
        <v>247.83</v>
      </c>
      <c r="J369" s="16">
        <v>49.566000000000003</v>
      </c>
      <c r="K369" s="16" t="s">
        <v>2230</v>
      </c>
    </row>
    <row r="370" spans="1:11" ht="27">
      <c r="A370" s="16">
        <v>6</v>
      </c>
      <c r="B370" s="16">
        <v>368</v>
      </c>
      <c r="C370" s="16" t="s">
        <v>2130</v>
      </c>
      <c r="D370" s="16" t="s">
        <v>51</v>
      </c>
      <c r="E370" s="16" t="s">
        <v>2235</v>
      </c>
      <c r="F370" s="16" t="s">
        <v>89</v>
      </c>
      <c r="G370" s="16" t="s">
        <v>2154</v>
      </c>
      <c r="H370" s="16" t="s">
        <v>2154</v>
      </c>
      <c r="I370" s="16">
        <v>42.05</v>
      </c>
      <c r="J370" s="16">
        <v>42.05</v>
      </c>
      <c r="K370" s="16" t="s">
        <v>2234</v>
      </c>
    </row>
    <row r="371" spans="1:11" ht="27">
      <c r="A371" s="16">
        <v>6</v>
      </c>
      <c r="B371" s="16">
        <v>369</v>
      </c>
      <c r="C371" s="16" t="s">
        <v>2167</v>
      </c>
      <c r="D371" s="16" t="s">
        <v>484</v>
      </c>
      <c r="E371" s="16" t="s">
        <v>2239</v>
      </c>
      <c r="F371" s="16" t="s">
        <v>89</v>
      </c>
      <c r="G371" s="16" t="s">
        <v>553</v>
      </c>
      <c r="H371" s="16" t="s">
        <v>553</v>
      </c>
      <c r="I371" s="16">
        <v>18.399999999999999</v>
      </c>
      <c r="J371" s="16">
        <v>18.399999999999999</v>
      </c>
      <c r="K371" s="16" t="s">
        <v>2238</v>
      </c>
    </row>
    <row r="372" spans="1:11" ht="27">
      <c r="A372" s="16">
        <v>6</v>
      </c>
      <c r="B372" s="16">
        <v>370</v>
      </c>
      <c r="C372" s="16" t="s">
        <v>2180</v>
      </c>
      <c r="D372" s="16" t="s">
        <v>45</v>
      </c>
      <c r="E372" s="16" t="s">
        <v>2193</v>
      </c>
      <c r="F372" s="16" t="s">
        <v>512</v>
      </c>
      <c r="G372" s="16" t="s">
        <v>253</v>
      </c>
      <c r="H372" s="16" t="s">
        <v>253</v>
      </c>
      <c r="I372" s="16">
        <v>14.86</v>
      </c>
      <c r="J372" s="16">
        <v>14.86</v>
      </c>
      <c r="K372" s="16" t="s">
        <v>2242</v>
      </c>
    </row>
    <row r="373" spans="1:11" ht="27">
      <c r="A373" s="16">
        <v>6</v>
      </c>
      <c r="B373" s="16">
        <v>371</v>
      </c>
      <c r="C373" s="16" t="s">
        <v>2130</v>
      </c>
      <c r="D373" s="16" t="s">
        <v>51</v>
      </c>
      <c r="E373" s="16" t="s">
        <v>2251</v>
      </c>
      <c r="F373" s="16" t="s">
        <v>512</v>
      </c>
      <c r="G373" s="16" t="s">
        <v>2154</v>
      </c>
      <c r="H373" s="16" t="s">
        <v>2154</v>
      </c>
      <c r="I373" s="16">
        <v>53</v>
      </c>
      <c r="J373" s="16">
        <v>53</v>
      </c>
      <c r="K373" s="16" t="s">
        <v>2250</v>
      </c>
    </row>
    <row r="374" spans="1:11" ht="27">
      <c r="A374" s="16">
        <v>3</v>
      </c>
      <c r="B374" s="16">
        <v>372</v>
      </c>
      <c r="C374" s="16" t="s">
        <v>2254</v>
      </c>
      <c r="D374" s="16" t="s">
        <v>905</v>
      </c>
      <c r="E374" s="16" t="s">
        <v>2258</v>
      </c>
      <c r="F374" s="16" t="s">
        <v>89</v>
      </c>
      <c r="G374" s="16" t="s">
        <v>2260</v>
      </c>
      <c r="H374" s="16" t="s">
        <v>2260</v>
      </c>
      <c r="I374" s="16">
        <v>14.4</v>
      </c>
      <c r="J374" s="16">
        <v>0.6</v>
      </c>
      <c r="K374" s="16" t="s">
        <v>2257</v>
      </c>
    </row>
    <row r="375" spans="1:11" ht="27">
      <c r="A375" s="16">
        <v>3</v>
      </c>
      <c r="B375" s="16">
        <v>373</v>
      </c>
      <c r="C375" s="16" t="s">
        <v>2254</v>
      </c>
      <c r="D375" s="16" t="s">
        <v>905</v>
      </c>
      <c r="E375" s="16" t="s">
        <v>2258</v>
      </c>
      <c r="F375" s="16" t="s">
        <v>89</v>
      </c>
      <c r="G375" s="16" t="s">
        <v>2265</v>
      </c>
      <c r="H375" s="16" t="s">
        <v>2265</v>
      </c>
      <c r="I375" s="16">
        <v>7.1</v>
      </c>
      <c r="J375" s="16">
        <v>0.29583300000000001</v>
      </c>
      <c r="K375" s="16" t="s">
        <v>2263</v>
      </c>
    </row>
    <row r="376" spans="1:11" ht="27">
      <c r="A376" s="16">
        <v>3</v>
      </c>
      <c r="B376" s="16">
        <v>374</v>
      </c>
      <c r="C376" s="16" t="s">
        <v>2254</v>
      </c>
      <c r="D376" s="16" t="s">
        <v>905</v>
      </c>
      <c r="E376" s="16" t="s">
        <v>2258</v>
      </c>
      <c r="F376" s="16" t="s">
        <v>89</v>
      </c>
      <c r="G376" s="16" t="s">
        <v>2270</v>
      </c>
      <c r="H376" s="16" t="s">
        <v>2270</v>
      </c>
      <c r="I376" s="16">
        <v>14.4</v>
      </c>
      <c r="J376" s="16">
        <v>0.6</v>
      </c>
      <c r="K376" s="16" t="s">
        <v>2268</v>
      </c>
    </row>
    <row r="377" spans="1:11" ht="27">
      <c r="A377" s="16">
        <v>3</v>
      </c>
      <c r="B377" s="16">
        <v>375</v>
      </c>
      <c r="C377" s="16" t="s">
        <v>2254</v>
      </c>
      <c r="D377" s="16" t="s">
        <v>905</v>
      </c>
      <c r="E377" s="16" t="s">
        <v>2274</v>
      </c>
      <c r="F377" s="16" t="s">
        <v>89</v>
      </c>
      <c r="G377" s="16" t="s">
        <v>2270</v>
      </c>
      <c r="H377" s="16" t="s">
        <v>2270</v>
      </c>
      <c r="I377" s="16">
        <v>36</v>
      </c>
      <c r="J377" s="16">
        <v>0.6</v>
      </c>
      <c r="K377" s="16" t="s">
        <v>2273</v>
      </c>
    </row>
    <row r="378" spans="1:11" ht="40.5">
      <c r="A378" s="16">
        <v>3</v>
      </c>
      <c r="B378" s="16">
        <v>376</v>
      </c>
      <c r="C378" s="16" t="s">
        <v>2254</v>
      </c>
      <c r="D378" s="16" t="s">
        <v>905</v>
      </c>
      <c r="E378" s="16" t="s">
        <v>2276</v>
      </c>
      <c r="F378" s="16" t="s">
        <v>89</v>
      </c>
      <c r="G378" s="16" t="s">
        <v>2281</v>
      </c>
      <c r="H378" s="16" t="s">
        <v>2281</v>
      </c>
      <c r="I378" s="16">
        <v>28.8</v>
      </c>
      <c r="J378" s="16">
        <v>0.6</v>
      </c>
      <c r="K378" s="16" t="s">
        <v>2279</v>
      </c>
    </row>
    <row r="379" spans="1:11" ht="27">
      <c r="A379" s="16">
        <v>3</v>
      </c>
      <c r="B379" s="16">
        <v>377</v>
      </c>
      <c r="C379" s="16" t="s">
        <v>2254</v>
      </c>
      <c r="D379" s="16" t="s">
        <v>905</v>
      </c>
      <c r="E379" s="16" t="s">
        <v>2258</v>
      </c>
      <c r="F379" s="16" t="s">
        <v>89</v>
      </c>
      <c r="G379" s="16" t="s">
        <v>2286</v>
      </c>
      <c r="H379" s="16" t="s">
        <v>2286</v>
      </c>
      <c r="I379" s="16">
        <v>17.5</v>
      </c>
      <c r="J379" s="16">
        <v>0.72916700000000001</v>
      </c>
      <c r="K379" s="16" t="s">
        <v>2284</v>
      </c>
    </row>
    <row r="380" spans="1:11" ht="40.5">
      <c r="A380" s="16">
        <v>3</v>
      </c>
      <c r="B380" s="16">
        <v>378</v>
      </c>
      <c r="C380" s="16" t="s">
        <v>2254</v>
      </c>
      <c r="D380" s="16" t="s">
        <v>905</v>
      </c>
      <c r="E380" s="16" t="s">
        <v>2258</v>
      </c>
      <c r="F380" s="16" t="s">
        <v>89</v>
      </c>
      <c r="G380" s="16" t="s">
        <v>2281</v>
      </c>
      <c r="H380" s="16" t="s">
        <v>2281</v>
      </c>
      <c r="I380" s="16">
        <v>14.4</v>
      </c>
      <c r="J380" s="16">
        <v>0.6</v>
      </c>
      <c r="K380" s="16" t="s">
        <v>2289</v>
      </c>
    </row>
    <row r="381" spans="1:11" ht="40.5">
      <c r="A381" s="16">
        <v>3</v>
      </c>
      <c r="B381" s="16">
        <v>379</v>
      </c>
      <c r="C381" s="16" t="s">
        <v>2254</v>
      </c>
      <c r="D381" s="16" t="s">
        <v>905</v>
      </c>
      <c r="E381" s="16" t="s">
        <v>2291</v>
      </c>
      <c r="F381" s="16" t="s">
        <v>89</v>
      </c>
      <c r="G381" s="16" t="s">
        <v>2281</v>
      </c>
      <c r="H381" s="16" t="s">
        <v>2281</v>
      </c>
      <c r="I381" s="16">
        <v>36</v>
      </c>
      <c r="J381" s="16">
        <v>3</v>
      </c>
      <c r="K381" s="16" t="s">
        <v>2290</v>
      </c>
    </row>
    <row r="382" spans="1:11" ht="40.5">
      <c r="A382" s="16">
        <v>3</v>
      </c>
      <c r="B382" s="16">
        <v>380</v>
      </c>
      <c r="C382" s="16" t="s">
        <v>2254</v>
      </c>
      <c r="D382" s="16" t="s">
        <v>905</v>
      </c>
      <c r="E382" s="16" t="s">
        <v>2295</v>
      </c>
      <c r="F382" s="16" t="s">
        <v>89</v>
      </c>
      <c r="G382" s="16" t="s">
        <v>2281</v>
      </c>
      <c r="H382" s="16" t="s">
        <v>2281</v>
      </c>
      <c r="I382" s="16">
        <v>72</v>
      </c>
      <c r="J382" s="16">
        <v>3</v>
      </c>
      <c r="K382" s="16" t="s">
        <v>2294</v>
      </c>
    </row>
    <row r="383" spans="1:11" ht="27">
      <c r="A383" s="16">
        <v>7</v>
      </c>
      <c r="B383" s="16">
        <v>381</v>
      </c>
      <c r="C383" s="16" t="s">
        <v>2304</v>
      </c>
      <c r="D383" s="16" t="s">
        <v>116</v>
      </c>
      <c r="E383" s="16" t="s">
        <v>2305</v>
      </c>
      <c r="F383" s="16" t="s">
        <v>89</v>
      </c>
      <c r="G383" s="16" t="s">
        <v>2307</v>
      </c>
      <c r="H383" s="16" t="s">
        <v>2307</v>
      </c>
      <c r="I383" s="16">
        <v>12</v>
      </c>
      <c r="J383" s="16">
        <v>1</v>
      </c>
      <c r="K383" s="16" t="s">
        <v>2303</v>
      </c>
    </row>
    <row r="384" spans="1:11" ht="27">
      <c r="A384" s="16">
        <v>7</v>
      </c>
      <c r="B384" s="16">
        <v>382</v>
      </c>
      <c r="C384" s="16" t="s">
        <v>2296</v>
      </c>
      <c r="D384" s="16" t="s">
        <v>124</v>
      </c>
      <c r="E384" s="16" t="s">
        <v>835</v>
      </c>
      <c r="F384" s="16" t="s">
        <v>89</v>
      </c>
      <c r="G384" s="16" t="s">
        <v>2312</v>
      </c>
      <c r="H384" s="16" t="s">
        <v>2312</v>
      </c>
      <c r="I384" s="16">
        <v>11</v>
      </c>
      <c r="J384" s="16">
        <v>0.55000000000000004</v>
      </c>
      <c r="K384" s="16" t="s">
        <v>2310</v>
      </c>
    </row>
    <row r="385" spans="1:11" ht="27">
      <c r="A385" s="16">
        <v>7</v>
      </c>
      <c r="B385" s="16">
        <v>383</v>
      </c>
      <c r="C385" s="16" t="s">
        <v>2296</v>
      </c>
      <c r="D385" s="16" t="s">
        <v>124</v>
      </c>
      <c r="E385" s="16" t="s">
        <v>965</v>
      </c>
      <c r="F385" s="16" t="s">
        <v>89</v>
      </c>
      <c r="G385" s="16" t="s">
        <v>2312</v>
      </c>
      <c r="H385" s="16" t="s">
        <v>2312</v>
      </c>
      <c r="I385" s="16">
        <v>13.2</v>
      </c>
      <c r="J385" s="16">
        <v>0.55000000000000004</v>
      </c>
      <c r="K385" s="16" t="s">
        <v>2315</v>
      </c>
    </row>
    <row r="386" spans="1:11" ht="27">
      <c r="A386" s="16">
        <v>7</v>
      </c>
      <c r="B386" s="16">
        <v>384</v>
      </c>
      <c r="C386" s="16" t="s">
        <v>2296</v>
      </c>
      <c r="D386" s="16" t="s">
        <v>124</v>
      </c>
      <c r="E386" s="16" t="s">
        <v>2317</v>
      </c>
      <c r="F386" s="16" t="s">
        <v>89</v>
      </c>
      <c r="G386" s="16" t="s">
        <v>2312</v>
      </c>
      <c r="H386" s="16" t="s">
        <v>2312</v>
      </c>
      <c r="I386" s="16">
        <v>16.5</v>
      </c>
      <c r="J386" s="16">
        <v>0.55000000000000004</v>
      </c>
      <c r="K386" s="16" t="s">
        <v>2316</v>
      </c>
    </row>
    <row r="387" spans="1:11" ht="27">
      <c r="A387" s="16">
        <v>7</v>
      </c>
      <c r="B387" s="16">
        <v>385</v>
      </c>
      <c r="C387" s="16" t="s">
        <v>2296</v>
      </c>
      <c r="D387" s="16" t="s">
        <v>124</v>
      </c>
      <c r="E387" s="16" t="s">
        <v>835</v>
      </c>
      <c r="F387" s="16" t="s">
        <v>89</v>
      </c>
      <c r="G387" s="16" t="s">
        <v>382</v>
      </c>
      <c r="H387" s="16" t="s">
        <v>382</v>
      </c>
      <c r="I387" s="16">
        <v>10.95</v>
      </c>
      <c r="J387" s="16">
        <v>0.54749999999999999</v>
      </c>
      <c r="K387" s="16" t="s">
        <v>2318</v>
      </c>
    </row>
    <row r="388" spans="1:11" ht="27">
      <c r="A388" s="16">
        <v>7</v>
      </c>
      <c r="B388" s="16">
        <v>386</v>
      </c>
      <c r="C388" s="16" t="s">
        <v>2296</v>
      </c>
      <c r="D388" s="16" t="s">
        <v>124</v>
      </c>
      <c r="E388" s="16" t="s">
        <v>835</v>
      </c>
      <c r="F388" s="16" t="s">
        <v>89</v>
      </c>
      <c r="G388" s="16" t="s">
        <v>2323</v>
      </c>
      <c r="H388" s="16" t="s">
        <v>2323</v>
      </c>
      <c r="I388" s="16">
        <v>20</v>
      </c>
      <c r="J388" s="16">
        <v>1</v>
      </c>
      <c r="K388" s="16" t="s">
        <v>2321</v>
      </c>
    </row>
    <row r="389" spans="1:11" ht="27">
      <c r="A389" s="16">
        <v>7</v>
      </c>
      <c r="B389" s="16">
        <v>387</v>
      </c>
      <c r="C389" s="16" t="s">
        <v>2296</v>
      </c>
      <c r="D389" s="16" t="s">
        <v>124</v>
      </c>
      <c r="E389" s="16" t="s">
        <v>2327</v>
      </c>
      <c r="F389" s="16" t="s">
        <v>89</v>
      </c>
      <c r="G389" s="16" t="s">
        <v>2323</v>
      </c>
      <c r="H389" s="16" t="s">
        <v>2323</v>
      </c>
      <c r="I389" s="16">
        <v>15</v>
      </c>
      <c r="J389" s="16">
        <v>0.5</v>
      </c>
      <c r="K389" s="16" t="s">
        <v>2326</v>
      </c>
    </row>
    <row r="390" spans="1:11" ht="27">
      <c r="A390" s="16">
        <v>7</v>
      </c>
      <c r="B390" s="16">
        <v>388</v>
      </c>
      <c r="C390" s="16" t="s">
        <v>2296</v>
      </c>
      <c r="D390" s="16" t="s">
        <v>124</v>
      </c>
      <c r="E390" s="16" t="s">
        <v>2331</v>
      </c>
      <c r="F390" s="16" t="s">
        <v>89</v>
      </c>
      <c r="G390" s="16" t="s">
        <v>2323</v>
      </c>
      <c r="H390" s="16" t="s">
        <v>2323</v>
      </c>
      <c r="I390" s="16">
        <v>20</v>
      </c>
      <c r="J390" s="16">
        <v>0.5</v>
      </c>
      <c r="K390" s="16" t="s">
        <v>2330</v>
      </c>
    </row>
    <row r="391" spans="1:11" ht="27">
      <c r="A391" s="16">
        <v>7</v>
      </c>
      <c r="B391" s="16">
        <v>389</v>
      </c>
      <c r="C391" s="16" t="s">
        <v>2296</v>
      </c>
      <c r="D391" s="16" t="s">
        <v>124</v>
      </c>
      <c r="E391" s="16" t="s">
        <v>2333</v>
      </c>
      <c r="F391" s="16" t="s">
        <v>89</v>
      </c>
      <c r="G391" s="16" t="s">
        <v>2312</v>
      </c>
      <c r="H391" s="16" t="s">
        <v>2312</v>
      </c>
      <c r="I391" s="16">
        <v>7.2</v>
      </c>
      <c r="J391" s="16">
        <v>0.36</v>
      </c>
      <c r="K391" s="16" t="s">
        <v>2332</v>
      </c>
    </row>
    <row r="392" spans="1:11" ht="27">
      <c r="A392" s="16">
        <v>7</v>
      </c>
      <c r="B392" s="16">
        <v>390</v>
      </c>
      <c r="C392" s="16" t="s">
        <v>2296</v>
      </c>
      <c r="D392" s="16" t="s">
        <v>124</v>
      </c>
      <c r="E392" s="16" t="s">
        <v>2337</v>
      </c>
      <c r="F392" s="16" t="s">
        <v>89</v>
      </c>
      <c r="G392" s="16" t="s">
        <v>2312</v>
      </c>
      <c r="H392" s="16" t="s">
        <v>2312</v>
      </c>
      <c r="I392" s="16">
        <v>8.64</v>
      </c>
      <c r="J392" s="16">
        <v>0.36</v>
      </c>
      <c r="K392" s="16" t="s">
        <v>2336</v>
      </c>
    </row>
    <row r="393" spans="1:11" ht="27">
      <c r="A393" s="16">
        <v>7</v>
      </c>
      <c r="B393" s="16">
        <v>391</v>
      </c>
      <c r="C393" s="16" t="s">
        <v>2296</v>
      </c>
      <c r="D393" s="16" t="s">
        <v>124</v>
      </c>
      <c r="E393" s="16" t="s">
        <v>2327</v>
      </c>
      <c r="F393" s="16" t="s">
        <v>89</v>
      </c>
      <c r="G393" s="16" t="s">
        <v>2340</v>
      </c>
      <c r="H393" s="16" t="s">
        <v>2340</v>
      </c>
      <c r="I393" s="16">
        <v>12.8</v>
      </c>
      <c r="J393" s="16">
        <v>0.42666700000000002</v>
      </c>
      <c r="K393" s="16" t="s">
        <v>2338</v>
      </c>
    </row>
    <row r="394" spans="1:11" ht="27">
      <c r="A394" s="16">
        <v>7</v>
      </c>
      <c r="B394" s="16">
        <v>392</v>
      </c>
      <c r="C394" s="16" t="s">
        <v>2296</v>
      </c>
      <c r="D394" s="16" t="s">
        <v>124</v>
      </c>
      <c r="E394" s="16" t="s">
        <v>2344</v>
      </c>
      <c r="F394" s="16" t="s">
        <v>89</v>
      </c>
      <c r="G394" s="16" t="s">
        <v>2340</v>
      </c>
      <c r="H394" s="16" t="s">
        <v>2340</v>
      </c>
      <c r="I394" s="16">
        <v>24.96</v>
      </c>
      <c r="J394" s="16">
        <v>0.41599999999999998</v>
      </c>
      <c r="K394" s="16" t="s">
        <v>2343</v>
      </c>
    </row>
    <row r="395" spans="1:11" ht="27">
      <c r="A395" s="16">
        <v>7</v>
      </c>
      <c r="B395" s="16">
        <v>393</v>
      </c>
      <c r="C395" s="16" t="s">
        <v>2296</v>
      </c>
      <c r="D395" s="16" t="s">
        <v>124</v>
      </c>
      <c r="E395" s="16" t="s">
        <v>2317</v>
      </c>
      <c r="F395" s="16" t="s">
        <v>89</v>
      </c>
      <c r="G395" s="16" t="s">
        <v>2323</v>
      </c>
      <c r="H395" s="16" t="s">
        <v>2323</v>
      </c>
      <c r="I395" s="16">
        <v>30</v>
      </c>
      <c r="J395" s="16">
        <v>1</v>
      </c>
      <c r="K395" s="16" t="s">
        <v>2345</v>
      </c>
    </row>
    <row r="396" spans="1:11" ht="27">
      <c r="A396" s="16">
        <v>7</v>
      </c>
      <c r="B396" s="16">
        <v>394</v>
      </c>
      <c r="C396" s="16" t="s">
        <v>2296</v>
      </c>
      <c r="D396" s="16" t="s">
        <v>124</v>
      </c>
      <c r="E396" s="16" t="s">
        <v>2333</v>
      </c>
      <c r="F396" s="16" t="s">
        <v>89</v>
      </c>
      <c r="G396" s="16" t="s">
        <v>2348</v>
      </c>
      <c r="H396" s="16" t="s">
        <v>2348</v>
      </c>
      <c r="I396" s="16">
        <v>9.8699999999999992</v>
      </c>
      <c r="J396" s="16">
        <v>0.49349999999999999</v>
      </c>
      <c r="K396" s="16" t="s">
        <v>2346</v>
      </c>
    </row>
    <row r="397" spans="1:11" ht="27">
      <c r="A397" s="16">
        <v>7</v>
      </c>
      <c r="B397" s="16">
        <v>395</v>
      </c>
      <c r="C397" s="16" t="s">
        <v>2296</v>
      </c>
      <c r="D397" s="16" t="s">
        <v>124</v>
      </c>
      <c r="E397" s="16" t="s">
        <v>2352</v>
      </c>
      <c r="F397" s="16" t="s">
        <v>47</v>
      </c>
      <c r="G397" s="16" t="s">
        <v>2354</v>
      </c>
      <c r="H397" s="16" t="s">
        <v>2354</v>
      </c>
      <c r="I397" s="16">
        <v>8.3000000000000007</v>
      </c>
      <c r="J397" s="16">
        <v>0.20749999999999999</v>
      </c>
      <c r="K397" s="16" t="s">
        <v>2351</v>
      </c>
    </row>
    <row r="398" spans="1:11" ht="27">
      <c r="A398" s="16">
        <v>7</v>
      </c>
      <c r="B398" s="16">
        <v>396</v>
      </c>
      <c r="C398" s="16" t="s">
        <v>2296</v>
      </c>
      <c r="D398" s="16" t="s">
        <v>124</v>
      </c>
      <c r="E398" s="16" t="s">
        <v>2333</v>
      </c>
      <c r="F398" s="16" t="s">
        <v>89</v>
      </c>
      <c r="G398" s="16" t="s">
        <v>382</v>
      </c>
      <c r="H398" s="16" t="s">
        <v>382</v>
      </c>
      <c r="I398" s="16">
        <v>7.61</v>
      </c>
      <c r="J398" s="16">
        <v>0.3805</v>
      </c>
      <c r="K398" s="16" t="s">
        <v>2357</v>
      </c>
    </row>
    <row r="399" spans="1:11" ht="27">
      <c r="A399" s="16">
        <v>7</v>
      </c>
      <c r="B399" s="16">
        <v>397</v>
      </c>
      <c r="C399" s="16" t="s">
        <v>2296</v>
      </c>
      <c r="D399" s="16" t="s">
        <v>124</v>
      </c>
      <c r="E399" s="16" t="s">
        <v>2333</v>
      </c>
      <c r="F399" s="16" t="s">
        <v>89</v>
      </c>
      <c r="G399" s="16" t="s">
        <v>2323</v>
      </c>
      <c r="H399" s="16" t="s">
        <v>2323</v>
      </c>
      <c r="I399" s="16">
        <v>10</v>
      </c>
      <c r="J399" s="16">
        <v>0.5</v>
      </c>
      <c r="K399" s="16" t="s">
        <v>2360</v>
      </c>
    </row>
    <row r="400" spans="1:11" ht="27">
      <c r="A400" s="16">
        <v>7</v>
      </c>
      <c r="B400" s="16">
        <v>398</v>
      </c>
      <c r="C400" s="16" t="s">
        <v>2296</v>
      </c>
      <c r="D400" s="16" t="s">
        <v>124</v>
      </c>
      <c r="E400" s="16" t="s">
        <v>2327</v>
      </c>
      <c r="F400" s="16" t="s">
        <v>89</v>
      </c>
      <c r="G400" s="16" t="s">
        <v>2312</v>
      </c>
      <c r="H400" s="16" t="s">
        <v>2312</v>
      </c>
      <c r="I400" s="16">
        <v>10.8</v>
      </c>
      <c r="J400" s="16">
        <v>0.36</v>
      </c>
      <c r="K400" s="16" t="s">
        <v>2361</v>
      </c>
    </row>
    <row r="401" spans="1:11" ht="27">
      <c r="A401" s="16">
        <v>7</v>
      </c>
      <c r="B401" s="16">
        <v>399</v>
      </c>
      <c r="C401" s="16" t="s">
        <v>2304</v>
      </c>
      <c r="D401" s="16" t="s">
        <v>116</v>
      </c>
      <c r="E401" s="16" t="s">
        <v>2363</v>
      </c>
      <c r="F401" s="16" t="s">
        <v>89</v>
      </c>
      <c r="G401" s="16" t="s">
        <v>2307</v>
      </c>
      <c r="H401" s="16" t="s">
        <v>2307</v>
      </c>
      <c r="I401" s="16">
        <v>6</v>
      </c>
      <c r="J401" s="16">
        <v>0.5</v>
      </c>
      <c r="K401" s="16" t="s">
        <v>2362</v>
      </c>
    </row>
    <row r="402" spans="1:11" ht="27">
      <c r="A402" s="16">
        <v>7</v>
      </c>
      <c r="B402" s="16">
        <v>400</v>
      </c>
      <c r="C402" s="16" t="s">
        <v>2296</v>
      </c>
      <c r="D402" s="16" t="s">
        <v>153</v>
      </c>
      <c r="E402" s="16" t="s">
        <v>2333</v>
      </c>
      <c r="F402" s="16" t="s">
        <v>89</v>
      </c>
      <c r="G402" s="16" t="s">
        <v>2368</v>
      </c>
      <c r="H402" s="16" t="s">
        <v>2368</v>
      </c>
      <c r="I402" s="16">
        <v>10</v>
      </c>
      <c r="J402" s="16">
        <v>0.5</v>
      </c>
      <c r="K402" s="16" t="s">
        <v>2366</v>
      </c>
    </row>
    <row r="403" spans="1:11" ht="27">
      <c r="A403" s="16">
        <v>7</v>
      </c>
      <c r="B403" s="16">
        <v>401</v>
      </c>
      <c r="C403" s="16" t="s">
        <v>2296</v>
      </c>
      <c r="D403" s="16" t="s">
        <v>153</v>
      </c>
      <c r="E403" s="16" t="s">
        <v>2317</v>
      </c>
      <c r="F403" s="16" t="s">
        <v>89</v>
      </c>
      <c r="G403" s="16" t="s">
        <v>2368</v>
      </c>
      <c r="H403" s="16" t="s">
        <v>2368</v>
      </c>
      <c r="I403" s="16">
        <v>30</v>
      </c>
      <c r="J403" s="16">
        <v>1</v>
      </c>
      <c r="K403" s="16" t="s">
        <v>2371</v>
      </c>
    </row>
    <row r="404" spans="1:11" ht="27">
      <c r="A404" s="16">
        <v>7</v>
      </c>
      <c r="B404" s="16">
        <v>402</v>
      </c>
      <c r="C404" s="16" t="s">
        <v>2296</v>
      </c>
      <c r="D404" s="16" t="s">
        <v>153</v>
      </c>
      <c r="E404" s="16" t="s">
        <v>2327</v>
      </c>
      <c r="F404" s="16" t="s">
        <v>89</v>
      </c>
      <c r="G404" s="16" t="s">
        <v>2368</v>
      </c>
      <c r="H404" s="16" t="s">
        <v>2368</v>
      </c>
      <c r="I404" s="16">
        <v>15</v>
      </c>
      <c r="J404" s="16">
        <v>0.5</v>
      </c>
      <c r="K404" s="16" t="s">
        <v>2374</v>
      </c>
    </row>
    <row r="405" spans="1:11" ht="27">
      <c r="A405" s="16">
        <v>7</v>
      </c>
      <c r="B405" s="16">
        <v>403</v>
      </c>
      <c r="C405" s="16" t="s">
        <v>2296</v>
      </c>
      <c r="D405" s="16" t="s">
        <v>153</v>
      </c>
      <c r="E405" s="16" t="s">
        <v>835</v>
      </c>
      <c r="F405" s="16" t="s">
        <v>89</v>
      </c>
      <c r="G405" s="16" t="s">
        <v>2368</v>
      </c>
      <c r="H405" s="16" t="s">
        <v>2368</v>
      </c>
      <c r="I405" s="16">
        <v>20</v>
      </c>
      <c r="J405" s="16">
        <v>1</v>
      </c>
      <c r="K405" s="16" t="s">
        <v>2375</v>
      </c>
    </row>
    <row r="406" spans="1:11" ht="27">
      <c r="A406" s="16">
        <v>2</v>
      </c>
      <c r="B406" s="16">
        <v>404</v>
      </c>
      <c r="C406" s="16" t="s">
        <v>2376</v>
      </c>
      <c r="D406" s="16" t="s">
        <v>124</v>
      </c>
      <c r="E406" s="16" t="s">
        <v>835</v>
      </c>
      <c r="F406" s="16" t="s">
        <v>89</v>
      </c>
      <c r="G406" s="16" t="s">
        <v>2386</v>
      </c>
      <c r="H406" s="16" t="s">
        <v>2386</v>
      </c>
      <c r="I406" s="16">
        <v>36.799999999999997</v>
      </c>
      <c r="J406" s="16">
        <v>1.84</v>
      </c>
      <c r="K406" s="16" t="s">
        <v>2384</v>
      </c>
    </row>
    <row r="407" spans="1:11" ht="27">
      <c r="A407" s="16">
        <v>2</v>
      </c>
      <c r="B407" s="16">
        <v>405</v>
      </c>
      <c r="C407" s="16" t="s">
        <v>2376</v>
      </c>
      <c r="D407" s="16" t="s">
        <v>124</v>
      </c>
      <c r="E407" s="16" t="s">
        <v>2317</v>
      </c>
      <c r="F407" s="16" t="s">
        <v>89</v>
      </c>
      <c r="G407" s="16" t="s">
        <v>2386</v>
      </c>
      <c r="H407" s="16" t="s">
        <v>2386</v>
      </c>
      <c r="I407" s="16">
        <v>55.2</v>
      </c>
      <c r="J407" s="16">
        <v>1.84</v>
      </c>
      <c r="K407" s="16" t="s">
        <v>2389</v>
      </c>
    </row>
    <row r="408" spans="1:11" ht="27">
      <c r="A408" s="16">
        <v>2</v>
      </c>
      <c r="B408" s="16">
        <v>406</v>
      </c>
      <c r="C408" s="16" t="s">
        <v>2376</v>
      </c>
      <c r="D408" s="16" t="s">
        <v>2391</v>
      </c>
      <c r="E408" s="16" t="s">
        <v>965</v>
      </c>
      <c r="F408" s="16" t="s">
        <v>89</v>
      </c>
      <c r="G408" s="16" t="s">
        <v>553</v>
      </c>
      <c r="H408" s="16" t="s">
        <v>553</v>
      </c>
      <c r="I408" s="16">
        <v>43.05</v>
      </c>
      <c r="J408" s="16">
        <v>1.79375</v>
      </c>
      <c r="K408" s="16" t="s">
        <v>2390</v>
      </c>
    </row>
    <row r="409" spans="1:11" ht="27">
      <c r="A409" s="16">
        <v>3</v>
      </c>
      <c r="B409" s="16">
        <v>407</v>
      </c>
      <c r="C409" s="16" t="s">
        <v>2394</v>
      </c>
      <c r="D409" s="16" t="s">
        <v>124</v>
      </c>
      <c r="E409" s="16" t="s">
        <v>2398</v>
      </c>
      <c r="F409" s="16" t="s">
        <v>89</v>
      </c>
      <c r="G409" s="16" t="s">
        <v>2400</v>
      </c>
      <c r="H409" s="16" t="s">
        <v>2400</v>
      </c>
      <c r="I409" s="16">
        <v>5.94</v>
      </c>
      <c r="J409" s="16">
        <v>1.98</v>
      </c>
      <c r="K409" s="16" t="s">
        <v>2397</v>
      </c>
    </row>
    <row r="410" spans="1:11" ht="27">
      <c r="A410" s="16">
        <v>3</v>
      </c>
      <c r="B410" s="16">
        <v>408</v>
      </c>
      <c r="C410" s="16" t="s">
        <v>2394</v>
      </c>
      <c r="D410" s="16" t="s">
        <v>124</v>
      </c>
      <c r="E410" s="16" t="s">
        <v>2398</v>
      </c>
      <c r="F410" s="16" t="s">
        <v>89</v>
      </c>
      <c r="G410" s="16" t="s">
        <v>2407</v>
      </c>
      <c r="H410" s="16" t="s">
        <v>2407</v>
      </c>
      <c r="I410" s="16">
        <v>6.35</v>
      </c>
      <c r="J410" s="16">
        <v>2.1166670000000001</v>
      </c>
      <c r="K410" s="16" t="s">
        <v>2410</v>
      </c>
    </row>
    <row r="411" spans="1:11" ht="27">
      <c r="A411" s="16">
        <v>3</v>
      </c>
      <c r="B411" s="16">
        <v>409</v>
      </c>
      <c r="C411" s="16" t="s">
        <v>2394</v>
      </c>
      <c r="D411" s="16" t="s">
        <v>124</v>
      </c>
      <c r="E411" s="16" t="s">
        <v>2414</v>
      </c>
      <c r="F411" s="16" t="s">
        <v>89</v>
      </c>
      <c r="G411" s="16" t="s">
        <v>2419</v>
      </c>
      <c r="H411" s="16" t="s">
        <v>2419</v>
      </c>
      <c r="I411" s="16">
        <v>5.81</v>
      </c>
      <c r="J411" s="16">
        <v>1.9366669999999999</v>
      </c>
      <c r="K411" s="16" t="s">
        <v>2417</v>
      </c>
    </row>
    <row r="412" spans="1:11" ht="27">
      <c r="A412" s="16">
        <v>3</v>
      </c>
      <c r="B412" s="16">
        <v>410</v>
      </c>
      <c r="C412" s="16" t="s">
        <v>2394</v>
      </c>
      <c r="D412" s="16" t="s">
        <v>124</v>
      </c>
      <c r="E412" s="16" t="s">
        <v>2423</v>
      </c>
      <c r="F412" s="16" t="s">
        <v>89</v>
      </c>
      <c r="G412" s="16" t="s">
        <v>2419</v>
      </c>
      <c r="H412" s="16" t="s">
        <v>2419</v>
      </c>
      <c r="I412" s="16">
        <v>89.6</v>
      </c>
      <c r="J412" s="16">
        <v>2.9866670000000002</v>
      </c>
      <c r="K412" s="16" t="s">
        <v>2422</v>
      </c>
    </row>
    <row r="413" spans="1:11" ht="27">
      <c r="A413" s="16">
        <v>3</v>
      </c>
      <c r="B413" s="16">
        <v>411</v>
      </c>
      <c r="C413" s="16" t="s">
        <v>2394</v>
      </c>
      <c r="D413" s="16" t="s">
        <v>124</v>
      </c>
      <c r="E413" s="16" t="s">
        <v>2398</v>
      </c>
      <c r="F413" s="16" t="s">
        <v>89</v>
      </c>
      <c r="G413" s="16" t="s">
        <v>2400</v>
      </c>
      <c r="H413" s="16" t="s">
        <v>2400</v>
      </c>
      <c r="I413" s="16">
        <v>5.94</v>
      </c>
      <c r="J413" s="16">
        <v>1.98</v>
      </c>
      <c r="K413" s="16" t="s">
        <v>2397</v>
      </c>
    </row>
    <row r="414" spans="1:11" ht="27">
      <c r="A414" s="16">
        <v>3</v>
      </c>
      <c r="B414" s="16">
        <v>412</v>
      </c>
      <c r="C414" s="16" t="s">
        <v>2394</v>
      </c>
      <c r="D414" s="16" t="s">
        <v>124</v>
      </c>
      <c r="E414" s="16" t="s">
        <v>2398</v>
      </c>
      <c r="F414" s="16" t="s">
        <v>89</v>
      </c>
      <c r="G414" s="16" t="s">
        <v>2407</v>
      </c>
      <c r="H414" s="16" t="s">
        <v>2407</v>
      </c>
      <c r="I414" s="16">
        <v>6.35</v>
      </c>
      <c r="J414" s="16">
        <v>2.1166670000000001</v>
      </c>
      <c r="K414" s="16" t="s">
        <v>2410</v>
      </c>
    </row>
    <row r="415" spans="1:11" ht="27">
      <c r="A415" s="16">
        <v>3</v>
      </c>
      <c r="B415" s="16">
        <v>413</v>
      </c>
      <c r="C415" s="16" t="s">
        <v>2394</v>
      </c>
      <c r="D415" s="16" t="s">
        <v>124</v>
      </c>
      <c r="E415" s="16" t="s">
        <v>2414</v>
      </c>
      <c r="F415" s="16" t="s">
        <v>89</v>
      </c>
      <c r="G415" s="16" t="s">
        <v>2419</v>
      </c>
      <c r="H415" s="16" t="s">
        <v>2419</v>
      </c>
      <c r="I415" s="16">
        <v>5.81</v>
      </c>
      <c r="J415" s="16">
        <v>1.9366669999999999</v>
      </c>
      <c r="K415" s="16" t="s">
        <v>2417</v>
      </c>
    </row>
    <row r="416" spans="1:11" ht="27">
      <c r="A416" s="16">
        <v>3</v>
      </c>
      <c r="B416" s="16">
        <v>414</v>
      </c>
      <c r="C416" s="16" t="s">
        <v>2394</v>
      </c>
      <c r="D416" s="16" t="s">
        <v>124</v>
      </c>
      <c r="E416" s="16" t="s">
        <v>2423</v>
      </c>
      <c r="F416" s="16" t="s">
        <v>89</v>
      </c>
      <c r="G416" s="16" t="s">
        <v>2419</v>
      </c>
      <c r="H416" s="16" t="s">
        <v>2419</v>
      </c>
      <c r="I416" s="16">
        <v>89.6</v>
      </c>
      <c r="J416" s="16">
        <v>2.9866670000000002</v>
      </c>
      <c r="K416" s="16" t="s">
        <v>2422</v>
      </c>
    </row>
    <row r="417" spans="1:11" ht="27">
      <c r="A417" s="16">
        <v>6</v>
      </c>
      <c r="B417" s="16">
        <v>415</v>
      </c>
      <c r="C417" s="16" t="s">
        <v>2432</v>
      </c>
      <c r="D417" s="16" t="s">
        <v>45</v>
      </c>
      <c r="E417" s="16" t="s">
        <v>2436</v>
      </c>
      <c r="F417" s="16" t="s">
        <v>89</v>
      </c>
      <c r="G417" s="16" t="s">
        <v>2438</v>
      </c>
      <c r="H417" s="16" t="s">
        <v>2438</v>
      </c>
      <c r="I417" s="16">
        <v>53</v>
      </c>
      <c r="J417" s="16">
        <v>53</v>
      </c>
      <c r="K417" s="16" t="s">
        <v>2435</v>
      </c>
    </row>
    <row r="418" spans="1:11" ht="27">
      <c r="A418" s="16">
        <v>6</v>
      </c>
      <c r="B418" s="16">
        <v>416</v>
      </c>
      <c r="C418" s="16" t="s">
        <v>2432</v>
      </c>
      <c r="D418" s="16" t="s">
        <v>45</v>
      </c>
      <c r="E418" s="16" t="s">
        <v>2442</v>
      </c>
      <c r="F418" s="16" t="s">
        <v>89</v>
      </c>
      <c r="G418" s="16" t="s">
        <v>406</v>
      </c>
      <c r="H418" s="16" t="s">
        <v>406</v>
      </c>
      <c r="I418" s="16">
        <v>140</v>
      </c>
      <c r="J418" s="16">
        <v>140</v>
      </c>
      <c r="K418" s="16" t="s">
        <v>2441</v>
      </c>
    </row>
    <row r="419" spans="1:11" ht="40.5">
      <c r="A419" s="16">
        <v>6</v>
      </c>
      <c r="B419" s="16">
        <v>417</v>
      </c>
      <c r="C419" s="16" t="s">
        <v>2432</v>
      </c>
      <c r="D419" s="16" t="s">
        <v>45</v>
      </c>
      <c r="E419" s="16" t="s">
        <v>2446</v>
      </c>
      <c r="F419" s="16" t="s">
        <v>89</v>
      </c>
      <c r="G419" s="16" t="s">
        <v>2448</v>
      </c>
      <c r="H419" s="16" t="s">
        <v>2448</v>
      </c>
      <c r="I419" s="16">
        <v>1082.5999999999999</v>
      </c>
      <c r="J419" s="16">
        <v>108.26</v>
      </c>
      <c r="K419" s="16" t="s">
        <v>2445</v>
      </c>
    </row>
    <row r="420" spans="1:11" ht="27">
      <c r="A420" s="16">
        <v>6</v>
      </c>
      <c r="B420" s="16">
        <v>418</v>
      </c>
      <c r="C420" s="16" t="s">
        <v>2432</v>
      </c>
      <c r="D420" s="16" t="s">
        <v>51</v>
      </c>
      <c r="E420" s="16" t="s">
        <v>2436</v>
      </c>
      <c r="F420" s="16" t="s">
        <v>89</v>
      </c>
      <c r="G420" s="16" t="s">
        <v>400</v>
      </c>
      <c r="H420" s="16" t="s">
        <v>400</v>
      </c>
      <c r="I420" s="16">
        <v>53.9</v>
      </c>
      <c r="J420" s="16">
        <v>53.9</v>
      </c>
      <c r="K420" s="16" t="s">
        <v>2451</v>
      </c>
    </row>
    <row r="421" spans="1:11" ht="40.5">
      <c r="A421" s="16">
        <v>6</v>
      </c>
      <c r="B421" s="16">
        <v>419</v>
      </c>
      <c r="C421" s="16" t="s">
        <v>2432</v>
      </c>
      <c r="D421" s="16" t="s">
        <v>51</v>
      </c>
      <c r="E421" s="16" t="s">
        <v>2455</v>
      </c>
      <c r="F421" s="16" t="s">
        <v>89</v>
      </c>
      <c r="G421" s="16" t="s">
        <v>2457</v>
      </c>
      <c r="H421" s="16" t="s">
        <v>2458</v>
      </c>
      <c r="I421" s="16">
        <v>220</v>
      </c>
      <c r="J421" s="16">
        <v>220</v>
      </c>
      <c r="K421" s="16" t="s">
        <v>2454</v>
      </c>
    </row>
    <row r="422" spans="1:11" ht="27">
      <c r="A422" s="16">
        <v>6</v>
      </c>
      <c r="B422" s="16">
        <v>420</v>
      </c>
      <c r="C422" s="16" t="s">
        <v>2432</v>
      </c>
      <c r="D422" s="16" t="s">
        <v>51</v>
      </c>
      <c r="E422" s="16" t="s">
        <v>2462</v>
      </c>
      <c r="F422" s="16" t="s">
        <v>512</v>
      </c>
      <c r="G422" s="16" t="s">
        <v>649</v>
      </c>
      <c r="H422" s="16" t="s">
        <v>649</v>
      </c>
      <c r="I422" s="16">
        <v>220.5</v>
      </c>
      <c r="J422" s="16">
        <v>220.5</v>
      </c>
      <c r="K422" s="16" t="s">
        <v>2461</v>
      </c>
    </row>
    <row r="423" spans="1:11" ht="27">
      <c r="A423" s="16">
        <v>6</v>
      </c>
      <c r="B423" s="16">
        <v>421</v>
      </c>
      <c r="C423" s="16" t="s">
        <v>2432</v>
      </c>
      <c r="D423" s="16" t="s">
        <v>51</v>
      </c>
      <c r="E423" s="16" t="s">
        <v>2466</v>
      </c>
      <c r="F423" s="16" t="s">
        <v>512</v>
      </c>
      <c r="G423" s="16" t="s">
        <v>1887</v>
      </c>
      <c r="H423" s="16" t="s">
        <v>1887</v>
      </c>
      <c r="I423" s="16">
        <v>110</v>
      </c>
      <c r="J423" s="16">
        <v>110</v>
      </c>
      <c r="K423" s="16" t="s">
        <v>2465</v>
      </c>
    </row>
    <row r="424" spans="1:11" ht="27">
      <c r="A424" s="16">
        <v>6</v>
      </c>
      <c r="B424" s="16">
        <v>422</v>
      </c>
      <c r="C424" s="16" t="s">
        <v>2432</v>
      </c>
      <c r="D424" s="16" t="s">
        <v>45</v>
      </c>
      <c r="E424" s="16" t="s">
        <v>2466</v>
      </c>
      <c r="F424" s="16" t="s">
        <v>512</v>
      </c>
      <c r="G424" s="16" t="s">
        <v>1887</v>
      </c>
      <c r="H424" s="16" t="s">
        <v>1887</v>
      </c>
      <c r="I424" s="16">
        <v>110</v>
      </c>
      <c r="J424" s="16">
        <v>110</v>
      </c>
      <c r="K424" s="16" t="s">
        <v>2469</v>
      </c>
    </row>
    <row r="425" spans="1:11" ht="27">
      <c r="A425" s="16">
        <v>4</v>
      </c>
      <c r="B425" s="16">
        <v>423</v>
      </c>
      <c r="C425" s="16" t="s">
        <v>2471</v>
      </c>
      <c r="D425" s="16" t="s">
        <v>124</v>
      </c>
      <c r="E425" s="16" t="s">
        <v>2482</v>
      </c>
      <c r="F425" s="16" t="s">
        <v>89</v>
      </c>
      <c r="G425" s="16" t="s">
        <v>858</v>
      </c>
      <c r="H425" s="16" t="s">
        <v>858</v>
      </c>
      <c r="I425" s="16">
        <v>27.72</v>
      </c>
      <c r="J425" s="16">
        <v>3.96</v>
      </c>
      <c r="K425" s="16" t="s">
        <v>2481</v>
      </c>
    </row>
    <row r="426" spans="1:11" ht="27">
      <c r="A426" s="16">
        <v>4</v>
      </c>
      <c r="B426" s="16">
        <v>424</v>
      </c>
      <c r="C426" s="16" t="s">
        <v>2471</v>
      </c>
      <c r="D426" s="16" t="s">
        <v>124</v>
      </c>
      <c r="E426" s="16" t="s">
        <v>2487</v>
      </c>
      <c r="F426" s="16" t="s">
        <v>89</v>
      </c>
      <c r="G426" s="16" t="s">
        <v>2488</v>
      </c>
      <c r="H426" s="16" t="s">
        <v>382</v>
      </c>
      <c r="I426" s="16">
        <v>60.53</v>
      </c>
      <c r="J426" s="16">
        <v>8.6471429999999998</v>
      </c>
      <c r="K426" s="16" t="s">
        <v>2486</v>
      </c>
    </row>
    <row r="427" spans="1:11" ht="27">
      <c r="A427" s="16">
        <v>4</v>
      </c>
      <c r="B427" s="16">
        <v>425</v>
      </c>
      <c r="C427" s="16" t="s">
        <v>2471</v>
      </c>
      <c r="D427" s="16" t="s">
        <v>124</v>
      </c>
      <c r="E427" s="16" t="s">
        <v>2487</v>
      </c>
      <c r="F427" s="16" t="s">
        <v>89</v>
      </c>
      <c r="G427" s="16" t="s">
        <v>400</v>
      </c>
      <c r="H427" s="16" t="s">
        <v>400</v>
      </c>
      <c r="I427" s="16">
        <v>45</v>
      </c>
      <c r="J427" s="16">
        <v>6.4285709999999998</v>
      </c>
      <c r="K427" s="16" t="s">
        <v>2496</v>
      </c>
    </row>
    <row r="428" spans="1:11" ht="27">
      <c r="A428" s="16">
        <v>4</v>
      </c>
      <c r="B428" s="16">
        <v>426</v>
      </c>
      <c r="C428" s="16" t="s">
        <v>2471</v>
      </c>
      <c r="D428" s="16" t="s">
        <v>124</v>
      </c>
      <c r="E428" s="16" t="s">
        <v>2487</v>
      </c>
      <c r="F428" s="16" t="s">
        <v>89</v>
      </c>
      <c r="G428" s="16" t="s">
        <v>858</v>
      </c>
      <c r="H428" s="16" t="s">
        <v>858</v>
      </c>
      <c r="I428" s="16">
        <v>47.13</v>
      </c>
      <c r="J428" s="16">
        <v>6.7328570000000001</v>
      </c>
      <c r="K428" s="16" t="s">
        <v>2499</v>
      </c>
    </row>
    <row r="429" spans="1:11" ht="27">
      <c r="A429" s="16">
        <v>4</v>
      </c>
      <c r="B429" s="16">
        <v>427</v>
      </c>
      <c r="C429" s="16" t="s">
        <v>2471</v>
      </c>
      <c r="D429" s="16" t="s">
        <v>124</v>
      </c>
      <c r="E429" s="16" t="s">
        <v>2503</v>
      </c>
      <c r="F429" s="16"/>
      <c r="G429" s="16" t="s">
        <v>1012</v>
      </c>
      <c r="H429" s="16" t="s">
        <v>1012</v>
      </c>
      <c r="I429" s="16">
        <v>225</v>
      </c>
      <c r="J429" s="16"/>
      <c r="K429" s="16" t="s">
        <v>2502</v>
      </c>
    </row>
    <row r="430" spans="1:11" ht="27">
      <c r="A430" s="16">
        <v>4</v>
      </c>
      <c r="B430" s="16">
        <v>428</v>
      </c>
      <c r="C430" s="16" t="s">
        <v>2514</v>
      </c>
      <c r="D430" s="16" t="s">
        <v>124</v>
      </c>
      <c r="E430" s="16" t="s">
        <v>2515</v>
      </c>
      <c r="F430" s="16" t="s">
        <v>89</v>
      </c>
      <c r="G430" s="16" t="s">
        <v>187</v>
      </c>
      <c r="H430" s="16" t="s">
        <v>187</v>
      </c>
      <c r="I430" s="16">
        <v>105.58</v>
      </c>
      <c r="J430" s="16">
        <v>7.5414289999999999</v>
      </c>
      <c r="K430" s="16" t="s">
        <v>2513</v>
      </c>
    </row>
    <row r="431" spans="1:11" ht="27">
      <c r="A431" s="16">
        <v>4</v>
      </c>
      <c r="B431" s="16">
        <v>429</v>
      </c>
      <c r="C431" s="16" t="s">
        <v>2519</v>
      </c>
      <c r="D431" s="16" t="s">
        <v>124</v>
      </c>
      <c r="E431" s="16" t="s">
        <v>2520</v>
      </c>
      <c r="F431" s="16" t="s">
        <v>89</v>
      </c>
      <c r="G431" s="16" t="s">
        <v>187</v>
      </c>
      <c r="H431" s="16" t="s">
        <v>187</v>
      </c>
      <c r="I431" s="16">
        <v>211.16</v>
      </c>
      <c r="J431" s="16">
        <v>7.5414289999999999</v>
      </c>
      <c r="K431" s="16" t="s">
        <v>2518</v>
      </c>
    </row>
    <row r="432" spans="1:11" ht="27">
      <c r="A432" s="16">
        <v>4</v>
      </c>
      <c r="B432" s="16">
        <v>430</v>
      </c>
      <c r="C432" s="16" t="s">
        <v>2504</v>
      </c>
      <c r="D432" s="16" t="s">
        <v>900</v>
      </c>
      <c r="E432" s="16" t="s">
        <v>2509</v>
      </c>
      <c r="F432" s="16" t="s">
        <v>89</v>
      </c>
      <c r="G432" s="16" t="s">
        <v>1648</v>
      </c>
      <c r="H432" s="16" t="s">
        <v>1648</v>
      </c>
      <c r="I432" s="16">
        <v>119.68</v>
      </c>
      <c r="J432" s="16">
        <v>8.5485710000000008</v>
      </c>
      <c r="K432" s="16" t="s">
        <v>2521</v>
      </c>
    </row>
    <row r="433" spans="1:11" ht="27">
      <c r="A433" s="16">
        <v>4</v>
      </c>
      <c r="B433" s="16">
        <v>431</v>
      </c>
      <c r="C433" s="16" t="s">
        <v>2504</v>
      </c>
      <c r="D433" s="16" t="s">
        <v>900</v>
      </c>
      <c r="E433" s="16" t="s">
        <v>2525</v>
      </c>
      <c r="F433" s="16" t="s">
        <v>89</v>
      </c>
      <c r="G433" s="16" t="s">
        <v>1648</v>
      </c>
      <c r="H433" s="16" t="s">
        <v>1648</v>
      </c>
      <c r="I433" s="16">
        <v>162.32</v>
      </c>
      <c r="J433" s="16">
        <v>11.594286</v>
      </c>
      <c r="K433" s="16" t="s">
        <v>2524</v>
      </c>
    </row>
    <row r="434" spans="1:11" ht="27">
      <c r="A434" s="16">
        <v>4</v>
      </c>
      <c r="B434" s="16">
        <v>432</v>
      </c>
      <c r="C434" s="16" t="s">
        <v>2528</v>
      </c>
      <c r="D434" s="16" t="s">
        <v>124</v>
      </c>
      <c r="E434" s="16" t="s">
        <v>2533</v>
      </c>
      <c r="F434" s="16" t="s">
        <v>89</v>
      </c>
      <c r="G434" s="16" t="s">
        <v>2535</v>
      </c>
      <c r="H434" s="16" t="s">
        <v>2535</v>
      </c>
      <c r="I434" s="16">
        <v>346.08</v>
      </c>
      <c r="J434" s="16">
        <v>34.607999999999997</v>
      </c>
      <c r="K434" s="16" t="s">
        <v>2532</v>
      </c>
    </row>
    <row r="435" spans="1:11" ht="27">
      <c r="A435" s="16">
        <v>4</v>
      </c>
      <c r="B435" s="16">
        <v>433</v>
      </c>
      <c r="C435" s="16" t="s">
        <v>2528</v>
      </c>
      <c r="D435" s="16" t="s">
        <v>124</v>
      </c>
      <c r="E435" s="16" t="s">
        <v>2533</v>
      </c>
      <c r="F435" s="16" t="s">
        <v>89</v>
      </c>
      <c r="G435" s="16" t="s">
        <v>2004</v>
      </c>
      <c r="H435" s="16" t="s">
        <v>2004</v>
      </c>
      <c r="I435" s="16">
        <v>278</v>
      </c>
      <c r="J435" s="16">
        <v>27.8</v>
      </c>
      <c r="K435" s="16" t="s">
        <v>2538</v>
      </c>
    </row>
    <row r="436" spans="1:11" ht="40.5">
      <c r="A436" s="16">
        <v>4</v>
      </c>
      <c r="B436" s="16">
        <v>434</v>
      </c>
      <c r="C436" s="16" t="s">
        <v>2528</v>
      </c>
      <c r="D436" s="16" t="s">
        <v>124</v>
      </c>
      <c r="E436" s="16" t="s">
        <v>2548</v>
      </c>
      <c r="F436" s="16" t="s">
        <v>89</v>
      </c>
      <c r="G436" s="16" t="s">
        <v>2550</v>
      </c>
      <c r="H436" s="16" t="s">
        <v>2550</v>
      </c>
      <c r="I436" s="16">
        <v>238</v>
      </c>
      <c r="J436" s="16">
        <v>23.8</v>
      </c>
      <c r="K436" s="16" t="s">
        <v>2547</v>
      </c>
    </row>
    <row r="437" spans="1:11" ht="40.5">
      <c r="A437" s="16">
        <v>4</v>
      </c>
      <c r="B437" s="16">
        <v>435</v>
      </c>
      <c r="C437" s="16" t="s">
        <v>2528</v>
      </c>
      <c r="D437" s="16" t="s">
        <v>124</v>
      </c>
      <c r="E437" s="16" t="s">
        <v>2548</v>
      </c>
      <c r="F437" s="16" t="s">
        <v>89</v>
      </c>
      <c r="G437" s="16" t="s">
        <v>2555</v>
      </c>
      <c r="H437" s="16" t="s">
        <v>2555</v>
      </c>
      <c r="I437" s="16">
        <v>318</v>
      </c>
      <c r="J437" s="16">
        <v>31.8</v>
      </c>
      <c r="K437" s="16" t="s">
        <v>2553</v>
      </c>
    </row>
    <row r="438" spans="1:11" ht="40.5">
      <c r="A438" s="16">
        <v>4</v>
      </c>
      <c r="B438" s="16">
        <v>436</v>
      </c>
      <c r="C438" s="16" t="s">
        <v>2528</v>
      </c>
      <c r="D438" s="16" t="s">
        <v>124</v>
      </c>
      <c r="E438" s="16" t="s">
        <v>2559</v>
      </c>
      <c r="F438" s="16" t="s">
        <v>89</v>
      </c>
      <c r="G438" s="16" t="s">
        <v>2555</v>
      </c>
      <c r="H438" s="16" t="s">
        <v>2555</v>
      </c>
      <c r="I438" s="16">
        <v>954</v>
      </c>
      <c r="J438" s="16">
        <v>31.8</v>
      </c>
      <c r="K438" s="16" t="s">
        <v>2558</v>
      </c>
    </row>
    <row r="439" spans="1:11" ht="54">
      <c r="A439" s="16">
        <v>4</v>
      </c>
      <c r="B439" s="16">
        <v>437</v>
      </c>
      <c r="C439" s="16" t="s">
        <v>2565</v>
      </c>
      <c r="D439" s="16" t="s">
        <v>2162</v>
      </c>
      <c r="E439" s="16" t="s">
        <v>2570</v>
      </c>
      <c r="F439" s="16" t="s">
        <v>89</v>
      </c>
      <c r="G439" s="16" t="s">
        <v>2572</v>
      </c>
      <c r="H439" s="16" t="s">
        <v>2572</v>
      </c>
      <c r="I439" s="16">
        <v>514.99</v>
      </c>
      <c r="J439" s="16">
        <v>128.7475</v>
      </c>
      <c r="K439" s="16" t="s">
        <v>2569</v>
      </c>
    </row>
    <row r="440" spans="1:11" ht="27">
      <c r="A440" s="16">
        <v>4</v>
      </c>
      <c r="B440" s="16">
        <v>438</v>
      </c>
      <c r="C440" s="16" t="s">
        <v>2565</v>
      </c>
      <c r="D440" s="16" t="s">
        <v>51</v>
      </c>
      <c r="E440" s="16" t="s">
        <v>2576</v>
      </c>
      <c r="F440" s="16" t="s">
        <v>47</v>
      </c>
      <c r="G440" s="16" t="s">
        <v>2578</v>
      </c>
      <c r="H440" s="16" t="s">
        <v>2578</v>
      </c>
      <c r="I440" s="16">
        <v>91</v>
      </c>
      <c r="J440" s="16">
        <v>91</v>
      </c>
      <c r="K440" s="16" t="s">
        <v>2575</v>
      </c>
    </row>
    <row r="441" spans="1:11" ht="27">
      <c r="A441" s="16">
        <v>4</v>
      </c>
      <c r="B441" s="16">
        <v>439</v>
      </c>
      <c r="C441" s="16" t="s">
        <v>2565</v>
      </c>
      <c r="D441" s="16" t="s">
        <v>51</v>
      </c>
      <c r="E441" s="16" t="s">
        <v>2582</v>
      </c>
      <c r="F441" s="16" t="s">
        <v>512</v>
      </c>
      <c r="G441" s="16" t="s">
        <v>469</v>
      </c>
      <c r="H441" s="16" t="s">
        <v>469</v>
      </c>
      <c r="I441" s="16">
        <v>94.46</v>
      </c>
      <c r="J441" s="16">
        <v>94.46</v>
      </c>
      <c r="K441" s="16" t="s">
        <v>2581</v>
      </c>
    </row>
    <row r="442" spans="1:11" ht="27">
      <c r="A442" s="16">
        <v>4</v>
      </c>
      <c r="B442" s="16">
        <v>440</v>
      </c>
      <c r="C442" s="16" t="s">
        <v>2565</v>
      </c>
      <c r="D442" s="16" t="s">
        <v>51</v>
      </c>
      <c r="E442" s="16" t="s">
        <v>2590</v>
      </c>
      <c r="F442" s="16" t="s">
        <v>89</v>
      </c>
      <c r="G442" s="16" t="s">
        <v>2591</v>
      </c>
      <c r="H442" s="16" t="s">
        <v>1394</v>
      </c>
      <c r="I442" s="16">
        <v>1034.9000000000001</v>
      </c>
      <c r="J442" s="16">
        <v>517.45000000000005</v>
      </c>
      <c r="K442" s="16" t="s">
        <v>2589</v>
      </c>
    </row>
    <row r="443" spans="1:11" ht="27">
      <c r="A443" s="16">
        <v>4</v>
      </c>
      <c r="B443" s="16">
        <v>441</v>
      </c>
      <c r="C443" s="16" t="s">
        <v>2565</v>
      </c>
      <c r="D443" s="16" t="s">
        <v>51</v>
      </c>
      <c r="E443" s="16" t="s">
        <v>2576</v>
      </c>
      <c r="F443" s="16" t="s">
        <v>47</v>
      </c>
      <c r="G443" s="16" t="s">
        <v>2596</v>
      </c>
      <c r="H443" s="16" t="s">
        <v>2596</v>
      </c>
      <c r="I443" s="16">
        <v>103.04</v>
      </c>
      <c r="J443" s="16">
        <v>103.04</v>
      </c>
      <c r="K443" s="16" t="s">
        <v>2594</v>
      </c>
    </row>
    <row r="444" spans="1:11" ht="40.5">
      <c r="A444" s="16">
        <v>4</v>
      </c>
      <c r="B444" s="16">
        <v>442</v>
      </c>
      <c r="C444" s="16" t="s">
        <v>2565</v>
      </c>
      <c r="D444" s="16" t="s">
        <v>51</v>
      </c>
      <c r="E444" s="16" t="s">
        <v>2567</v>
      </c>
      <c r="F444" s="16" t="s">
        <v>89</v>
      </c>
      <c r="G444" s="16" t="s">
        <v>2601</v>
      </c>
      <c r="H444" s="16" t="s">
        <v>2601</v>
      </c>
      <c r="I444" s="16">
        <v>399.72</v>
      </c>
      <c r="J444" s="16">
        <v>199.86</v>
      </c>
      <c r="K444" s="16" t="s">
        <v>2599</v>
      </c>
    </row>
    <row r="445" spans="1:11" ht="27">
      <c r="A445" s="16">
        <v>2</v>
      </c>
      <c r="B445" s="16">
        <v>443</v>
      </c>
      <c r="C445" s="16" t="s">
        <v>2604</v>
      </c>
      <c r="D445" s="16" t="s">
        <v>124</v>
      </c>
      <c r="E445" s="16" t="s">
        <v>2606</v>
      </c>
      <c r="F445" s="16" t="s">
        <v>47</v>
      </c>
      <c r="G445" s="16" t="s">
        <v>2610</v>
      </c>
      <c r="H445" s="16" t="s">
        <v>2610</v>
      </c>
      <c r="I445" s="16">
        <v>65.22</v>
      </c>
      <c r="J445" s="16">
        <v>0.6522</v>
      </c>
      <c r="K445" s="16" t="s">
        <v>2608</v>
      </c>
    </row>
    <row r="446" spans="1:11" ht="27">
      <c r="A446" s="16">
        <v>2</v>
      </c>
      <c r="B446" s="16">
        <v>444</v>
      </c>
      <c r="C446" s="16" t="s">
        <v>2604</v>
      </c>
      <c r="D446" s="16" t="s">
        <v>124</v>
      </c>
      <c r="E446" s="16" t="s">
        <v>2606</v>
      </c>
      <c r="F446" s="16" t="s">
        <v>47</v>
      </c>
      <c r="G446" s="16" t="s">
        <v>2096</v>
      </c>
      <c r="H446" s="16" t="s">
        <v>2096</v>
      </c>
      <c r="I446" s="16">
        <v>8</v>
      </c>
      <c r="J446" s="16">
        <v>0.08</v>
      </c>
      <c r="K446" s="16" t="s">
        <v>2613</v>
      </c>
    </row>
    <row r="447" spans="1:11" ht="27">
      <c r="A447" s="16">
        <v>2</v>
      </c>
      <c r="B447" s="16">
        <v>445</v>
      </c>
      <c r="C447" s="16" t="s">
        <v>2604</v>
      </c>
      <c r="D447" s="16" t="s">
        <v>124</v>
      </c>
      <c r="E447" s="16" t="s">
        <v>2606</v>
      </c>
      <c r="F447" s="16" t="s">
        <v>47</v>
      </c>
      <c r="G447" s="16" t="s">
        <v>2618</v>
      </c>
      <c r="H447" s="16" t="s">
        <v>2618</v>
      </c>
      <c r="I447" s="16">
        <v>16.690000000000001</v>
      </c>
      <c r="J447" s="16">
        <v>0.16689999999999999</v>
      </c>
      <c r="K447" s="16" t="s">
        <v>2616</v>
      </c>
    </row>
    <row r="448" spans="1:11" ht="27">
      <c r="A448" s="16">
        <v>2</v>
      </c>
      <c r="B448" s="16">
        <v>446</v>
      </c>
      <c r="C448" s="16" t="s">
        <v>2604</v>
      </c>
      <c r="D448" s="16" t="s">
        <v>124</v>
      </c>
      <c r="E448" s="16" t="s">
        <v>2625</v>
      </c>
      <c r="F448" s="16" t="s">
        <v>47</v>
      </c>
      <c r="G448" s="16" t="s">
        <v>1750</v>
      </c>
      <c r="H448" s="16" t="s">
        <v>1750</v>
      </c>
      <c r="I448" s="16">
        <v>240</v>
      </c>
      <c r="J448" s="16">
        <v>2.4</v>
      </c>
      <c r="K448" s="16" t="s">
        <v>2626</v>
      </c>
    </row>
    <row r="449" spans="1:11" ht="27">
      <c r="A449" s="16">
        <v>2</v>
      </c>
      <c r="B449" s="16">
        <v>447</v>
      </c>
      <c r="C449" s="16" t="s">
        <v>2604</v>
      </c>
      <c r="D449" s="16" t="s">
        <v>124</v>
      </c>
      <c r="E449" s="16" t="s">
        <v>2625</v>
      </c>
      <c r="F449" s="16" t="s">
        <v>47</v>
      </c>
      <c r="G449" s="16" t="s">
        <v>2634</v>
      </c>
      <c r="H449" s="16" t="s">
        <v>2634</v>
      </c>
      <c r="I449" s="16">
        <v>10.5</v>
      </c>
      <c r="J449" s="16">
        <v>0.105</v>
      </c>
      <c r="K449" s="16" t="s">
        <v>2632</v>
      </c>
    </row>
    <row r="450" spans="1:11" ht="27">
      <c r="A450" s="16">
        <v>2</v>
      </c>
      <c r="B450" s="16">
        <v>448</v>
      </c>
      <c r="C450" s="16" t="s">
        <v>2638</v>
      </c>
      <c r="D450" s="16" t="s">
        <v>124</v>
      </c>
      <c r="E450" s="16" t="s">
        <v>583</v>
      </c>
      <c r="F450" s="16" t="s">
        <v>89</v>
      </c>
      <c r="G450" s="16" t="s">
        <v>913</v>
      </c>
      <c r="H450" s="16" t="s">
        <v>913</v>
      </c>
      <c r="I450" s="16">
        <v>78</v>
      </c>
      <c r="J450" s="16">
        <v>6.5</v>
      </c>
      <c r="K450" s="16" t="s">
        <v>2637</v>
      </c>
    </row>
    <row r="451" spans="1:11" ht="40.5">
      <c r="A451" s="16">
        <v>4</v>
      </c>
      <c r="B451" s="16">
        <v>449</v>
      </c>
      <c r="C451" s="16" t="s">
        <v>2641</v>
      </c>
      <c r="D451" s="16" t="s">
        <v>1387</v>
      </c>
      <c r="E451" s="16" t="s">
        <v>2645</v>
      </c>
      <c r="F451" s="16" t="s">
        <v>89</v>
      </c>
      <c r="G451" s="16" t="s">
        <v>1393</v>
      </c>
      <c r="H451" s="16" t="s">
        <v>1394</v>
      </c>
      <c r="I451" s="16">
        <v>38.26</v>
      </c>
      <c r="J451" s="16">
        <v>3.8260000000000001</v>
      </c>
      <c r="K451" s="16" t="s">
        <v>2644</v>
      </c>
    </row>
    <row r="452" spans="1:11" ht="27">
      <c r="A452" s="16">
        <v>4</v>
      </c>
      <c r="B452" s="16">
        <v>450</v>
      </c>
      <c r="C452" s="16" t="s">
        <v>2655</v>
      </c>
      <c r="D452" s="16" t="s">
        <v>1387</v>
      </c>
      <c r="E452" s="16" t="s">
        <v>2656</v>
      </c>
      <c r="F452" s="16" t="s">
        <v>89</v>
      </c>
      <c r="G452" s="16" t="s">
        <v>1409</v>
      </c>
      <c r="H452" s="16" t="s">
        <v>1409</v>
      </c>
      <c r="I452" s="16">
        <v>38.25</v>
      </c>
      <c r="J452" s="16">
        <v>3.8250000000000002</v>
      </c>
      <c r="K452" s="16" t="s">
        <v>2654</v>
      </c>
    </row>
    <row r="453" spans="1:11" ht="40.5">
      <c r="A453" s="16">
        <v>4</v>
      </c>
      <c r="B453" s="16">
        <v>451</v>
      </c>
      <c r="C453" s="16" t="s">
        <v>2641</v>
      </c>
      <c r="D453" s="16" t="s">
        <v>1387</v>
      </c>
      <c r="E453" s="16" t="s">
        <v>2660</v>
      </c>
      <c r="F453" s="16" t="s">
        <v>89</v>
      </c>
      <c r="G453" s="16" t="s">
        <v>1393</v>
      </c>
      <c r="H453" s="16" t="s">
        <v>1394</v>
      </c>
      <c r="I453" s="16">
        <v>55.58</v>
      </c>
      <c r="J453" s="16">
        <v>5.5579999999999998</v>
      </c>
      <c r="K453" s="16" t="s">
        <v>2659</v>
      </c>
    </row>
    <row r="454" spans="1:11" ht="40.5">
      <c r="A454" s="16">
        <v>4</v>
      </c>
      <c r="B454" s="16">
        <v>452</v>
      </c>
      <c r="C454" s="16" t="s">
        <v>2641</v>
      </c>
      <c r="D454" s="16" t="s">
        <v>1387</v>
      </c>
      <c r="E454" s="16" t="s">
        <v>2664</v>
      </c>
      <c r="F454" s="16" t="s">
        <v>89</v>
      </c>
      <c r="G454" s="16" t="s">
        <v>1402</v>
      </c>
      <c r="H454" s="16" t="s">
        <v>1403</v>
      </c>
      <c r="I454" s="16">
        <v>37.299999999999997</v>
      </c>
      <c r="J454" s="16">
        <v>3.73</v>
      </c>
      <c r="K454" s="16" t="s">
        <v>2663</v>
      </c>
    </row>
    <row r="455" spans="1:11" ht="40.5">
      <c r="A455" s="16">
        <v>4</v>
      </c>
      <c r="B455" s="16">
        <v>453</v>
      </c>
      <c r="C455" s="16" t="s">
        <v>2641</v>
      </c>
      <c r="D455" s="16" t="s">
        <v>1387</v>
      </c>
      <c r="E455" s="16" t="s">
        <v>2672</v>
      </c>
      <c r="F455" s="16" t="s">
        <v>89</v>
      </c>
      <c r="G455" s="16" t="s">
        <v>1402</v>
      </c>
      <c r="H455" s="16" t="s">
        <v>1403</v>
      </c>
      <c r="I455" s="16">
        <v>43.6</v>
      </c>
      <c r="J455" s="16">
        <v>4.3600000000000003</v>
      </c>
      <c r="K455" s="16" t="s">
        <v>2671</v>
      </c>
    </row>
    <row r="456" spans="1:11" ht="27">
      <c r="A456" s="16">
        <v>3</v>
      </c>
      <c r="B456" s="16">
        <v>454</v>
      </c>
      <c r="C456" s="16" t="s">
        <v>2704</v>
      </c>
      <c r="D456" s="16" t="s">
        <v>51</v>
      </c>
      <c r="E456" s="16" t="s">
        <v>2705</v>
      </c>
      <c r="F456" s="16" t="s">
        <v>1400</v>
      </c>
      <c r="G456" s="16" t="s">
        <v>2690</v>
      </c>
      <c r="H456" s="16" t="s">
        <v>2690</v>
      </c>
      <c r="I456" s="16">
        <v>313.17</v>
      </c>
      <c r="J456" s="16">
        <v>313.17</v>
      </c>
      <c r="K456" s="16" t="s">
        <v>2703</v>
      </c>
    </row>
    <row r="457" spans="1:11" s="10" customFormat="1" ht="27">
      <c r="A457" s="16">
        <v>3</v>
      </c>
      <c r="B457" s="16">
        <v>455</v>
      </c>
      <c r="C457" s="20" t="s">
        <v>2704</v>
      </c>
      <c r="D457" s="16" t="s">
        <v>45</v>
      </c>
      <c r="E457" s="20" t="s">
        <v>2709</v>
      </c>
      <c r="F457" s="16" t="s">
        <v>1400</v>
      </c>
      <c r="G457" s="16" t="s">
        <v>2689</v>
      </c>
      <c r="H457" s="16" t="s">
        <v>2690</v>
      </c>
      <c r="I457" s="16">
        <v>354.2</v>
      </c>
      <c r="J457" s="16">
        <v>354.2</v>
      </c>
      <c r="K457" s="16" t="s">
        <v>2708</v>
      </c>
    </row>
    <row r="458" spans="1:11" ht="121.5">
      <c r="A458" s="16">
        <v>3</v>
      </c>
      <c r="B458" s="16">
        <v>456</v>
      </c>
      <c r="C458" s="16" t="s">
        <v>2815</v>
      </c>
      <c r="D458" s="16" t="s">
        <v>51</v>
      </c>
      <c r="E458" s="16" t="s">
        <v>2816</v>
      </c>
      <c r="F458" s="16" t="s">
        <v>1400</v>
      </c>
      <c r="G458" s="16" t="s">
        <v>2810</v>
      </c>
      <c r="H458" s="16" t="s">
        <v>2811</v>
      </c>
      <c r="I458" s="16">
        <v>306.08</v>
      </c>
      <c r="J458" s="16">
        <v>306.08</v>
      </c>
      <c r="K458" s="16" t="s">
        <v>2814</v>
      </c>
    </row>
    <row r="459" spans="1:11" ht="108">
      <c r="A459" s="16">
        <v>3</v>
      </c>
      <c r="B459" s="16">
        <v>457</v>
      </c>
      <c r="C459" s="16" t="s">
        <v>2815</v>
      </c>
      <c r="D459" s="16" t="s">
        <v>51</v>
      </c>
      <c r="E459" s="16" t="s">
        <v>2820</v>
      </c>
      <c r="F459" s="16" t="s">
        <v>1400</v>
      </c>
      <c r="G459" s="16" t="s">
        <v>2810</v>
      </c>
      <c r="H459" s="16" t="s">
        <v>2811</v>
      </c>
      <c r="I459" s="16">
        <v>260.20999999999998</v>
      </c>
      <c r="J459" s="16">
        <v>260.20999999999998</v>
      </c>
      <c r="K459" s="16" t="s">
        <v>2819</v>
      </c>
    </row>
    <row r="460" spans="1:11" ht="121.5">
      <c r="A460" s="16">
        <v>3</v>
      </c>
      <c r="B460" s="16">
        <v>458</v>
      </c>
      <c r="C460" s="16" t="s">
        <v>2824</v>
      </c>
      <c r="D460" s="16" t="s">
        <v>51</v>
      </c>
      <c r="E460" s="16" t="s">
        <v>2825</v>
      </c>
      <c r="F460" s="16" t="s">
        <v>1400</v>
      </c>
      <c r="G460" s="16" t="s">
        <v>2810</v>
      </c>
      <c r="H460" s="16" t="s">
        <v>2811</v>
      </c>
      <c r="I460" s="16">
        <v>441.25</v>
      </c>
      <c r="J460" s="16">
        <v>441.25</v>
      </c>
      <c r="K460" s="16" t="s">
        <v>2823</v>
      </c>
    </row>
    <row r="461" spans="1:11" ht="94.5">
      <c r="A461" s="16">
        <v>3</v>
      </c>
      <c r="B461" s="16">
        <v>459</v>
      </c>
      <c r="C461" s="16" t="s">
        <v>2837</v>
      </c>
      <c r="D461" s="16" t="s">
        <v>51</v>
      </c>
      <c r="E461" s="16" t="s">
        <v>2838</v>
      </c>
      <c r="F461" s="16" t="s">
        <v>1400</v>
      </c>
      <c r="G461" s="16" t="s">
        <v>2810</v>
      </c>
      <c r="H461" s="16" t="s">
        <v>2811</v>
      </c>
      <c r="I461" s="16">
        <v>598</v>
      </c>
      <c r="J461" s="16">
        <v>598</v>
      </c>
      <c r="K461" s="16" t="s">
        <v>2836</v>
      </c>
    </row>
    <row r="462" spans="1:11" ht="27">
      <c r="A462" s="16">
        <v>3</v>
      </c>
      <c r="B462" s="16">
        <v>460</v>
      </c>
      <c r="C462" s="16" t="s">
        <v>2857</v>
      </c>
      <c r="D462" s="16" t="s">
        <v>51</v>
      </c>
      <c r="E462" s="16" t="s">
        <v>2858</v>
      </c>
      <c r="F462" s="16" t="s">
        <v>1400</v>
      </c>
      <c r="G462" s="16" t="s">
        <v>2689</v>
      </c>
      <c r="H462" s="16" t="s">
        <v>2690</v>
      </c>
      <c r="I462" s="16">
        <v>253.16</v>
      </c>
      <c r="J462" s="16">
        <v>253.16</v>
      </c>
      <c r="K462" s="16" t="s">
        <v>2856</v>
      </c>
    </row>
    <row r="463" spans="1:11" ht="40.5">
      <c r="A463" s="16">
        <v>3</v>
      </c>
      <c r="B463" s="16">
        <v>461</v>
      </c>
      <c r="C463" s="16" t="s">
        <v>2866</v>
      </c>
      <c r="D463" s="16" t="s">
        <v>45</v>
      </c>
      <c r="E463" s="16" t="s">
        <v>2867</v>
      </c>
      <c r="F463" s="16" t="s">
        <v>1400</v>
      </c>
      <c r="G463" s="16" t="s">
        <v>71</v>
      </c>
      <c r="H463" s="16" t="s">
        <v>71</v>
      </c>
      <c r="I463" s="16">
        <v>279</v>
      </c>
      <c r="J463" s="16">
        <v>279</v>
      </c>
      <c r="K463" s="16" t="s">
        <v>2865</v>
      </c>
    </row>
    <row r="464" spans="1:11" ht="40.5">
      <c r="A464" s="16">
        <v>3</v>
      </c>
      <c r="B464" s="16">
        <v>462</v>
      </c>
      <c r="C464" s="16" t="s">
        <v>2866</v>
      </c>
      <c r="D464" s="16" t="s">
        <v>45</v>
      </c>
      <c r="E464" s="16" t="s">
        <v>2867</v>
      </c>
      <c r="F464" s="16" t="s">
        <v>1400</v>
      </c>
      <c r="G464" s="16" t="s">
        <v>2684</v>
      </c>
      <c r="H464" s="16" t="s">
        <v>2684</v>
      </c>
      <c r="I464" s="16">
        <v>680</v>
      </c>
      <c r="J464" s="16">
        <v>680</v>
      </c>
      <c r="K464" s="16" t="s">
        <v>2870</v>
      </c>
    </row>
    <row r="465" spans="1:11" ht="40.5">
      <c r="A465" s="16">
        <v>3</v>
      </c>
      <c r="B465" s="16">
        <v>463</v>
      </c>
      <c r="C465" s="16" t="s">
        <v>2866</v>
      </c>
      <c r="D465" s="16" t="s">
        <v>51</v>
      </c>
      <c r="E465" s="16" t="s">
        <v>2867</v>
      </c>
      <c r="F465" s="16" t="s">
        <v>1400</v>
      </c>
      <c r="G465" s="16" t="s">
        <v>54</v>
      </c>
      <c r="H465" s="16" t="s">
        <v>2879</v>
      </c>
      <c r="I465" s="16">
        <v>587.64</v>
      </c>
      <c r="J465" s="16">
        <v>587.64</v>
      </c>
      <c r="K465" s="16" t="s">
        <v>2877</v>
      </c>
    </row>
    <row r="466" spans="1:11" ht="40.5">
      <c r="A466" s="16">
        <v>3</v>
      </c>
      <c r="B466" s="16">
        <v>464</v>
      </c>
      <c r="C466" s="16" t="s">
        <v>2866</v>
      </c>
      <c r="D466" s="16" t="s">
        <v>51</v>
      </c>
      <c r="E466" s="16" t="s">
        <v>2888</v>
      </c>
      <c r="F466" s="16" t="s">
        <v>1400</v>
      </c>
      <c r="G466" s="16" t="s">
        <v>54</v>
      </c>
      <c r="H466" s="16" t="s">
        <v>2879</v>
      </c>
      <c r="I466" s="16">
        <v>700.69</v>
      </c>
      <c r="J466" s="16">
        <v>700.69</v>
      </c>
      <c r="K466" s="16" t="s">
        <v>2887</v>
      </c>
    </row>
    <row r="467" spans="1:11" ht="81">
      <c r="A467" s="16">
        <v>3</v>
      </c>
      <c r="B467" s="16">
        <v>465</v>
      </c>
      <c r="C467" s="16" t="s">
        <v>2704</v>
      </c>
      <c r="D467" s="16" t="s">
        <v>51</v>
      </c>
      <c r="E467" s="16" t="s">
        <v>2892</v>
      </c>
      <c r="F467" s="16" t="s">
        <v>1400</v>
      </c>
      <c r="G467" s="16" t="s">
        <v>2684</v>
      </c>
      <c r="H467" s="16" t="s">
        <v>2684</v>
      </c>
      <c r="I467" s="16">
        <v>199.2</v>
      </c>
      <c r="J467" s="16">
        <v>199.2</v>
      </c>
      <c r="K467" s="16" t="s">
        <v>2891</v>
      </c>
    </row>
    <row r="468" spans="1:11" ht="27">
      <c r="A468" s="16">
        <v>3</v>
      </c>
      <c r="B468" s="16">
        <v>466</v>
      </c>
      <c r="C468" s="16" t="s">
        <v>2857</v>
      </c>
      <c r="D468" s="16" t="s">
        <v>45</v>
      </c>
      <c r="E468" s="16" t="s">
        <v>2896</v>
      </c>
      <c r="F468" s="16" t="s">
        <v>1400</v>
      </c>
      <c r="G468" s="16" t="s">
        <v>71</v>
      </c>
      <c r="H468" s="16" t="s">
        <v>71</v>
      </c>
      <c r="I468" s="16">
        <v>342.77</v>
      </c>
      <c r="J468" s="16">
        <v>342.77</v>
      </c>
      <c r="K468" s="16" t="s">
        <v>2895</v>
      </c>
    </row>
    <row r="469" spans="1:11" ht="27">
      <c r="A469" s="16">
        <v>3</v>
      </c>
      <c r="B469" s="16">
        <v>467</v>
      </c>
      <c r="C469" s="16" t="s">
        <v>2704</v>
      </c>
      <c r="D469" s="16" t="s">
        <v>45</v>
      </c>
      <c r="E469" s="16" t="s">
        <v>2705</v>
      </c>
      <c r="F469" s="16" t="s">
        <v>1400</v>
      </c>
      <c r="G469" s="16" t="s">
        <v>71</v>
      </c>
      <c r="H469" s="16" t="s">
        <v>71</v>
      </c>
      <c r="I469" s="16">
        <v>282</v>
      </c>
      <c r="J469" s="16">
        <v>282</v>
      </c>
      <c r="K469" s="16" t="s">
        <v>2899</v>
      </c>
    </row>
    <row r="470" spans="1:11" ht="40.5">
      <c r="A470" s="16">
        <v>3</v>
      </c>
      <c r="B470" s="16">
        <v>468</v>
      </c>
      <c r="C470" s="16" t="s">
        <v>2815</v>
      </c>
      <c r="D470" s="16" t="s">
        <v>51</v>
      </c>
      <c r="E470" s="16" t="s">
        <v>2903</v>
      </c>
      <c r="F470" s="16" t="s">
        <v>1400</v>
      </c>
      <c r="G470" s="16" t="s">
        <v>71</v>
      </c>
      <c r="H470" s="16" t="s">
        <v>71</v>
      </c>
      <c r="I470" s="16">
        <v>268</v>
      </c>
      <c r="J470" s="16">
        <v>268</v>
      </c>
      <c r="K470" s="16" t="s">
        <v>2902</v>
      </c>
    </row>
    <row r="471" spans="1:11" ht="40.5">
      <c r="A471" s="16">
        <v>3</v>
      </c>
      <c r="B471" s="16">
        <v>469</v>
      </c>
      <c r="C471" s="16" t="s">
        <v>2815</v>
      </c>
      <c r="D471" s="16" t="s">
        <v>51</v>
      </c>
      <c r="E471" s="16" t="s">
        <v>2907</v>
      </c>
      <c r="F471" s="16" t="s">
        <v>1400</v>
      </c>
      <c r="G471" s="16" t="s">
        <v>71</v>
      </c>
      <c r="H471" s="16" t="s">
        <v>71</v>
      </c>
      <c r="I471" s="16">
        <v>298</v>
      </c>
      <c r="J471" s="16">
        <v>298</v>
      </c>
      <c r="K471" s="16" t="s">
        <v>2906</v>
      </c>
    </row>
    <row r="472" spans="1:11" ht="40.5">
      <c r="A472" s="16">
        <v>3</v>
      </c>
      <c r="B472" s="16">
        <v>470</v>
      </c>
      <c r="C472" s="16" t="s">
        <v>2911</v>
      </c>
      <c r="D472" s="16" t="s">
        <v>51</v>
      </c>
      <c r="E472" s="16" t="s">
        <v>2888</v>
      </c>
      <c r="F472" s="16" t="s">
        <v>1400</v>
      </c>
      <c r="G472" s="16" t="s">
        <v>71</v>
      </c>
      <c r="H472" s="16" t="s">
        <v>71</v>
      </c>
      <c r="I472" s="16">
        <v>380.55</v>
      </c>
      <c r="J472" s="16">
        <v>380.55</v>
      </c>
      <c r="K472" s="16" t="s">
        <v>2910</v>
      </c>
    </row>
    <row r="473" spans="1:11" ht="81">
      <c r="A473" s="16">
        <v>3</v>
      </c>
      <c r="B473" s="16">
        <v>471</v>
      </c>
      <c r="C473" s="16" t="s">
        <v>2954</v>
      </c>
      <c r="D473" s="16" t="s">
        <v>45</v>
      </c>
      <c r="E473" s="16" t="s">
        <v>2955</v>
      </c>
      <c r="F473" s="16" t="s">
        <v>47</v>
      </c>
      <c r="G473" s="16" t="s">
        <v>133</v>
      </c>
      <c r="H473" s="16" t="s">
        <v>133</v>
      </c>
      <c r="I473" s="16">
        <v>72.5</v>
      </c>
      <c r="J473" s="16">
        <v>72.5</v>
      </c>
      <c r="K473" s="16" t="s">
        <v>2953</v>
      </c>
    </row>
    <row r="474" spans="1:11" ht="81">
      <c r="A474" s="16">
        <v>3</v>
      </c>
      <c r="B474" s="16">
        <v>472</v>
      </c>
      <c r="C474" s="16" t="s">
        <v>2954</v>
      </c>
      <c r="D474" s="16" t="s">
        <v>51</v>
      </c>
      <c r="E474" s="16" t="s">
        <v>2955</v>
      </c>
      <c r="F474" s="16" t="s">
        <v>47</v>
      </c>
      <c r="G474" s="16" t="s">
        <v>2811</v>
      </c>
      <c r="H474" s="16" t="s">
        <v>2811</v>
      </c>
      <c r="I474" s="16">
        <v>68.5</v>
      </c>
      <c r="J474" s="16">
        <v>68.5</v>
      </c>
      <c r="K474" s="16" t="s">
        <v>2958</v>
      </c>
    </row>
    <row r="475" spans="1:11" ht="81">
      <c r="A475" s="16">
        <v>3</v>
      </c>
      <c r="B475" s="16">
        <v>473</v>
      </c>
      <c r="C475" s="16" t="s">
        <v>2954</v>
      </c>
      <c r="D475" s="16" t="s">
        <v>51</v>
      </c>
      <c r="E475" s="16" t="s">
        <v>2786</v>
      </c>
      <c r="F475" s="16" t="s">
        <v>47</v>
      </c>
      <c r="G475" s="16" t="s">
        <v>2811</v>
      </c>
      <c r="H475" s="16" t="s">
        <v>2811</v>
      </c>
      <c r="I475" s="16">
        <v>35.85</v>
      </c>
      <c r="J475" s="16">
        <v>35.85</v>
      </c>
      <c r="K475" s="16" t="s">
        <v>2976</v>
      </c>
    </row>
    <row r="476" spans="1:11" ht="81">
      <c r="A476" s="16">
        <v>3</v>
      </c>
      <c r="B476" s="16">
        <v>474</v>
      </c>
      <c r="C476" s="16" t="s">
        <v>2954</v>
      </c>
      <c r="D476" s="16" t="s">
        <v>51</v>
      </c>
      <c r="E476" s="16" t="s">
        <v>2980</v>
      </c>
      <c r="F476" s="16" t="s">
        <v>47</v>
      </c>
      <c r="G476" s="16" t="s">
        <v>2756</v>
      </c>
      <c r="H476" s="16" t="s">
        <v>2756</v>
      </c>
      <c r="I476" s="16">
        <v>48.58</v>
      </c>
      <c r="J476" s="16">
        <v>48.58</v>
      </c>
      <c r="K476" s="16" t="s">
        <v>2979</v>
      </c>
    </row>
    <row r="477" spans="1:11" ht="81">
      <c r="A477" s="16">
        <v>3</v>
      </c>
      <c r="B477" s="16">
        <v>475</v>
      </c>
      <c r="C477" s="16" t="s">
        <v>2954</v>
      </c>
      <c r="D477" s="16" t="s">
        <v>51</v>
      </c>
      <c r="E477" s="16" t="s">
        <v>2984</v>
      </c>
      <c r="F477" s="16" t="s">
        <v>47</v>
      </c>
      <c r="G477" s="16" t="s">
        <v>2811</v>
      </c>
      <c r="H477" s="16" t="s">
        <v>2811</v>
      </c>
      <c r="I477" s="16">
        <v>48.8</v>
      </c>
      <c r="J477" s="16">
        <v>48.8</v>
      </c>
      <c r="K477" s="16" t="s">
        <v>2983</v>
      </c>
    </row>
    <row r="478" spans="1:11" ht="81">
      <c r="A478" s="16">
        <v>3</v>
      </c>
      <c r="B478" s="16">
        <v>476</v>
      </c>
      <c r="C478" s="16" t="s">
        <v>2785</v>
      </c>
      <c r="D478" s="16" t="s">
        <v>45</v>
      </c>
      <c r="E478" s="16" t="s">
        <v>2786</v>
      </c>
      <c r="F478" s="16" t="s">
        <v>47</v>
      </c>
      <c r="G478" s="16" t="s">
        <v>2788</v>
      </c>
      <c r="H478" s="16" t="s">
        <v>2789</v>
      </c>
      <c r="I478" s="16">
        <v>51.56</v>
      </c>
      <c r="J478" s="16">
        <v>51.56</v>
      </c>
      <c r="K478" s="16" t="s">
        <v>2784</v>
      </c>
    </row>
    <row r="479" spans="1:11" ht="81">
      <c r="A479" s="16">
        <v>3</v>
      </c>
      <c r="B479" s="16">
        <v>477</v>
      </c>
      <c r="C479" s="16" t="s">
        <v>2785</v>
      </c>
      <c r="D479" s="16" t="s">
        <v>51</v>
      </c>
      <c r="E479" s="16" t="s">
        <v>2786</v>
      </c>
      <c r="F479" s="16" t="s">
        <v>47</v>
      </c>
      <c r="G479" s="16" t="s">
        <v>2719</v>
      </c>
      <c r="H479" s="16" t="s">
        <v>2719</v>
      </c>
      <c r="I479" s="16">
        <v>49.5</v>
      </c>
      <c r="J479" s="16">
        <v>49.5</v>
      </c>
      <c r="K479" s="16" t="s">
        <v>2792</v>
      </c>
    </row>
    <row r="480" spans="1:11" ht="81">
      <c r="A480" s="16">
        <v>3</v>
      </c>
      <c r="B480" s="16">
        <v>478</v>
      </c>
      <c r="C480" s="16" t="s">
        <v>2785</v>
      </c>
      <c r="D480" s="16" t="s">
        <v>51</v>
      </c>
      <c r="E480" s="16" t="s">
        <v>2796</v>
      </c>
      <c r="F480" s="16" t="s">
        <v>47</v>
      </c>
      <c r="G480" s="16" t="s">
        <v>2719</v>
      </c>
      <c r="H480" s="16" t="s">
        <v>2719</v>
      </c>
      <c r="I480" s="16">
        <v>30.2</v>
      </c>
      <c r="J480" s="16">
        <v>30.2</v>
      </c>
      <c r="K480" s="16" t="s">
        <v>2795</v>
      </c>
    </row>
    <row r="481" spans="1:11" ht="81">
      <c r="A481" s="16">
        <v>3</v>
      </c>
      <c r="B481" s="16">
        <v>479</v>
      </c>
      <c r="C481" s="16" t="s">
        <v>2785</v>
      </c>
      <c r="D481" s="16" t="s">
        <v>51</v>
      </c>
      <c r="E481" s="16" t="s">
        <v>2800</v>
      </c>
      <c r="F481" s="16" t="s">
        <v>47</v>
      </c>
      <c r="G481" s="16" t="s">
        <v>2719</v>
      </c>
      <c r="H481" s="16" t="s">
        <v>2719</v>
      </c>
      <c r="I481" s="16">
        <v>100</v>
      </c>
      <c r="J481" s="16">
        <v>100</v>
      </c>
      <c r="K481" s="16" t="s">
        <v>2799</v>
      </c>
    </row>
    <row r="482" spans="1:11" ht="81">
      <c r="A482" s="16">
        <v>3</v>
      </c>
      <c r="B482" s="16">
        <v>480</v>
      </c>
      <c r="C482" s="16" t="s">
        <v>2954</v>
      </c>
      <c r="D482" s="16" t="s">
        <v>51</v>
      </c>
      <c r="E482" s="16" t="s">
        <v>2992</v>
      </c>
      <c r="F482" s="16" t="s">
        <v>47</v>
      </c>
      <c r="G482" s="16" t="s">
        <v>2756</v>
      </c>
      <c r="H482" s="16" t="s">
        <v>2756</v>
      </c>
      <c r="I482" s="16">
        <v>75.150000000000006</v>
      </c>
      <c r="J482" s="16">
        <v>75.150000000000006</v>
      </c>
      <c r="K482" s="16" t="s">
        <v>2991</v>
      </c>
    </row>
    <row r="483" spans="1:11" ht="81">
      <c r="A483" s="16">
        <v>3</v>
      </c>
      <c r="B483" s="16">
        <v>481</v>
      </c>
      <c r="C483" s="16" t="s">
        <v>2954</v>
      </c>
      <c r="D483" s="16" t="s">
        <v>51</v>
      </c>
      <c r="E483" s="16" t="s">
        <v>2992</v>
      </c>
      <c r="F483" s="16" t="s">
        <v>47</v>
      </c>
      <c r="G483" s="16" t="s">
        <v>2684</v>
      </c>
      <c r="H483" s="16" t="s">
        <v>2684</v>
      </c>
      <c r="I483" s="16">
        <v>86.38</v>
      </c>
      <c r="J483" s="16">
        <v>86.38</v>
      </c>
      <c r="K483" s="16" t="s">
        <v>2995</v>
      </c>
    </row>
    <row r="484" spans="1:11" ht="81">
      <c r="A484" s="16">
        <v>3</v>
      </c>
      <c r="B484" s="16">
        <v>482</v>
      </c>
      <c r="C484" s="16" t="s">
        <v>2954</v>
      </c>
      <c r="D484" s="16" t="s">
        <v>51</v>
      </c>
      <c r="E484" s="16" t="s">
        <v>2992</v>
      </c>
      <c r="F484" s="16" t="s">
        <v>47</v>
      </c>
      <c r="G484" s="16" t="s">
        <v>2811</v>
      </c>
      <c r="H484" s="16" t="s">
        <v>2811</v>
      </c>
      <c r="I484" s="16">
        <v>82.26</v>
      </c>
      <c r="J484" s="16">
        <v>82.26</v>
      </c>
      <c r="K484" s="16" t="s">
        <v>2998</v>
      </c>
    </row>
    <row r="485" spans="1:11" ht="40.5">
      <c r="A485" s="16">
        <v>3</v>
      </c>
      <c r="B485" s="16">
        <v>483</v>
      </c>
      <c r="C485" s="16" t="s">
        <v>2954</v>
      </c>
      <c r="D485" s="16" t="s">
        <v>45</v>
      </c>
      <c r="E485" s="16" t="s">
        <v>3002</v>
      </c>
      <c r="F485" s="16" t="s">
        <v>47</v>
      </c>
      <c r="G485" s="16" t="s">
        <v>2740</v>
      </c>
      <c r="H485" s="16" t="s">
        <v>2740</v>
      </c>
      <c r="I485" s="16">
        <v>146</v>
      </c>
      <c r="J485" s="16">
        <v>146</v>
      </c>
      <c r="K485" s="16" t="s">
        <v>3001</v>
      </c>
    </row>
    <row r="486" spans="1:11" ht="81">
      <c r="A486" s="16">
        <v>3</v>
      </c>
      <c r="B486" s="16">
        <v>484</v>
      </c>
      <c r="C486" s="16" t="s">
        <v>2954</v>
      </c>
      <c r="D486" s="16" t="s">
        <v>51</v>
      </c>
      <c r="E486" s="16" t="s">
        <v>3013</v>
      </c>
      <c r="F486" s="16" t="s">
        <v>47</v>
      </c>
      <c r="G486" s="16" t="s">
        <v>2756</v>
      </c>
      <c r="H486" s="16" t="s">
        <v>2756</v>
      </c>
      <c r="I486" s="16">
        <v>35.5</v>
      </c>
      <c r="J486" s="16">
        <v>35.5</v>
      </c>
      <c r="K486" s="16" t="s">
        <v>3012</v>
      </c>
    </row>
    <row r="487" spans="1:11" ht="27">
      <c r="A487" s="16">
        <v>3</v>
      </c>
      <c r="B487" s="16">
        <v>485</v>
      </c>
      <c r="C487" s="16" t="s">
        <v>2785</v>
      </c>
      <c r="D487" s="16" t="s">
        <v>45</v>
      </c>
      <c r="E487" s="16" t="s">
        <v>2862</v>
      </c>
      <c r="F487" s="16" t="s">
        <v>47</v>
      </c>
      <c r="G487" s="16" t="s">
        <v>2789</v>
      </c>
      <c r="H487" s="16" t="s">
        <v>2789</v>
      </c>
      <c r="I487" s="16">
        <v>104.05</v>
      </c>
      <c r="J487" s="16">
        <v>104.05</v>
      </c>
      <c r="K487" s="16" t="s">
        <v>2861</v>
      </c>
    </row>
    <row r="488" spans="1:11" ht="40.5">
      <c r="A488" s="16">
        <v>3</v>
      </c>
      <c r="B488" s="16">
        <v>486</v>
      </c>
      <c r="C488" s="16" t="s">
        <v>2883</v>
      </c>
      <c r="D488" s="16" t="s">
        <v>51</v>
      </c>
      <c r="E488" s="16" t="s">
        <v>2884</v>
      </c>
      <c r="F488" s="16" t="s">
        <v>1400</v>
      </c>
      <c r="G488" s="16" t="s">
        <v>2154</v>
      </c>
      <c r="H488" s="16" t="s">
        <v>2154</v>
      </c>
      <c r="I488" s="16">
        <v>94.6</v>
      </c>
      <c r="J488" s="16">
        <v>94.6</v>
      </c>
      <c r="K488" s="16" t="s">
        <v>2882</v>
      </c>
    </row>
    <row r="489" spans="1:11" ht="40.5">
      <c r="A489" s="16">
        <v>3</v>
      </c>
      <c r="B489" s="16">
        <v>487</v>
      </c>
      <c r="C489" s="16" t="s">
        <v>2954</v>
      </c>
      <c r="D489" s="16" t="s">
        <v>45</v>
      </c>
      <c r="E489" s="16" t="s">
        <v>3022</v>
      </c>
      <c r="F489" s="16" t="s">
        <v>47</v>
      </c>
      <c r="G489" s="16" t="s">
        <v>71</v>
      </c>
      <c r="H489" s="16" t="s">
        <v>71</v>
      </c>
      <c r="I489" s="16">
        <v>93</v>
      </c>
      <c r="J489" s="16">
        <v>93</v>
      </c>
      <c r="K489" s="16" t="s">
        <v>3021</v>
      </c>
    </row>
    <row r="490" spans="1:11" ht="27">
      <c r="A490" s="16">
        <v>4</v>
      </c>
      <c r="B490" s="16">
        <v>488</v>
      </c>
      <c r="C490" s="16" t="s">
        <v>3041</v>
      </c>
      <c r="D490" s="16" t="s">
        <v>51</v>
      </c>
      <c r="E490" s="16" t="s">
        <v>1046</v>
      </c>
      <c r="F490" s="16" t="s">
        <v>89</v>
      </c>
      <c r="G490" s="16" t="s">
        <v>400</v>
      </c>
      <c r="H490" s="16" t="s">
        <v>400</v>
      </c>
      <c r="I490" s="16">
        <v>1360</v>
      </c>
      <c r="J490" s="16">
        <v>1360</v>
      </c>
      <c r="K490" s="16" t="s">
        <v>3047</v>
      </c>
    </row>
    <row r="491" spans="1:11" ht="27">
      <c r="A491" s="16">
        <v>4</v>
      </c>
      <c r="B491" s="16">
        <v>489</v>
      </c>
      <c r="C491" s="16" t="s">
        <v>3041</v>
      </c>
      <c r="D491" s="16" t="s">
        <v>484</v>
      </c>
      <c r="E491" s="16" t="s">
        <v>3055</v>
      </c>
      <c r="F491" s="16"/>
      <c r="G491" s="16" t="s">
        <v>3056</v>
      </c>
      <c r="H491" s="16" t="s">
        <v>2438</v>
      </c>
      <c r="I491" s="16">
        <v>950</v>
      </c>
      <c r="J491" s="16"/>
      <c r="K491" s="16" t="s">
        <v>3054</v>
      </c>
    </row>
    <row r="492" spans="1:11" ht="27">
      <c r="A492" s="16">
        <v>3</v>
      </c>
      <c r="B492" s="16">
        <v>490</v>
      </c>
      <c r="C492" s="16" t="s">
        <v>4615</v>
      </c>
      <c r="D492" s="16" t="s">
        <v>51</v>
      </c>
      <c r="E492" s="16" t="s">
        <v>3062</v>
      </c>
      <c r="F492" s="16" t="s">
        <v>47</v>
      </c>
      <c r="G492" s="16" t="s">
        <v>637</v>
      </c>
      <c r="H492" s="16" t="s">
        <v>637</v>
      </c>
      <c r="I492" s="16">
        <v>780</v>
      </c>
      <c r="J492" s="16">
        <v>780</v>
      </c>
      <c r="K492" s="16" t="s">
        <v>3060</v>
      </c>
    </row>
    <row r="493" spans="1:11" ht="27">
      <c r="A493" s="16">
        <v>3</v>
      </c>
      <c r="B493" s="16">
        <v>491</v>
      </c>
      <c r="C493" s="16" t="s">
        <v>3061</v>
      </c>
      <c r="D493" s="16" t="s">
        <v>51</v>
      </c>
      <c r="E493" s="16" t="s">
        <v>3062</v>
      </c>
      <c r="F493" s="16" t="s">
        <v>47</v>
      </c>
      <c r="G493" s="16" t="s">
        <v>649</v>
      </c>
      <c r="H493" s="16" t="s">
        <v>649</v>
      </c>
      <c r="I493" s="16">
        <v>698</v>
      </c>
      <c r="J493" s="16">
        <v>698</v>
      </c>
      <c r="K493" s="16" t="s">
        <v>3065</v>
      </c>
    </row>
    <row r="494" spans="1:11" ht="27">
      <c r="A494" s="16">
        <v>3</v>
      </c>
      <c r="B494" s="16">
        <v>492</v>
      </c>
      <c r="C494" s="16" t="s">
        <v>3057</v>
      </c>
      <c r="D494" s="16" t="s">
        <v>45</v>
      </c>
      <c r="E494" s="16" t="s">
        <v>3073</v>
      </c>
      <c r="F494" s="16" t="s">
        <v>89</v>
      </c>
      <c r="G494" s="16" t="s">
        <v>406</v>
      </c>
      <c r="H494" s="16" t="s">
        <v>406</v>
      </c>
      <c r="I494" s="16">
        <v>199.88</v>
      </c>
      <c r="J494" s="16">
        <v>199.88</v>
      </c>
      <c r="K494" s="16" t="s">
        <v>3076</v>
      </c>
    </row>
    <row r="495" spans="1:11" ht="27">
      <c r="A495" s="16">
        <v>3</v>
      </c>
      <c r="B495" s="16">
        <v>493</v>
      </c>
      <c r="C495" s="16" t="s">
        <v>3057</v>
      </c>
      <c r="D495" s="16" t="s">
        <v>51</v>
      </c>
      <c r="E495" s="16" t="s">
        <v>3080</v>
      </c>
      <c r="F495" s="16" t="s">
        <v>89</v>
      </c>
      <c r="G495" s="16" t="s">
        <v>671</v>
      </c>
      <c r="H495" s="16" t="s">
        <v>671</v>
      </c>
      <c r="I495" s="16">
        <v>1583.52</v>
      </c>
      <c r="J495" s="16">
        <v>1583.52</v>
      </c>
      <c r="K495" s="16" t="s">
        <v>3079</v>
      </c>
    </row>
    <row r="496" spans="1:11" ht="27">
      <c r="A496" s="16">
        <v>3</v>
      </c>
      <c r="B496" s="16">
        <v>494</v>
      </c>
      <c r="C496" s="16" t="s">
        <v>3057</v>
      </c>
      <c r="D496" s="16" t="s">
        <v>51</v>
      </c>
      <c r="E496" s="16" t="s">
        <v>3059</v>
      </c>
      <c r="F496" s="16" t="s">
        <v>89</v>
      </c>
      <c r="G496" s="16" t="s">
        <v>3085</v>
      </c>
      <c r="H496" s="16" t="s">
        <v>3085</v>
      </c>
      <c r="I496" s="16">
        <v>533.42999999999995</v>
      </c>
      <c r="J496" s="16">
        <v>533.42999999999995</v>
      </c>
      <c r="K496" s="16" t="s">
        <v>3083</v>
      </c>
    </row>
    <row r="497" spans="1:11" ht="27">
      <c r="A497" s="16">
        <v>3</v>
      </c>
      <c r="B497" s="16">
        <v>495</v>
      </c>
      <c r="C497" s="16" t="s">
        <v>3061</v>
      </c>
      <c r="D497" s="16" t="s">
        <v>51</v>
      </c>
      <c r="E497" s="16" t="s">
        <v>614</v>
      </c>
      <c r="F497" s="16" t="s">
        <v>89</v>
      </c>
      <c r="G497" s="16" t="s">
        <v>1788</v>
      </c>
      <c r="H497" s="16" t="s">
        <v>1788</v>
      </c>
      <c r="I497" s="16">
        <v>690</v>
      </c>
      <c r="J497" s="16">
        <v>690</v>
      </c>
      <c r="K497" s="16" t="s">
        <v>3088</v>
      </c>
    </row>
    <row r="498" spans="1:11" ht="27">
      <c r="A498" s="16">
        <v>3</v>
      </c>
      <c r="B498" s="16">
        <v>496</v>
      </c>
      <c r="C498" s="16" t="s">
        <v>3057</v>
      </c>
      <c r="D498" s="16" t="s">
        <v>45</v>
      </c>
      <c r="E498" s="16" t="s">
        <v>3091</v>
      </c>
      <c r="F498" s="16" t="s">
        <v>89</v>
      </c>
      <c r="G498" s="16" t="s">
        <v>3094</v>
      </c>
      <c r="H498" s="16" t="s">
        <v>3094</v>
      </c>
      <c r="I498" s="16">
        <v>39.200000000000003</v>
      </c>
      <c r="J498" s="16">
        <v>39.200000000000003</v>
      </c>
      <c r="K498" s="16" t="s">
        <v>3092</v>
      </c>
    </row>
    <row r="499" spans="1:11" ht="27">
      <c r="A499" s="16">
        <v>3</v>
      </c>
      <c r="B499" s="16">
        <v>497</v>
      </c>
      <c r="C499" s="16" t="s">
        <v>3057</v>
      </c>
      <c r="D499" s="16" t="s">
        <v>45</v>
      </c>
      <c r="E499" s="16" t="s">
        <v>3098</v>
      </c>
      <c r="F499" s="16" t="s">
        <v>89</v>
      </c>
      <c r="G499" s="16" t="s">
        <v>406</v>
      </c>
      <c r="H499" s="16" t="s">
        <v>406</v>
      </c>
      <c r="I499" s="16">
        <v>142.34</v>
      </c>
      <c r="J499" s="16">
        <v>142.34</v>
      </c>
      <c r="K499" s="16" t="s">
        <v>3097</v>
      </c>
    </row>
    <row r="500" spans="1:11" ht="27">
      <c r="A500" s="16">
        <v>3</v>
      </c>
      <c r="B500" s="16">
        <v>498</v>
      </c>
      <c r="C500" s="16" t="s">
        <v>3057</v>
      </c>
      <c r="D500" s="16" t="s">
        <v>45</v>
      </c>
      <c r="E500" s="16" t="s">
        <v>3098</v>
      </c>
      <c r="F500" s="16" t="s">
        <v>89</v>
      </c>
      <c r="G500" s="16" t="s">
        <v>3103</v>
      </c>
      <c r="H500" s="16" t="s">
        <v>3103</v>
      </c>
      <c r="I500" s="16">
        <v>143</v>
      </c>
      <c r="J500" s="16">
        <v>143</v>
      </c>
      <c r="K500" s="16" t="s">
        <v>3101</v>
      </c>
    </row>
    <row r="501" spans="1:11" ht="27">
      <c r="A501" s="16">
        <v>3</v>
      </c>
      <c r="B501" s="16">
        <v>499</v>
      </c>
      <c r="C501" s="16" t="s">
        <v>3057</v>
      </c>
      <c r="D501" s="16" t="s">
        <v>45</v>
      </c>
      <c r="E501" s="16" t="s">
        <v>3107</v>
      </c>
      <c r="F501" s="16" t="s">
        <v>47</v>
      </c>
      <c r="G501" s="16" t="s">
        <v>3108</v>
      </c>
      <c r="H501" s="16" t="s">
        <v>1394</v>
      </c>
      <c r="I501" s="16">
        <v>630.83000000000004</v>
      </c>
      <c r="J501" s="16">
        <v>630.83000000000004</v>
      </c>
      <c r="K501" s="16" t="s">
        <v>3106</v>
      </c>
    </row>
    <row r="502" spans="1:11" ht="27">
      <c r="A502" s="16">
        <v>3</v>
      </c>
      <c r="B502" s="16">
        <v>500</v>
      </c>
      <c r="C502" s="16" t="s">
        <v>3057</v>
      </c>
      <c r="D502" s="16" t="s">
        <v>45</v>
      </c>
      <c r="E502" s="16" t="s">
        <v>3112</v>
      </c>
      <c r="F502" s="16" t="s">
        <v>89</v>
      </c>
      <c r="G502" s="16" t="s">
        <v>494</v>
      </c>
      <c r="H502" s="16" t="s">
        <v>494</v>
      </c>
      <c r="I502" s="16">
        <v>195</v>
      </c>
      <c r="J502" s="16">
        <v>195</v>
      </c>
      <c r="K502" s="16" t="s">
        <v>3111</v>
      </c>
    </row>
    <row r="503" spans="1:11" ht="27">
      <c r="A503" s="16">
        <v>3</v>
      </c>
      <c r="B503" s="16">
        <v>501</v>
      </c>
      <c r="C503" s="16" t="s">
        <v>3057</v>
      </c>
      <c r="D503" s="16" t="s">
        <v>45</v>
      </c>
      <c r="E503" s="16" t="s">
        <v>3116</v>
      </c>
      <c r="F503" s="16" t="s">
        <v>89</v>
      </c>
      <c r="G503" s="16" t="s">
        <v>406</v>
      </c>
      <c r="H503" s="16" t="s">
        <v>406</v>
      </c>
      <c r="I503" s="16">
        <v>797.3</v>
      </c>
      <c r="J503" s="16">
        <v>797.3</v>
      </c>
      <c r="K503" s="16" t="s">
        <v>3115</v>
      </c>
    </row>
    <row r="504" spans="1:11" ht="27">
      <c r="A504" s="16">
        <v>3</v>
      </c>
      <c r="B504" s="16">
        <v>502</v>
      </c>
      <c r="C504" s="16" t="s">
        <v>3057</v>
      </c>
      <c r="D504" s="16" t="s">
        <v>45</v>
      </c>
      <c r="E504" s="16" t="s">
        <v>3091</v>
      </c>
      <c r="F504" s="16" t="s">
        <v>89</v>
      </c>
      <c r="G504" s="16" t="s">
        <v>406</v>
      </c>
      <c r="H504" s="16" t="s">
        <v>406</v>
      </c>
      <c r="I504" s="16">
        <v>45</v>
      </c>
      <c r="J504" s="16">
        <v>45</v>
      </c>
      <c r="K504" s="16" t="s">
        <v>3125</v>
      </c>
    </row>
    <row r="505" spans="1:11" ht="27">
      <c r="A505" s="16">
        <v>3</v>
      </c>
      <c r="B505" s="16">
        <v>503</v>
      </c>
      <c r="C505" s="16" t="s">
        <v>3057</v>
      </c>
      <c r="D505" s="16" t="s">
        <v>45</v>
      </c>
      <c r="E505" s="16" t="s">
        <v>3129</v>
      </c>
      <c r="F505" s="16" t="s">
        <v>47</v>
      </c>
      <c r="G505" s="16" t="s">
        <v>3108</v>
      </c>
      <c r="H505" s="16" t="s">
        <v>1394</v>
      </c>
      <c r="I505" s="16">
        <v>2162.71</v>
      </c>
      <c r="J505" s="16">
        <v>2162.71</v>
      </c>
      <c r="K505" s="16" t="s">
        <v>3128</v>
      </c>
    </row>
    <row r="506" spans="1:11" ht="27">
      <c r="A506" s="16">
        <v>3</v>
      </c>
      <c r="B506" s="16">
        <v>504</v>
      </c>
      <c r="C506" s="16" t="s">
        <v>3057</v>
      </c>
      <c r="D506" s="16" t="s">
        <v>51</v>
      </c>
      <c r="E506" s="16" t="s">
        <v>3133</v>
      </c>
      <c r="F506" s="16" t="s">
        <v>89</v>
      </c>
      <c r="G506" s="16" t="s">
        <v>671</v>
      </c>
      <c r="H506" s="16" t="s">
        <v>671</v>
      </c>
      <c r="I506" s="16">
        <v>630</v>
      </c>
      <c r="J506" s="16">
        <v>630</v>
      </c>
      <c r="K506" s="16" t="s">
        <v>3132</v>
      </c>
    </row>
    <row r="507" spans="1:11" ht="27">
      <c r="A507" s="16">
        <v>3</v>
      </c>
      <c r="B507" s="16">
        <v>505</v>
      </c>
      <c r="C507" s="16" t="s">
        <v>3057</v>
      </c>
      <c r="D507" s="16" t="s">
        <v>51</v>
      </c>
      <c r="E507" s="16" t="s">
        <v>3140</v>
      </c>
      <c r="F507" s="16" t="s">
        <v>89</v>
      </c>
      <c r="G507" s="16" t="s">
        <v>3085</v>
      </c>
      <c r="H507" s="16" t="s">
        <v>3085</v>
      </c>
      <c r="I507" s="16">
        <v>161.05000000000001</v>
      </c>
      <c r="J507" s="16">
        <v>161.05000000000001</v>
      </c>
      <c r="K507" s="16" t="s">
        <v>3139</v>
      </c>
    </row>
    <row r="508" spans="1:11" ht="27">
      <c r="A508" s="16">
        <v>3</v>
      </c>
      <c r="B508" s="16">
        <v>506</v>
      </c>
      <c r="C508" s="16" t="s">
        <v>3057</v>
      </c>
      <c r="D508" s="16" t="s">
        <v>51</v>
      </c>
      <c r="E508" s="16" t="s">
        <v>3098</v>
      </c>
      <c r="F508" s="16" t="s">
        <v>89</v>
      </c>
      <c r="G508" s="16" t="s">
        <v>3085</v>
      </c>
      <c r="H508" s="16" t="s">
        <v>3085</v>
      </c>
      <c r="I508" s="16">
        <v>332</v>
      </c>
      <c r="J508" s="16">
        <v>332</v>
      </c>
      <c r="K508" s="16" t="s">
        <v>3143</v>
      </c>
    </row>
    <row r="509" spans="1:11" ht="27">
      <c r="A509" s="16">
        <v>6</v>
      </c>
      <c r="B509" s="16">
        <v>507</v>
      </c>
      <c r="C509" s="16" t="s">
        <v>3146</v>
      </c>
      <c r="D509" s="16" t="s">
        <v>51</v>
      </c>
      <c r="E509" s="16" t="s">
        <v>3150</v>
      </c>
      <c r="F509" s="16" t="s">
        <v>89</v>
      </c>
      <c r="G509" s="16" t="s">
        <v>1750</v>
      </c>
      <c r="H509" s="16" t="s">
        <v>1750</v>
      </c>
      <c r="I509" s="16">
        <v>4.68</v>
      </c>
      <c r="J509" s="16">
        <v>4.68</v>
      </c>
      <c r="K509" s="16" t="s">
        <v>3149</v>
      </c>
    </row>
    <row r="510" spans="1:11" ht="27">
      <c r="A510" s="16">
        <v>6</v>
      </c>
      <c r="B510" s="16">
        <v>508</v>
      </c>
      <c r="C510" s="16" t="s">
        <v>3146</v>
      </c>
      <c r="D510" s="16" t="s">
        <v>51</v>
      </c>
      <c r="E510" s="16" t="s">
        <v>3154</v>
      </c>
      <c r="F510" s="16" t="s">
        <v>89</v>
      </c>
      <c r="G510" s="16" t="s">
        <v>303</v>
      </c>
      <c r="H510" s="16" t="s">
        <v>303</v>
      </c>
      <c r="I510" s="16">
        <v>22.61</v>
      </c>
      <c r="J510" s="16">
        <v>11.305</v>
      </c>
      <c r="K510" s="16" t="s">
        <v>3153</v>
      </c>
    </row>
    <row r="511" spans="1:11" ht="27">
      <c r="A511" s="16">
        <v>6</v>
      </c>
      <c r="B511" s="16">
        <v>509</v>
      </c>
      <c r="C511" s="16" t="s">
        <v>3146</v>
      </c>
      <c r="D511" s="16" t="s">
        <v>51</v>
      </c>
      <c r="E511" s="16" t="s">
        <v>1692</v>
      </c>
      <c r="F511" s="16" t="s">
        <v>512</v>
      </c>
      <c r="G511" s="16" t="s">
        <v>1788</v>
      </c>
      <c r="H511" s="16" t="s">
        <v>1788</v>
      </c>
      <c r="I511" s="16">
        <v>1.05</v>
      </c>
      <c r="J511" s="16">
        <v>1.05</v>
      </c>
      <c r="K511" s="16" t="s">
        <v>3157</v>
      </c>
    </row>
    <row r="512" spans="1:11" ht="54">
      <c r="A512" s="16">
        <v>6</v>
      </c>
      <c r="B512" s="16">
        <v>510</v>
      </c>
      <c r="C512" s="16" t="s">
        <v>3146</v>
      </c>
      <c r="D512" s="16" t="s">
        <v>2162</v>
      </c>
      <c r="E512" s="16" t="s">
        <v>3161</v>
      </c>
      <c r="F512" s="16" t="s">
        <v>89</v>
      </c>
      <c r="G512" s="16" t="s">
        <v>3163</v>
      </c>
      <c r="H512" s="16" t="s">
        <v>3163</v>
      </c>
      <c r="I512" s="16">
        <v>9.51</v>
      </c>
      <c r="J512" s="16">
        <v>9.51</v>
      </c>
      <c r="K512" s="16" t="s">
        <v>3160</v>
      </c>
    </row>
    <row r="513" spans="1:11" ht="27">
      <c r="A513" s="16">
        <v>6</v>
      </c>
      <c r="B513" s="16">
        <v>511</v>
      </c>
      <c r="C513" s="16" t="s">
        <v>3146</v>
      </c>
      <c r="D513" s="16" t="s">
        <v>374</v>
      </c>
      <c r="E513" s="16" t="s">
        <v>3167</v>
      </c>
      <c r="F513" s="16" t="s">
        <v>512</v>
      </c>
      <c r="G513" s="16" t="s">
        <v>453</v>
      </c>
      <c r="H513" s="16" t="s">
        <v>453</v>
      </c>
      <c r="I513" s="16">
        <v>7.16</v>
      </c>
      <c r="J513" s="16">
        <v>7.16</v>
      </c>
      <c r="K513" s="16" t="s">
        <v>3166</v>
      </c>
    </row>
    <row r="514" spans="1:11" ht="27">
      <c r="A514" s="16">
        <v>6</v>
      </c>
      <c r="B514" s="16">
        <v>512</v>
      </c>
      <c r="C514" s="16" t="s">
        <v>3146</v>
      </c>
      <c r="D514" s="16" t="s">
        <v>374</v>
      </c>
      <c r="E514" s="16" t="s">
        <v>3171</v>
      </c>
      <c r="F514" s="16" t="s">
        <v>512</v>
      </c>
      <c r="G514" s="16" t="s">
        <v>389</v>
      </c>
      <c r="H514" s="16" t="s">
        <v>389</v>
      </c>
      <c r="I514" s="16">
        <v>8.67</v>
      </c>
      <c r="J514" s="16">
        <v>8.67</v>
      </c>
      <c r="K514" s="16" t="s">
        <v>3170</v>
      </c>
    </row>
    <row r="515" spans="1:11" ht="27">
      <c r="A515" s="16">
        <v>6</v>
      </c>
      <c r="B515" s="16">
        <v>513</v>
      </c>
      <c r="C515" s="16" t="s">
        <v>3146</v>
      </c>
      <c r="D515" s="16" t="s">
        <v>51</v>
      </c>
      <c r="E515" s="16" t="s">
        <v>1836</v>
      </c>
      <c r="F515" s="16" t="s">
        <v>89</v>
      </c>
      <c r="G515" s="16" t="s">
        <v>1622</v>
      </c>
      <c r="H515" s="16" t="s">
        <v>1622</v>
      </c>
      <c r="I515" s="16">
        <v>12</v>
      </c>
      <c r="J515" s="16">
        <v>12</v>
      </c>
      <c r="K515" s="16" t="s">
        <v>3174</v>
      </c>
    </row>
    <row r="516" spans="1:11" ht="27">
      <c r="A516" s="16">
        <v>6</v>
      </c>
      <c r="B516" s="16">
        <v>514</v>
      </c>
      <c r="C516" s="16" t="s">
        <v>3146</v>
      </c>
      <c r="D516" s="16" t="s">
        <v>51</v>
      </c>
      <c r="E516" s="16" t="s">
        <v>1836</v>
      </c>
      <c r="F516" s="16" t="s">
        <v>89</v>
      </c>
      <c r="G516" s="16" t="s">
        <v>248</v>
      </c>
      <c r="H516" s="16" t="s">
        <v>248</v>
      </c>
      <c r="I516" s="16">
        <v>15</v>
      </c>
      <c r="J516" s="16">
        <v>15</v>
      </c>
      <c r="K516" s="16" t="s">
        <v>3177</v>
      </c>
    </row>
    <row r="517" spans="1:11" ht="27">
      <c r="A517" s="16">
        <v>6</v>
      </c>
      <c r="B517" s="16">
        <v>515</v>
      </c>
      <c r="C517" s="16" t="s">
        <v>3181</v>
      </c>
      <c r="D517" s="16" t="s">
        <v>45</v>
      </c>
      <c r="E517" s="16" t="s">
        <v>3182</v>
      </c>
      <c r="F517" s="16" t="s">
        <v>89</v>
      </c>
      <c r="G517" s="16" t="s">
        <v>3184</v>
      </c>
      <c r="H517" s="16" t="s">
        <v>3184</v>
      </c>
      <c r="I517" s="16">
        <v>15.9</v>
      </c>
      <c r="J517" s="16">
        <v>15.9</v>
      </c>
      <c r="K517" s="16" t="s">
        <v>3180</v>
      </c>
    </row>
    <row r="518" spans="1:11" ht="27">
      <c r="A518" s="16">
        <v>6</v>
      </c>
      <c r="B518" s="16">
        <v>516</v>
      </c>
      <c r="C518" s="16" t="s">
        <v>3188</v>
      </c>
      <c r="D518" s="16" t="s">
        <v>51</v>
      </c>
      <c r="E518" s="16" t="s">
        <v>3171</v>
      </c>
      <c r="F518" s="16" t="s">
        <v>512</v>
      </c>
      <c r="G518" s="16" t="s">
        <v>3190</v>
      </c>
      <c r="H518" s="16" t="s">
        <v>3190</v>
      </c>
      <c r="I518" s="16">
        <v>22.1</v>
      </c>
      <c r="J518" s="16">
        <v>22.1</v>
      </c>
      <c r="K518" s="16" t="s">
        <v>3187</v>
      </c>
    </row>
    <row r="519" spans="1:11" ht="27">
      <c r="A519" s="16">
        <v>6</v>
      </c>
      <c r="B519" s="16">
        <v>517</v>
      </c>
      <c r="C519" s="16" t="s">
        <v>3188</v>
      </c>
      <c r="D519" s="16" t="s">
        <v>51</v>
      </c>
      <c r="E519" s="16" t="s">
        <v>1836</v>
      </c>
      <c r="F519" s="16" t="s">
        <v>89</v>
      </c>
      <c r="G519" s="16" t="s">
        <v>3195</v>
      </c>
      <c r="H519" s="16" t="s">
        <v>3195</v>
      </c>
      <c r="I519" s="16">
        <v>13.4</v>
      </c>
      <c r="J519" s="16">
        <v>13.4</v>
      </c>
      <c r="K519" s="16" t="s">
        <v>3193</v>
      </c>
    </row>
    <row r="520" spans="1:11" ht="27">
      <c r="A520" s="16">
        <v>6</v>
      </c>
      <c r="B520" s="16">
        <v>518</v>
      </c>
      <c r="C520" s="16" t="s">
        <v>3199</v>
      </c>
      <c r="D520" s="16" t="s">
        <v>484</v>
      </c>
      <c r="E520" s="16" t="s">
        <v>1748</v>
      </c>
      <c r="F520" s="16" t="s">
        <v>89</v>
      </c>
      <c r="G520" s="16" t="s">
        <v>3184</v>
      </c>
      <c r="H520" s="16" t="s">
        <v>3184</v>
      </c>
      <c r="I520" s="16">
        <v>9.9499999999999993</v>
      </c>
      <c r="J520" s="16">
        <v>9.9499999999999993</v>
      </c>
      <c r="K520" s="16" t="s">
        <v>3198</v>
      </c>
    </row>
    <row r="521" spans="1:11" ht="27">
      <c r="A521" s="16">
        <v>6</v>
      </c>
      <c r="B521" s="16">
        <v>519</v>
      </c>
      <c r="C521" s="16" t="s">
        <v>3146</v>
      </c>
      <c r="D521" s="16" t="s">
        <v>374</v>
      </c>
      <c r="E521" s="16" t="s">
        <v>3203</v>
      </c>
      <c r="F521" s="16" t="s">
        <v>89</v>
      </c>
      <c r="G521" s="16" t="s">
        <v>3205</v>
      </c>
      <c r="H521" s="16" t="s">
        <v>3205</v>
      </c>
      <c r="I521" s="16">
        <v>18.95</v>
      </c>
      <c r="J521" s="16">
        <v>18.95</v>
      </c>
      <c r="K521" s="16" t="s">
        <v>3202</v>
      </c>
    </row>
    <row r="522" spans="1:11" ht="27">
      <c r="A522" s="16">
        <v>6</v>
      </c>
      <c r="B522" s="16">
        <v>520</v>
      </c>
      <c r="C522" s="16" t="s">
        <v>3188</v>
      </c>
      <c r="D522" s="16" t="s">
        <v>374</v>
      </c>
      <c r="E522" s="16" t="s">
        <v>3209</v>
      </c>
      <c r="F522" s="16" t="s">
        <v>89</v>
      </c>
      <c r="G522" s="16" t="s">
        <v>3211</v>
      </c>
      <c r="H522" s="16" t="s">
        <v>3211</v>
      </c>
      <c r="I522" s="16">
        <v>3.64</v>
      </c>
      <c r="J522" s="16">
        <v>3.64</v>
      </c>
      <c r="K522" s="16" t="s">
        <v>3208</v>
      </c>
    </row>
    <row r="523" spans="1:11" ht="27">
      <c r="A523" s="16">
        <v>6</v>
      </c>
      <c r="B523" s="16">
        <v>521</v>
      </c>
      <c r="C523" s="16" t="s">
        <v>3188</v>
      </c>
      <c r="D523" s="16" t="s">
        <v>51</v>
      </c>
      <c r="E523" s="16" t="s">
        <v>3215</v>
      </c>
      <c r="F523" s="16" t="s">
        <v>512</v>
      </c>
      <c r="G523" s="16" t="s">
        <v>3195</v>
      </c>
      <c r="H523" s="16" t="s">
        <v>3195</v>
      </c>
      <c r="I523" s="16">
        <v>5.69</v>
      </c>
      <c r="J523" s="16">
        <v>5.69</v>
      </c>
      <c r="K523" s="16" t="s">
        <v>3214</v>
      </c>
    </row>
    <row r="524" spans="1:11" ht="27">
      <c r="A524" s="16">
        <v>6</v>
      </c>
      <c r="B524" s="16">
        <v>522</v>
      </c>
      <c r="C524" s="16" t="s">
        <v>3188</v>
      </c>
      <c r="D524" s="16" t="s">
        <v>374</v>
      </c>
      <c r="E524" s="16" t="s">
        <v>3219</v>
      </c>
      <c r="F524" s="16" t="s">
        <v>89</v>
      </c>
      <c r="G524" s="16" t="s">
        <v>3211</v>
      </c>
      <c r="H524" s="16" t="s">
        <v>3211</v>
      </c>
      <c r="I524" s="16">
        <v>6.2</v>
      </c>
      <c r="J524" s="16">
        <v>6.2</v>
      </c>
      <c r="K524" s="16" t="s">
        <v>3218</v>
      </c>
    </row>
    <row r="525" spans="1:11" ht="27">
      <c r="A525" s="16">
        <v>6</v>
      </c>
      <c r="B525" s="16">
        <v>523</v>
      </c>
      <c r="C525" s="16" t="s">
        <v>3188</v>
      </c>
      <c r="D525" s="16" t="s">
        <v>51</v>
      </c>
      <c r="E525" s="16" t="s">
        <v>1702</v>
      </c>
      <c r="F525" s="16" t="s">
        <v>47</v>
      </c>
      <c r="G525" s="16" t="s">
        <v>1113</v>
      </c>
      <c r="H525" s="16" t="s">
        <v>1113</v>
      </c>
      <c r="I525" s="16">
        <v>10.199999999999999</v>
      </c>
      <c r="J525" s="16">
        <v>10.199999999999999</v>
      </c>
      <c r="K525" s="16" t="s">
        <v>3222</v>
      </c>
    </row>
    <row r="526" spans="1:11" ht="27">
      <c r="A526" s="16">
        <v>6</v>
      </c>
      <c r="B526" s="16">
        <v>524</v>
      </c>
      <c r="C526" s="16" t="s">
        <v>3188</v>
      </c>
      <c r="D526" s="16" t="s">
        <v>51</v>
      </c>
      <c r="E526" s="16" t="s">
        <v>1702</v>
      </c>
      <c r="F526" s="16" t="s">
        <v>47</v>
      </c>
      <c r="G526" s="16" t="s">
        <v>3227</v>
      </c>
      <c r="H526" s="16" t="s">
        <v>3227</v>
      </c>
      <c r="I526" s="16">
        <v>8.34</v>
      </c>
      <c r="J526" s="16">
        <v>8.34</v>
      </c>
      <c r="K526" s="16" t="s">
        <v>3225</v>
      </c>
    </row>
    <row r="527" spans="1:11" ht="27">
      <c r="A527" s="16">
        <v>6</v>
      </c>
      <c r="B527" s="16">
        <v>525</v>
      </c>
      <c r="C527" s="16" t="s">
        <v>3188</v>
      </c>
      <c r="D527" s="16" t="s">
        <v>51</v>
      </c>
      <c r="E527" s="16" t="s">
        <v>1692</v>
      </c>
      <c r="F527" s="16" t="s">
        <v>512</v>
      </c>
      <c r="G527" s="16" t="s">
        <v>3195</v>
      </c>
      <c r="H527" s="16" t="s">
        <v>3195</v>
      </c>
      <c r="I527" s="16">
        <v>8.83</v>
      </c>
      <c r="J527" s="16">
        <v>8.83</v>
      </c>
      <c r="K527" s="16" t="s">
        <v>3230</v>
      </c>
    </row>
    <row r="528" spans="1:11" ht="40.5">
      <c r="A528" s="16">
        <v>6</v>
      </c>
      <c r="B528" s="16">
        <v>526</v>
      </c>
      <c r="C528" s="16" t="s">
        <v>3234</v>
      </c>
      <c r="D528" s="16" t="s">
        <v>51</v>
      </c>
      <c r="E528" s="16" t="s">
        <v>3235</v>
      </c>
      <c r="F528" s="16" t="s">
        <v>89</v>
      </c>
      <c r="G528" s="16" t="s">
        <v>3237</v>
      </c>
      <c r="H528" s="16" t="s">
        <v>3237</v>
      </c>
      <c r="I528" s="16">
        <v>39.25</v>
      </c>
      <c r="J528" s="16">
        <v>7.85</v>
      </c>
      <c r="K528" s="16" t="s">
        <v>3233</v>
      </c>
    </row>
    <row r="529" spans="1:11" ht="27">
      <c r="A529" s="16">
        <v>6</v>
      </c>
      <c r="B529" s="16">
        <v>527</v>
      </c>
      <c r="C529" s="16" t="s">
        <v>3146</v>
      </c>
      <c r="D529" s="16" t="s">
        <v>51</v>
      </c>
      <c r="E529" s="16" t="s">
        <v>3203</v>
      </c>
      <c r="F529" s="16" t="s">
        <v>89</v>
      </c>
      <c r="G529" s="16" t="s">
        <v>3241</v>
      </c>
      <c r="H529" s="16" t="s">
        <v>1648</v>
      </c>
      <c r="I529" s="16">
        <v>93.56</v>
      </c>
      <c r="J529" s="16">
        <v>93.56</v>
      </c>
      <c r="K529" s="16" t="s">
        <v>3240</v>
      </c>
    </row>
    <row r="530" spans="1:11" ht="27">
      <c r="A530" s="16">
        <v>6</v>
      </c>
      <c r="B530" s="16">
        <v>528</v>
      </c>
      <c r="C530" s="16" t="s">
        <v>3146</v>
      </c>
      <c r="D530" s="16" t="s">
        <v>51</v>
      </c>
      <c r="E530" s="16" t="s">
        <v>1836</v>
      </c>
      <c r="F530" s="16" t="s">
        <v>89</v>
      </c>
      <c r="G530" s="16" t="s">
        <v>3246</v>
      </c>
      <c r="H530" s="16" t="s">
        <v>3246</v>
      </c>
      <c r="I530" s="16">
        <v>16</v>
      </c>
      <c r="J530" s="16">
        <v>16</v>
      </c>
      <c r="K530" s="16" t="s">
        <v>3244</v>
      </c>
    </row>
    <row r="531" spans="1:11" ht="27">
      <c r="A531" s="16">
        <v>6</v>
      </c>
      <c r="B531" s="16">
        <v>529</v>
      </c>
      <c r="C531" s="16" t="s">
        <v>3199</v>
      </c>
      <c r="D531" s="16" t="s">
        <v>484</v>
      </c>
      <c r="E531" s="16" t="s">
        <v>3148</v>
      </c>
      <c r="F531" s="16" t="s">
        <v>89</v>
      </c>
      <c r="G531" s="16" t="s">
        <v>3184</v>
      </c>
      <c r="H531" s="16" t="s">
        <v>3184</v>
      </c>
      <c r="I531" s="16">
        <v>164.2</v>
      </c>
      <c r="J531" s="16">
        <v>16.420000000000002</v>
      </c>
      <c r="K531" s="16" t="s">
        <v>3249</v>
      </c>
    </row>
    <row r="532" spans="1:11" ht="27">
      <c r="A532" s="16">
        <v>6</v>
      </c>
      <c r="B532" s="16">
        <v>530</v>
      </c>
      <c r="C532" s="16" t="s">
        <v>3146</v>
      </c>
      <c r="D532" s="16" t="s">
        <v>484</v>
      </c>
      <c r="E532" s="16" t="s">
        <v>3253</v>
      </c>
      <c r="F532" s="16" t="s">
        <v>89</v>
      </c>
      <c r="G532" s="16" t="s">
        <v>274</v>
      </c>
      <c r="H532" s="16" t="s">
        <v>274</v>
      </c>
      <c r="I532" s="16">
        <v>1.26</v>
      </c>
      <c r="J532" s="16">
        <v>1.26</v>
      </c>
      <c r="K532" s="16" t="s">
        <v>3252</v>
      </c>
    </row>
    <row r="533" spans="1:11" ht="40.5">
      <c r="A533" s="16">
        <v>6</v>
      </c>
      <c r="B533" s="16">
        <v>531</v>
      </c>
      <c r="C533" s="16" t="s">
        <v>3234</v>
      </c>
      <c r="D533" s="16" t="s">
        <v>51</v>
      </c>
      <c r="E533" s="16" t="s">
        <v>3257</v>
      </c>
      <c r="F533" s="16" t="s">
        <v>89</v>
      </c>
      <c r="G533" s="16" t="s">
        <v>3237</v>
      </c>
      <c r="H533" s="16" t="s">
        <v>3237</v>
      </c>
      <c r="I533" s="16">
        <v>66.650000000000006</v>
      </c>
      <c r="J533" s="16">
        <v>13.33</v>
      </c>
      <c r="K533" s="16" t="s">
        <v>3256</v>
      </c>
    </row>
    <row r="534" spans="1:11" ht="27">
      <c r="A534" s="16">
        <v>6</v>
      </c>
      <c r="B534" s="16">
        <v>532</v>
      </c>
      <c r="C534" s="16" t="s">
        <v>3146</v>
      </c>
      <c r="D534" s="16" t="s">
        <v>51</v>
      </c>
      <c r="E534" s="16" t="s">
        <v>3203</v>
      </c>
      <c r="F534" s="16" t="s">
        <v>89</v>
      </c>
      <c r="G534" s="16" t="s">
        <v>1698</v>
      </c>
      <c r="H534" s="16" t="s">
        <v>1698</v>
      </c>
      <c r="I534" s="16">
        <v>93.31</v>
      </c>
      <c r="J534" s="16">
        <v>93.31</v>
      </c>
      <c r="K534" s="16" t="s">
        <v>3260</v>
      </c>
    </row>
    <row r="535" spans="1:11" ht="27">
      <c r="A535" s="16">
        <v>6</v>
      </c>
      <c r="B535" s="16">
        <v>533</v>
      </c>
      <c r="C535" s="16" t="s">
        <v>3146</v>
      </c>
      <c r="D535" s="16" t="s">
        <v>1742</v>
      </c>
      <c r="E535" s="16" t="s">
        <v>1823</v>
      </c>
      <c r="F535" s="16" t="s">
        <v>47</v>
      </c>
      <c r="G535" s="16" t="s">
        <v>1744</v>
      </c>
      <c r="H535" s="16" t="s">
        <v>1744</v>
      </c>
      <c r="I535" s="16">
        <v>4.9800000000000004</v>
      </c>
      <c r="J535" s="16">
        <v>4.9800000000000004</v>
      </c>
      <c r="K535" s="16" t="s">
        <v>3263</v>
      </c>
    </row>
    <row r="536" spans="1:11" ht="27">
      <c r="A536" s="16">
        <v>6</v>
      </c>
      <c r="B536" s="16">
        <v>534</v>
      </c>
      <c r="C536" s="16" t="s">
        <v>3146</v>
      </c>
      <c r="D536" s="16" t="s">
        <v>484</v>
      </c>
      <c r="E536" s="16" t="s">
        <v>3271</v>
      </c>
      <c r="F536" s="16" t="s">
        <v>89</v>
      </c>
      <c r="G536" s="16" t="s">
        <v>274</v>
      </c>
      <c r="H536" s="16" t="s">
        <v>274</v>
      </c>
      <c r="I536" s="16">
        <v>9.76</v>
      </c>
      <c r="J536" s="16">
        <v>9.76</v>
      </c>
      <c r="K536" s="16" t="s">
        <v>3270</v>
      </c>
    </row>
    <row r="537" spans="1:11" ht="40.5">
      <c r="A537" s="16">
        <v>6</v>
      </c>
      <c r="B537" s="16">
        <v>535</v>
      </c>
      <c r="C537" s="16" t="s">
        <v>3146</v>
      </c>
      <c r="D537" s="16" t="s">
        <v>51</v>
      </c>
      <c r="E537" s="16" t="s">
        <v>3275</v>
      </c>
      <c r="F537" s="16" t="s">
        <v>512</v>
      </c>
      <c r="G537" s="16" t="s">
        <v>3277</v>
      </c>
      <c r="H537" s="16" t="s">
        <v>3277</v>
      </c>
      <c r="I537" s="16">
        <v>88</v>
      </c>
      <c r="J537" s="16">
        <v>88</v>
      </c>
      <c r="K537" s="16" t="s">
        <v>3274</v>
      </c>
    </row>
    <row r="538" spans="1:11" ht="27">
      <c r="A538" s="16">
        <v>4</v>
      </c>
      <c r="B538" s="16">
        <v>536</v>
      </c>
      <c r="C538" s="16" t="s">
        <v>3280</v>
      </c>
      <c r="D538" s="16" t="s">
        <v>3285</v>
      </c>
      <c r="E538" s="16" t="s">
        <v>3286</v>
      </c>
      <c r="F538" s="16" t="s">
        <v>89</v>
      </c>
      <c r="G538" s="16" t="s">
        <v>3287</v>
      </c>
      <c r="H538" s="16" t="s">
        <v>2148</v>
      </c>
      <c r="I538" s="16">
        <v>80</v>
      </c>
      <c r="J538" s="16">
        <v>16</v>
      </c>
      <c r="K538" s="16" t="s">
        <v>3284</v>
      </c>
    </row>
    <row r="539" spans="1:11" ht="27">
      <c r="A539" s="16">
        <v>4</v>
      </c>
      <c r="B539" s="16">
        <v>537</v>
      </c>
      <c r="C539" s="16" t="s">
        <v>3280</v>
      </c>
      <c r="D539" s="16" t="s">
        <v>3322</v>
      </c>
      <c r="E539" s="16" t="s">
        <v>3323</v>
      </c>
      <c r="F539" s="16" t="s">
        <v>89</v>
      </c>
      <c r="G539" s="16" t="s">
        <v>400</v>
      </c>
      <c r="H539" s="16" t="s">
        <v>400</v>
      </c>
      <c r="I539" s="16">
        <v>386.4</v>
      </c>
      <c r="J539" s="16">
        <v>12.88</v>
      </c>
      <c r="K539" s="16" t="s">
        <v>3321</v>
      </c>
    </row>
    <row r="540" spans="1:11" ht="27">
      <c r="A540" s="16">
        <v>4</v>
      </c>
      <c r="B540" s="16">
        <v>538</v>
      </c>
      <c r="C540" s="16" t="s">
        <v>3280</v>
      </c>
      <c r="D540" s="16" t="s">
        <v>3327</v>
      </c>
      <c r="E540" s="16" t="s">
        <v>3328</v>
      </c>
      <c r="F540" s="16" t="s">
        <v>89</v>
      </c>
      <c r="G540" s="16" t="s">
        <v>1402</v>
      </c>
      <c r="H540" s="16" t="s">
        <v>1403</v>
      </c>
      <c r="I540" s="16">
        <v>128.80000000000001</v>
      </c>
      <c r="J540" s="16">
        <v>12.88</v>
      </c>
      <c r="K540" s="16" t="s">
        <v>3326</v>
      </c>
    </row>
    <row r="541" spans="1:11" ht="27">
      <c r="A541" s="16">
        <v>4</v>
      </c>
      <c r="B541" s="16">
        <v>539</v>
      </c>
      <c r="C541" s="16" t="s">
        <v>3280</v>
      </c>
      <c r="D541" s="16" t="s">
        <v>3285</v>
      </c>
      <c r="E541" s="16" t="s">
        <v>3339</v>
      </c>
      <c r="F541" s="16" t="s">
        <v>89</v>
      </c>
      <c r="G541" s="16" t="s">
        <v>3287</v>
      </c>
      <c r="H541" s="16" t="s">
        <v>2148</v>
      </c>
      <c r="I541" s="16">
        <v>247.68</v>
      </c>
      <c r="J541" s="16">
        <v>8.2560000000000002</v>
      </c>
      <c r="K541" s="16" t="s">
        <v>3338</v>
      </c>
    </row>
    <row r="542" spans="1:11" ht="27">
      <c r="A542" s="16">
        <v>4</v>
      </c>
      <c r="B542" s="16">
        <v>540</v>
      </c>
      <c r="C542" s="16" t="s">
        <v>3280</v>
      </c>
      <c r="D542" s="16" t="s">
        <v>3327</v>
      </c>
      <c r="E542" s="16" t="s">
        <v>2643</v>
      </c>
      <c r="F542" s="16" t="s">
        <v>89</v>
      </c>
      <c r="G542" s="16" t="s">
        <v>1402</v>
      </c>
      <c r="H542" s="16" t="s">
        <v>1403</v>
      </c>
      <c r="I542" s="16">
        <v>81</v>
      </c>
      <c r="J542" s="16">
        <v>8.1</v>
      </c>
      <c r="K542" s="16" t="s">
        <v>3360</v>
      </c>
    </row>
    <row r="543" spans="1:11" ht="27">
      <c r="A543" s="16">
        <v>4</v>
      </c>
      <c r="B543" s="16">
        <v>541</v>
      </c>
      <c r="C543" s="16" t="s">
        <v>3280</v>
      </c>
      <c r="D543" s="16" t="s">
        <v>3282</v>
      </c>
      <c r="E543" s="16" t="s">
        <v>3323</v>
      </c>
      <c r="F543" s="16" t="s">
        <v>89</v>
      </c>
      <c r="G543" s="16" t="s">
        <v>3365</v>
      </c>
      <c r="H543" s="16" t="s">
        <v>3365</v>
      </c>
      <c r="I543" s="16">
        <v>386.4</v>
      </c>
      <c r="J543" s="16">
        <v>12.88</v>
      </c>
      <c r="K543" s="16" t="s">
        <v>3363</v>
      </c>
    </row>
    <row r="544" spans="1:11" ht="27">
      <c r="A544" s="16">
        <v>4</v>
      </c>
      <c r="B544" s="16">
        <v>542</v>
      </c>
      <c r="C544" s="16" t="s">
        <v>3280</v>
      </c>
      <c r="D544" s="16" t="s">
        <v>3282</v>
      </c>
      <c r="E544" s="16" t="s">
        <v>3369</v>
      </c>
      <c r="F544" s="16" t="s">
        <v>89</v>
      </c>
      <c r="G544" s="16" t="s">
        <v>3365</v>
      </c>
      <c r="H544" s="16" t="s">
        <v>3365</v>
      </c>
      <c r="I544" s="16">
        <v>128.80000000000001</v>
      </c>
      <c r="J544" s="16">
        <v>12.88</v>
      </c>
      <c r="K544" s="16" t="s">
        <v>3368</v>
      </c>
    </row>
    <row r="545" spans="1:11" ht="27">
      <c r="A545" s="16">
        <v>4</v>
      </c>
      <c r="B545" s="16">
        <v>543</v>
      </c>
      <c r="C545" s="16" t="s">
        <v>3280</v>
      </c>
      <c r="D545" s="16" t="s">
        <v>3282</v>
      </c>
      <c r="E545" s="16" t="s">
        <v>3376</v>
      </c>
      <c r="F545" s="16" t="s">
        <v>89</v>
      </c>
      <c r="G545" s="16" t="s">
        <v>3365</v>
      </c>
      <c r="H545" s="16" t="s">
        <v>3365</v>
      </c>
      <c r="I545" s="16">
        <v>64.400000000000006</v>
      </c>
      <c r="J545" s="16">
        <v>12.88</v>
      </c>
      <c r="K545" s="16" t="s">
        <v>3375</v>
      </c>
    </row>
    <row r="546" spans="1:11" ht="27">
      <c r="A546" s="16">
        <v>3</v>
      </c>
      <c r="B546" s="16">
        <v>544</v>
      </c>
      <c r="C546" s="16" t="s">
        <v>3377</v>
      </c>
      <c r="D546" s="16" t="s">
        <v>45</v>
      </c>
      <c r="E546" s="16" t="s">
        <v>3385</v>
      </c>
      <c r="F546" s="16" t="s">
        <v>1400</v>
      </c>
      <c r="G546" s="16" t="s">
        <v>3387</v>
      </c>
      <c r="H546" s="16" t="s">
        <v>3387</v>
      </c>
      <c r="I546" s="16">
        <v>5.6</v>
      </c>
      <c r="J546" s="16">
        <v>5.6</v>
      </c>
      <c r="K546" s="16" t="s">
        <v>3384</v>
      </c>
    </row>
    <row r="547" spans="1:11" ht="27">
      <c r="A547" s="16">
        <v>3</v>
      </c>
      <c r="B547" s="16">
        <v>545</v>
      </c>
      <c r="C547" s="16" t="s">
        <v>3377</v>
      </c>
      <c r="D547" s="16" t="s">
        <v>51</v>
      </c>
      <c r="E547" s="16" t="s">
        <v>3391</v>
      </c>
      <c r="F547" s="16" t="s">
        <v>89</v>
      </c>
      <c r="G547" s="16" t="s">
        <v>3392</v>
      </c>
      <c r="H547" s="16" t="s">
        <v>2458</v>
      </c>
      <c r="I547" s="16">
        <v>212.1</v>
      </c>
      <c r="J547" s="16">
        <v>212.1</v>
      </c>
      <c r="K547" s="16" t="s">
        <v>3390</v>
      </c>
    </row>
    <row r="548" spans="1:11" ht="27">
      <c r="A548" s="16">
        <v>3</v>
      </c>
      <c r="B548" s="16">
        <v>546</v>
      </c>
      <c r="C548" s="16" t="s">
        <v>3377</v>
      </c>
      <c r="D548" s="16" t="s">
        <v>51</v>
      </c>
      <c r="E548" s="16" t="s">
        <v>3396</v>
      </c>
      <c r="F548" s="16" t="s">
        <v>89</v>
      </c>
      <c r="G548" s="16" t="s">
        <v>3392</v>
      </c>
      <c r="H548" s="16" t="s">
        <v>2458</v>
      </c>
      <c r="I548" s="16">
        <v>124.63</v>
      </c>
      <c r="J548" s="16">
        <v>124.63</v>
      </c>
      <c r="K548" s="16" t="s">
        <v>3395</v>
      </c>
    </row>
    <row r="549" spans="1:11" ht="27">
      <c r="A549" s="16">
        <v>3</v>
      </c>
      <c r="B549" s="16">
        <v>547</v>
      </c>
      <c r="C549" s="16" t="s">
        <v>3377</v>
      </c>
      <c r="D549" s="16" t="s">
        <v>45</v>
      </c>
      <c r="E549" s="16" t="s">
        <v>3400</v>
      </c>
      <c r="F549" s="16" t="s">
        <v>47</v>
      </c>
      <c r="G549" s="16" t="s">
        <v>320</v>
      </c>
      <c r="H549" s="16" t="s">
        <v>320</v>
      </c>
      <c r="I549" s="16">
        <v>19</v>
      </c>
      <c r="J549" s="16">
        <v>19</v>
      </c>
      <c r="K549" s="16" t="s">
        <v>3399</v>
      </c>
    </row>
    <row r="550" spans="1:11" ht="40.5">
      <c r="A550" s="16">
        <v>3</v>
      </c>
      <c r="B550" s="16">
        <v>548</v>
      </c>
      <c r="C550" s="16" t="s">
        <v>3377</v>
      </c>
      <c r="D550" s="16" t="s">
        <v>45</v>
      </c>
      <c r="E550" s="16" t="s">
        <v>3404</v>
      </c>
      <c r="F550" s="16" t="s">
        <v>47</v>
      </c>
      <c r="G550" s="16" t="s">
        <v>3406</v>
      </c>
      <c r="H550" s="16" t="s">
        <v>3406</v>
      </c>
      <c r="I550" s="16">
        <v>4.25</v>
      </c>
      <c r="J550" s="16">
        <v>4.25</v>
      </c>
      <c r="K550" s="16" t="s">
        <v>3403</v>
      </c>
    </row>
    <row r="551" spans="1:11" ht="67.5">
      <c r="A551" s="16">
        <v>3</v>
      </c>
      <c r="B551" s="16">
        <v>549</v>
      </c>
      <c r="C551" s="16" t="s">
        <v>3377</v>
      </c>
      <c r="D551" s="16" t="s">
        <v>51</v>
      </c>
      <c r="E551" s="16" t="s">
        <v>3410</v>
      </c>
      <c r="F551" s="16" t="s">
        <v>1400</v>
      </c>
      <c r="G551" s="16" t="s">
        <v>2133</v>
      </c>
      <c r="H551" s="16" t="s">
        <v>2133</v>
      </c>
      <c r="I551" s="16">
        <v>52</v>
      </c>
      <c r="J551" s="16">
        <v>52</v>
      </c>
      <c r="K551" s="16" t="s">
        <v>3409</v>
      </c>
    </row>
    <row r="552" spans="1:11" ht="27">
      <c r="A552" s="16">
        <v>3</v>
      </c>
      <c r="B552" s="16">
        <v>550</v>
      </c>
      <c r="C552" s="16" t="s">
        <v>3377</v>
      </c>
      <c r="D552" s="16" t="s">
        <v>45</v>
      </c>
      <c r="E552" s="16" t="s">
        <v>3400</v>
      </c>
      <c r="F552" s="16" t="s">
        <v>47</v>
      </c>
      <c r="G552" s="16" t="s">
        <v>3415</v>
      </c>
      <c r="H552" s="16" t="s">
        <v>3415</v>
      </c>
      <c r="I552" s="16">
        <v>17.8</v>
      </c>
      <c r="J552" s="16">
        <v>17.8</v>
      </c>
      <c r="K552" s="16" t="s">
        <v>3413</v>
      </c>
    </row>
    <row r="553" spans="1:11" ht="40.5">
      <c r="A553" s="16">
        <v>3</v>
      </c>
      <c r="B553" s="16">
        <v>551</v>
      </c>
      <c r="C553" s="16" t="s">
        <v>3418</v>
      </c>
      <c r="D553" s="16" t="s">
        <v>51</v>
      </c>
      <c r="E553" s="16" t="s">
        <v>3426</v>
      </c>
      <c r="F553" s="16" t="s">
        <v>89</v>
      </c>
      <c r="G553" s="16" t="s">
        <v>400</v>
      </c>
      <c r="H553" s="16" t="s">
        <v>400</v>
      </c>
      <c r="I553" s="16">
        <v>91</v>
      </c>
      <c r="J553" s="16">
        <v>91</v>
      </c>
      <c r="K553" s="16" t="s">
        <v>3425</v>
      </c>
    </row>
    <row r="554" spans="1:11" ht="67.5">
      <c r="A554" s="16">
        <v>3</v>
      </c>
      <c r="B554" s="16">
        <v>552</v>
      </c>
      <c r="C554" s="16" t="s">
        <v>3418</v>
      </c>
      <c r="D554" s="16" t="s">
        <v>51</v>
      </c>
      <c r="E554" s="16" t="s">
        <v>3430</v>
      </c>
      <c r="F554" s="16" t="s">
        <v>1400</v>
      </c>
      <c r="G554" s="16" t="s">
        <v>528</v>
      </c>
      <c r="H554" s="16" t="s">
        <v>528</v>
      </c>
      <c r="I554" s="16">
        <v>86.6</v>
      </c>
      <c r="J554" s="16">
        <v>86.6</v>
      </c>
      <c r="K554" s="16" t="s">
        <v>3429</v>
      </c>
    </row>
    <row r="555" spans="1:11" ht="40.5">
      <c r="A555" s="16">
        <v>3</v>
      </c>
      <c r="B555" s="16">
        <v>553</v>
      </c>
      <c r="C555" s="16" t="s">
        <v>3418</v>
      </c>
      <c r="D555" s="16" t="s">
        <v>51</v>
      </c>
      <c r="E555" s="16" t="s">
        <v>3435</v>
      </c>
      <c r="F555" s="16" t="s">
        <v>1400</v>
      </c>
      <c r="G555" s="16" t="s">
        <v>3437</v>
      </c>
      <c r="H555" s="16" t="s">
        <v>3438</v>
      </c>
      <c r="I555" s="16">
        <v>373.73</v>
      </c>
      <c r="J555" s="16">
        <v>373.73</v>
      </c>
      <c r="K555" s="16" t="s">
        <v>3434</v>
      </c>
    </row>
    <row r="556" spans="1:11" ht="67.5">
      <c r="A556" s="16">
        <v>3</v>
      </c>
      <c r="B556" s="16">
        <v>554</v>
      </c>
      <c r="C556" s="16" t="s">
        <v>3418</v>
      </c>
      <c r="D556" s="16" t="s">
        <v>51</v>
      </c>
      <c r="E556" s="16" t="s">
        <v>3442</v>
      </c>
      <c r="F556" s="16" t="s">
        <v>1400</v>
      </c>
      <c r="G556" s="16" t="s">
        <v>528</v>
      </c>
      <c r="H556" s="16" t="s">
        <v>528</v>
      </c>
      <c r="I556" s="16">
        <v>200.8</v>
      </c>
      <c r="J556" s="16">
        <v>200.8</v>
      </c>
      <c r="K556" s="16" t="s">
        <v>3441</v>
      </c>
    </row>
    <row r="557" spans="1:11" ht="54">
      <c r="A557" s="16">
        <v>2</v>
      </c>
      <c r="B557" s="16">
        <v>555</v>
      </c>
      <c r="C557" s="16" t="s">
        <v>3445</v>
      </c>
      <c r="D557" s="16" t="s">
        <v>3451</v>
      </c>
      <c r="E557" s="16" t="s">
        <v>3452</v>
      </c>
      <c r="F557" s="16" t="s">
        <v>89</v>
      </c>
      <c r="G557" s="16" t="s">
        <v>693</v>
      </c>
      <c r="H557" s="16" t="s">
        <v>693</v>
      </c>
      <c r="I557" s="16">
        <v>30.6</v>
      </c>
      <c r="J557" s="16">
        <v>30.6</v>
      </c>
      <c r="K557" s="16" t="s">
        <v>3450</v>
      </c>
    </row>
    <row r="558" spans="1:11" ht="27">
      <c r="A558" s="16">
        <v>2</v>
      </c>
      <c r="B558" s="16">
        <v>556</v>
      </c>
      <c r="C558" s="16" t="s">
        <v>3455</v>
      </c>
      <c r="D558" s="16" t="s">
        <v>124</v>
      </c>
      <c r="E558" s="16" t="s">
        <v>3459</v>
      </c>
      <c r="F558" s="16" t="s">
        <v>89</v>
      </c>
      <c r="G558" s="16" t="s">
        <v>3461</v>
      </c>
      <c r="H558" s="16" t="s">
        <v>3461</v>
      </c>
      <c r="I558" s="16">
        <v>8</v>
      </c>
      <c r="J558" s="16">
        <v>1</v>
      </c>
      <c r="K558" s="16" t="s">
        <v>3458</v>
      </c>
    </row>
    <row r="559" spans="1:11" ht="27">
      <c r="A559" s="16">
        <v>2</v>
      </c>
      <c r="B559" s="16">
        <v>557</v>
      </c>
      <c r="C559" s="16" t="s">
        <v>3465</v>
      </c>
      <c r="D559" s="16" t="s">
        <v>325</v>
      </c>
      <c r="E559" s="16" t="s">
        <v>3466</v>
      </c>
      <c r="F559" s="16" t="s">
        <v>89</v>
      </c>
      <c r="G559" s="16" t="s">
        <v>1604</v>
      </c>
      <c r="H559" s="16" t="s">
        <v>1604</v>
      </c>
      <c r="I559" s="16">
        <v>10.43</v>
      </c>
      <c r="J559" s="16">
        <v>1.30375</v>
      </c>
      <c r="K559" s="16" t="s">
        <v>3464</v>
      </c>
    </row>
    <row r="560" spans="1:11" ht="27">
      <c r="A560" s="16">
        <v>2</v>
      </c>
      <c r="B560" s="16">
        <v>558</v>
      </c>
      <c r="C560" s="16" t="s">
        <v>3455</v>
      </c>
      <c r="D560" s="16" t="s">
        <v>124</v>
      </c>
      <c r="E560" s="16" t="s">
        <v>3470</v>
      </c>
      <c r="F560" s="16" t="s">
        <v>89</v>
      </c>
      <c r="G560" s="16" t="s">
        <v>1483</v>
      </c>
      <c r="H560" s="16" t="s">
        <v>1483</v>
      </c>
      <c r="I560" s="16">
        <v>12</v>
      </c>
      <c r="J560" s="16">
        <v>1.5</v>
      </c>
      <c r="K560" s="16" t="s">
        <v>3469</v>
      </c>
    </row>
    <row r="561" spans="1:11" ht="27">
      <c r="A561" s="16">
        <v>2</v>
      </c>
      <c r="B561" s="16">
        <v>559</v>
      </c>
      <c r="C561" s="16" t="s">
        <v>3455</v>
      </c>
      <c r="D561" s="16" t="s">
        <v>124</v>
      </c>
      <c r="E561" s="16" t="s">
        <v>3459</v>
      </c>
      <c r="F561" s="16" t="s">
        <v>89</v>
      </c>
      <c r="G561" s="16" t="s">
        <v>264</v>
      </c>
      <c r="H561" s="16" t="s">
        <v>264</v>
      </c>
      <c r="I561" s="16">
        <v>8</v>
      </c>
      <c r="J561" s="16">
        <v>1</v>
      </c>
      <c r="K561" s="16" t="s">
        <v>3473</v>
      </c>
    </row>
    <row r="562" spans="1:11" ht="27">
      <c r="A562" s="16">
        <v>2</v>
      </c>
      <c r="B562" s="16">
        <v>560</v>
      </c>
      <c r="C562" s="16" t="s">
        <v>3455</v>
      </c>
      <c r="D562" s="16" t="s">
        <v>124</v>
      </c>
      <c r="E562" s="16" t="s">
        <v>3459</v>
      </c>
      <c r="F562" s="16" t="s">
        <v>89</v>
      </c>
      <c r="G562" s="16" t="s">
        <v>3478</v>
      </c>
      <c r="H562" s="16" t="s">
        <v>3478</v>
      </c>
      <c r="I562" s="16">
        <v>8</v>
      </c>
      <c r="J562" s="16">
        <v>1</v>
      </c>
      <c r="K562" s="16" t="s">
        <v>3476</v>
      </c>
    </row>
    <row r="563" spans="1:11" ht="27">
      <c r="A563" s="16">
        <v>2</v>
      </c>
      <c r="B563" s="16">
        <v>561</v>
      </c>
      <c r="C563" s="16" t="s">
        <v>3465</v>
      </c>
      <c r="D563" s="16" t="s">
        <v>116</v>
      </c>
      <c r="E563" s="16" t="s">
        <v>358</v>
      </c>
      <c r="F563" s="16" t="s">
        <v>89</v>
      </c>
      <c r="G563" s="16" t="s">
        <v>3483</v>
      </c>
      <c r="H563" s="16" t="s">
        <v>3483</v>
      </c>
      <c r="I563" s="16">
        <v>3</v>
      </c>
      <c r="J563" s="16">
        <v>0.3</v>
      </c>
      <c r="K563" s="16" t="s">
        <v>3481</v>
      </c>
    </row>
    <row r="564" spans="1:11" ht="27">
      <c r="A564" s="16">
        <v>2</v>
      </c>
      <c r="B564" s="16">
        <v>562</v>
      </c>
      <c r="C564" s="16" t="s">
        <v>3455</v>
      </c>
      <c r="D564" s="16" t="s">
        <v>3487</v>
      </c>
      <c r="E564" s="16" t="s">
        <v>3459</v>
      </c>
      <c r="F564" s="16" t="s">
        <v>89</v>
      </c>
      <c r="G564" s="16" t="s">
        <v>295</v>
      </c>
      <c r="H564" s="16" t="s">
        <v>295</v>
      </c>
      <c r="I564" s="16">
        <v>6</v>
      </c>
      <c r="J564" s="16">
        <v>0.75</v>
      </c>
      <c r="K564" s="16" t="s">
        <v>3486</v>
      </c>
    </row>
    <row r="565" spans="1:11" ht="27">
      <c r="A565" s="16">
        <v>2</v>
      </c>
      <c r="B565" s="16">
        <v>563</v>
      </c>
      <c r="C565" s="16" t="s">
        <v>3455</v>
      </c>
      <c r="D565" s="16" t="s">
        <v>124</v>
      </c>
      <c r="E565" s="16" t="s">
        <v>3491</v>
      </c>
      <c r="F565" s="16" t="s">
        <v>89</v>
      </c>
      <c r="G565" s="16" t="s">
        <v>3493</v>
      </c>
      <c r="H565" s="16" t="s">
        <v>3493</v>
      </c>
      <c r="I565" s="16">
        <v>10.5</v>
      </c>
      <c r="J565" s="16">
        <v>0.75</v>
      </c>
      <c r="K565" s="16" t="s">
        <v>3490</v>
      </c>
    </row>
    <row r="566" spans="1:11" ht="27">
      <c r="A566" s="16">
        <v>2</v>
      </c>
      <c r="B566" s="16">
        <v>564</v>
      </c>
      <c r="C566" s="16" t="s">
        <v>3465</v>
      </c>
      <c r="D566" s="16" t="s">
        <v>325</v>
      </c>
      <c r="E566" s="16" t="s">
        <v>3497</v>
      </c>
      <c r="F566" s="16" t="s">
        <v>89</v>
      </c>
      <c r="G566" s="16" t="s">
        <v>3499</v>
      </c>
      <c r="H566" s="16" t="s">
        <v>3499</v>
      </c>
      <c r="I566" s="16">
        <v>7.5</v>
      </c>
      <c r="J566" s="16">
        <v>0.375</v>
      </c>
      <c r="K566" s="16" t="s">
        <v>3496</v>
      </c>
    </row>
    <row r="567" spans="1:11" ht="27">
      <c r="A567" s="16">
        <v>2</v>
      </c>
      <c r="B567" s="16">
        <v>565</v>
      </c>
      <c r="C567" s="16" t="s">
        <v>3455</v>
      </c>
      <c r="D567" s="16" t="s">
        <v>124</v>
      </c>
      <c r="E567" s="16" t="s">
        <v>3503</v>
      </c>
      <c r="F567" s="16" t="s">
        <v>89</v>
      </c>
      <c r="G567" s="16" t="s">
        <v>220</v>
      </c>
      <c r="H567" s="16" t="s">
        <v>220</v>
      </c>
      <c r="I567" s="16">
        <v>12.8</v>
      </c>
      <c r="J567" s="16">
        <v>0.8</v>
      </c>
      <c r="K567" s="16" t="s">
        <v>3502</v>
      </c>
    </row>
    <row r="568" spans="1:11" ht="27">
      <c r="A568" s="16">
        <v>2</v>
      </c>
      <c r="B568" s="16">
        <v>566</v>
      </c>
      <c r="C568" s="16" t="s">
        <v>3465</v>
      </c>
      <c r="D568" s="16" t="s">
        <v>325</v>
      </c>
      <c r="E568" s="16" t="s">
        <v>3507</v>
      </c>
      <c r="F568" s="16" t="s">
        <v>89</v>
      </c>
      <c r="G568" s="16" t="s">
        <v>3509</v>
      </c>
      <c r="H568" s="16" t="s">
        <v>3509</v>
      </c>
      <c r="I568" s="16">
        <v>6</v>
      </c>
      <c r="J568" s="16">
        <v>0.375</v>
      </c>
      <c r="K568" s="16" t="s">
        <v>3506</v>
      </c>
    </row>
    <row r="569" spans="1:11" ht="27">
      <c r="A569" s="16">
        <v>2</v>
      </c>
      <c r="B569" s="16">
        <v>567</v>
      </c>
      <c r="C569" s="16" t="s">
        <v>3455</v>
      </c>
      <c r="D569" s="16" t="s">
        <v>124</v>
      </c>
      <c r="E569" s="16" t="s">
        <v>3513</v>
      </c>
      <c r="F569" s="16" t="s">
        <v>47</v>
      </c>
      <c r="G569" s="16" t="s">
        <v>3515</v>
      </c>
      <c r="H569" s="16" t="s">
        <v>3515</v>
      </c>
      <c r="I569" s="16">
        <v>23.3</v>
      </c>
      <c r="J569" s="16">
        <v>0.23300000000000001</v>
      </c>
      <c r="K569" s="16" t="s">
        <v>3512</v>
      </c>
    </row>
    <row r="570" spans="1:11" ht="27">
      <c r="A570" s="16">
        <v>2</v>
      </c>
      <c r="B570" s="16">
        <v>568</v>
      </c>
      <c r="C570" s="16" t="s">
        <v>3465</v>
      </c>
      <c r="D570" s="16" t="s">
        <v>116</v>
      </c>
      <c r="E570" s="16" t="s">
        <v>3519</v>
      </c>
      <c r="F570" s="16" t="s">
        <v>89</v>
      </c>
      <c r="G570" s="16" t="s">
        <v>274</v>
      </c>
      <c r="H570" s="16" t="s">
        <v>274</v>
      </c>
      <c r="I570" s="16">
        <v>3.75</v>
      </c>
      <c r="J570" s="16">
        <v>0.375</v>
      </c>
      <c r="K570" s="16" t="s">
        <v>3518</v>
      </c>
    </row>
    <row r="571" spans="1:11" ht="27">
      <c r="A571" s="16">
        <v>2</v>
      </c>
      <c r="B571" s="16">
        <v>569</v>
      </c>
      <c r="C571" s="16" t="s">
        <v>3465</v>
      </c>
      <c r="D571" s="16" t="s">
        <v>325</v>
      </c>
      <c r="E571" s="16" t="s">
        <v>3523</v>
      </c>
      <c r="F571" s="16" t="s">
        <v>89</v>
      </c>
      <c r="G571" s="16" t="s">
        <v>354</v>
      </c>
      <c r="H571" s="16" t="s">
        <v>354</v>
      </c>
      <c r="I571" s="16">
        <v>15.2</v>
      </c>
      <c r="J571" s="16">
        <v>1.266667</v>
      </c>
      <c r="K571" s="16" t="s">
        <v>3522</v>
      </c>
    </row>
    <row r="572" spans="1:11" ht="27">
      <c r="A572" s="16">
        <v>2</v>
      </c>
      <c r="B572" s="16">
        <v>570</v>
      </c>
      <c r="C572" s="16" t="s">
        <v>3465</v>
      </c>
      <c r="D572" s="16" t="s">
        <v>325</v>
      </c>
      <c r="E572" s="16" t="s">
        <v>3532</v>
      </c>
      <c r="F572" s="16" t="s">
        <v>89</v>
      </c>
      <c r="G572" s="16" t="s">
        <v>3461</v>
      </c>
      <c r="H572" s="16" t="s">
        <v>3461</v>
      </c>
      <c r="I572" s="16">
        <v>8</v>
      </c>
      <c r="J572" s="16">
        <v>1</v>
      </c>
      <c r="K572" s="16" t="s">
        <v>3531</v>
      </c>
    </row>
    <row r="573" spans="1:11" ht="27">
      <c r="A573" s="16">
        <v>2</v>
      </c>
      <c r="B573" s="16">
        <v>571</v>
      </c>
      <c r="C573" s="16" t="s">
        <v>3455</v>
      </c>
      <c r="D573" s="16" t="s">
        <v>124</v>
      </c>
      <c r="E573" s="16" t="s">
        <v>3459</v>
      </c>
      <c r="F573" s="16" t="s">
        <v>89</v>
      </c>
      <c r="G573" s="16" t="s">
        <v>908</v>
      </c>
      <c r="H573" s="16" t="s">
        <v>908</v>
      </c>
      <c r="I573" s="16">
        <v>8</v>
      </c>
      <c r="J573" s="16">
        <v>1</v>
      </c>
      <c r="K573" s="16" t="s">
        <v>3535</v>
      </c>
    </row>
    <row r="574" spans="1:11" ht="27">
      <c r="A574" s="16">
        <v>2</v>
      </c>
      <c r="B574" s="16">
        <v>572</v>
      </c>
      <c r="C574" s="16" t="s">
        <v>3465</v>
      </c>
      <c r="D574" s="16" t="s">
        <v>325</v>
      </c>
      <c r="E574" s="16" t="s">
        <v>3539</v>
      </c>
      <c r="F574" s="16" t="s">
        <v>89</v>
      </c>
      <c r="G574" s="16" t="s">
        <v>354</v>
      </c>
      <c r="H574" s="16" t="s">
        <v>354</v>
      </c>
      <c r="I574" s="16">
        <v>7.6</v>
      </c>
      <c r="J574" s="16">
        <v>0.63333300000000003</v>
      </c>
      <c r="K574" s="16" t="s">
        <v>3538</v>
      </c>
    </row>
    <row r="575" spans="1:11" ht="27">
      <c r="A575" s="16">
        <v>2</v>
      </c>
      <c r="B575" s="16">
        <v>573</v>
      </c>
      <c r="C575" s="16" t="s">
        <v>3455</v>
      </c>
      <c r="D575" s="16" t="s">
        <v>124</v>
      </c>
      <c r="E575" s="16" t="s">
        <v>3459</v>
      </c>
      <c r="F575" s="16" t="s">
        <v>89</v>
      </c>
      <c r="G575" s="16" t="s">
        <v>1473</v>
      </c>
      <c r="H575" s="16" t="s">
        <v>1473</v>
      </c>
      <c r="I575" s="16">
        <v>3.6</v>
      </c>
      <c r="J575" s="16">
        <v>0.45</v>
      </c>
      <c r="K575" s="16" t="s">
        <v>3542</v>
      </c>
    </row>
    <row r="576" spans="1:11" ht="27">
      <c r="A576" s="16">
        <v>2</v>
      </c>
      <c r="B576" s="16">
        <v>574</v>
      </c>
      <c r="C576" s="16" t="s">
        <v>3455</v>
      </c>
      <c r="D576" s="16" t="s">
        <v>124</v>
      </c>
      <c r="E576" s="16" t="s">
        <v>3459</v>
      </c>
      <c r="F576" s="16" t="s">
        <v>89</v>
      </c>
      <c r="G576" s="16" t="s">
        <v>3547</v>
      </c>
      <c r="H576" s="16" t="s">
        <v>3547</v>
      </c>
      <c r="I576" s="16">
        <v>12</v>
      </c>
      <c r="J576" s="16">
        <v>1.5</v>
      </c>
      <c r="K576" s="16" t="s">
        <v>3545</v>
      </c>
    </row>
    <row r="577" spans="1:11" ht="27">
      <c r="A577" s="16">
        <v>2</v>
      </c>
      <c r="B577" s="16">
        <v>575</v>
      </c>
      <c r="C577" s="16" t="s">
        <v>3455</v>
      </c>
      <c r="D577" s="16" t="s">
        <v>124</v>
      </c>
      <c r="E577" s="16" t="s">
        <v>3459</v>
      </c>
      <c r="F577" s="16" t="s">
        <v>89</v>
      </c>
      <c r="G577" s="16" t="s">
        <v>3552</v>
      </c>
      <c r="H577" s="16" t="s">
        <v>3552</v>
      </c>
      <c r="I577" s="16">
        <v>18</v>
      </c>
      <c r="J577" s="16">
        <v>2.25</v>
      </c>
      <c r="K577" s="16" t="s">
        <v>3550</v>
      </c>
    </row>
    <row r="578" spans="1:11" ht="27">
      <c r="A578" s="16">
        <v>2</v>
      </c>
      <c r="B578" s="16">
        <v>576</v>
      </c>
      <c r="C578" s="16" t="s">
        <v>3455</v>
      </c>
      <c r="D578" s="16" t="s">
        <v>153</v>
      </c>
      <c r="E578" s="16" t="s">
        <v>3459</v>
      </c>
      <c r="F578" s="16" t="s">
        <v>89</v>
      </c>
      <c r="G578" s="16" t="s">
        <v>3561</v>
      </c>
      <c r="H578" s="16" t="s">
        <v>3561</v>
      </c>
      <c r="I578" s="16">
        <v>6</v>
      </c>
      <c r="J578" s="16">
        <v>0.75</v>
      </c>
      <c r="K578" s="16" t="s">
        <v>3559</v>
      </c>
    </row>
    <row r="579" spans="1:11" ht="27">
      <c r="A579" s="16">
        <v>2</v>
      </c>
      <c r="B579" s="16">
        <v>577</v>
      </c>
      <c r="C579" s="16" t="s">
        <v>3465</v>
      </c>
      <c r="D579" s="16" t="s">
        <v>116</v>
      </c>
      <c r="E579" s="16" t="s">
        <v>326</v>
      </c>
      <c r="F579" s="16" t="s">
        <v>89</v>
      </c>
      <c r="G579" s="16" t="s">
        <v>3566</v>
      </c>
      <c r="H579" s="16" t="s">
        <v>3566</v>
      </c>
      <c r="I579" s="16">
        <v>14.4</v>
      </c>
      <c r="J579" s="16">
        <v>0.6</v>
      </c>
      <c r="K579" s="16" t="s">
        <v>3564</v>
      </c>
    </row>
    <row r="580" spans="1:11" ht="27">
      <c r="A580" s="16">
        <v>2</v>
      </c>
      <c r="B580" s="16">
        <v>578</v>
      </c>
      <c r="C580" s="16" t="s">
        <v>3455</v>
      </c>
      <c r="D580" s="16" t="s">
        <v>153</v>
      </c>
      <c r="E580" s="16" t="s">
        <v>3459</v>
      </c>
      <c r="F580" s="16" t="s">
        <v>89</v>
      </c>
      <c r="G580" s="16" t="s">
        <v>368</v>
      </c>
      <c r="H580" s="16" t="s">
        <v>368</v>
      </c>
      <c r="I580" s="16">
        <v>6</v>
      </c>
      <c r="J580" s="16">
        <v>0.75</v>
      </c>
      <c r="K580" s="16" t="s">
        <v>3569</v>
      </c>
    </row>
    <row r="581" spans="1:11" ht="27">
      <c r="A581" s="16">
        <v>4</v>
      </c>
      <c r="B581" s="16">
        <v>579</v>
      </c>
      <c r="C581" s="16" t="s">
        <v>3572</v>
      </c>
      <c r="D581" s="16" t="s">
        <v>3577</v>
      </c>
      <c r="E581" s="16" t="s">
        <v>1723</v>
      </c>
      <c r="F581" s="16" t="s">
        <v>89</v>
      </c>
      <c r="G581" s="16" t="s">
        <v>274</v>
      </c>
      <c r="H581" s="16" t="s">
        <v>274</v>
      </c>
      <c r="I581" s="16">
        <v>1.1000000000000001</v>
      </c>
      <c r="J581" s="16">
        <v>1.1000000000000001</v>
      </c>
      <c r="K581" s="16" t="s">
        <v>3576</v>
      </c>
    </row>
    <row r="582" spans="1:11" ht="27">
      <c r="A582" s="16">
        <v>4</v>
      </c>
      <c r="B582" s="16">
        <v>580</v>
      </c>
      <c r="C582" s="16" t="s">
        <v>3572</v>
      </c>
      <c r="D582" s="16" t="s">
        <v>51</v>
      </c>
      <c r="E582" s="16" t="s">
        <v>1748</v>
      </c>
      <c r="F582" s="16" t="s">
        <v>89</v>
      </c>
      <c r="G582" s="16" t="s">
        <v>3582</v>
      </c>
      <c r="H582" s="16" t="s">
        <v>3582</v>
      </c>
      <c r="I582" s="16">
        <v>12.08</v>
      </c>
      <c r="J582" s="16">
        <v>12.08</v>
      </c>
      <c r="K582" s="16" t="s">
        <v>3580</v>
      </c>
    </row>
    <row r="583" spans="1:11" ht="54">
      <c r="A583" s="16">
        <v>4</v>
      </c>
      <c r="B583" s="16">
        <v>581</v>
      </c>
      <c r="C583" s="16" t="s">
        <v>3572</v>
      </c>
      <c r="D583" s="16" t="s">
        <v>3587</v>
      </c>
      <c r="E583" s="16" t="s">
        <v>3588</v>
      </c>
      <c r="F583" s="16" t="s">
        <v>512</v>
      </c>
      <c r="G583" s="16" t="s">
        <v>1012</v>
      </c>
      <c r="H583" s="16" t="s">
        <v>1012</v>
      </c>
      <c r="I583" s="16">
        <v>1.45</v>
      </c>
      <c r="J583" s="16">
        <v>1.45</v>
      </c>
      <c r="K583" s="16" t="s">
        <v>3586</v>
      </c>
    </row>
    <row r="584" spans="1:11" ht="27">
      <c r="A584" s="16">
        <v>4</v>
      </c>
      <c r="B584" s="16">
        <v>582</v>
      </c>
      <c r="C584" s="16" t="s">
        <v>3572</v>
      </c>
      <c r="D584" s="16" t="s">
        <v>3577</v>
      </c>
      <c r="E584" s="16" t="s">
        <v>3592</v>
      </c>
      <c r="F584" s="16" t="s">
        <v>89</v>
      </c>
      <c r="G584" s="16" t="s">
        <v>274</v>
      </c>
      <c r="H584" s="16" t="s">
        <v>274</v>
      </c>
      <c r="I584" s="16">
        <v>1.18</v>
      </c>
      <c r="J584" s="16">
        <v>1.18</v>
      </c>
      <c r="K584" s="16" t="s">
        <v>3591</v>
      </c>
    </row>
    <row r="585" spans="1:11" ht="27">
      <c r="A585" s="16">
        <v>4</v>
      </c>
      <c r="B585" s="16">
        <v>583</v>
      </c>
      <c r="C585" s="16" t="s">
        <v>3572</v>
      </c>
      <c r="D585" s="16" t="s">
        <v>51</v>
      </c>
      <c r="E585" s="16" t="s">
        <v>3596</v>
      </c>
      <c r="F585" s="16" t="s">
        <v>47</v>
      </c>
      <c r="G585" s="16" t="s">
        <v>3598</v>
      </c>
      <c r="H585" s="16" t="s">
        <v>3599</v>
      </c>
      <c r="I585" s="16">
        <v>26.15</v>
      </c>
      <c r="J585" s="16">
        <v>26.15</v>
      </c>
      <c r="K585" s="16" t="s">
        <v>3595</v>
      </c>
    </row>
    <row r="586" spans="1:11" ht="27">
      <c r="A586" s="16">
        <v>4</v>
      </c>
      <c r="B586" s="16">
        <v>584</v>
      </c>
      <c r="C586" s="16" t="s">
        <v>3572</v>
      </c>
      <c r="D586" s="16" t="s">
        <v>51</v>
      </c>
      <c r="E586" s="16" t="s">
        <v>3592</v>
      </c>
      <c r="F586" s="16" t="s">
        <v>89</v>
      </c>
      <c r="G586" s="16" t="s">
        <v>3604</v>
      </c>
      <c r="H586" s="16" t="s">
        <v>3605</v>
      </c>
      <c r="I586" s="16">
        <v>27.85</v>
      </c>
      <c r="J586" s="16">
        <v>27.85</v>
      </c>
      <c r="K586" s="16" t="s">
        <v>3602</v>
      </c>
    </row>
    <row r="587" spans="1:11" ht="27">
      <c r="A587" s="16">
        <v>4</v>
      </c>
      <c r="B587" s="16">
        <v>585</v>
      </c>
      <c r="C587" s="16" t="s">
        <v>3572</v>
      </c>
      <c r="D587" s="16" t="s">
        <v>51</v>
      </c>
      <c r="E587" s="16" t="s">
        <v>3596</v>
      </c>
      <c r="F587" s="16" t="s">
        <v>47</v>
      </c>
      <c r="G587" s="16" t="s">
        <v>3610</v>
      </c>
      <c r="H587" s="16" t="s">
        <v>3610</v>
      </c>
      <c r="I587" s="16">
        <v>27.85</v>
      </c>
      <c r="J587" s="16">
        <v>27.85</v>
      </c>
      <c r="K587" s="16" t="s">
        <v>3608</v>
      </c>
    </row>
    <row r="588" spans="1:11" ht="40.5">
      <c r="A588" s="16">
        <v>4</v>
      </c>
      <c r="B588" s="16">
        <v>586</v>
      </c>
      <c r="C588" s="16" t="s">
        <v>3572</v>
      </c>
      <c r="D588" s="16" t="s">
        <v>3614</v>
      </c>
      <c r="E588" s="16" t="s">
        <v>3592</v>
      </c>
      <c r="F588" s="16" t="s">
        <v>89</v>
      </c>
      <c r="G588" s="16" t="s">
        <v>3582</v>
      </c>
      <c r="H588" s="16" t="s">
        <v>3582</v>
      </c>
      <c r="I588" s="16">
        <v>27.85</v>
      </c>
      <c r="J588" s="16">
        <v>27.85</v>
      </c>
      <c r="K588" s="16" t="s">
        <v>3613</v>
      </c>
    </row>
    <row r="589" spans="1:11" ht="27">
      <c r="A589" s="16">
        <v>4</v>
      </c>
      <c r="B589" s="16">
        <v>587</v>
      </c>
      <c r="C589" s="16" t="s">
        <v>3572</v>
      </c>
      <c r="D589" s="16" t="s">
        <v>51</v>
      </c>
      <c r="E589" s="16" t="s">
        <v>3596</v>
      </c>
      <c r="F589" s="16" t="s">
        <v>47</v>
      </c>
      <c r="G589" s="16" t="s">
        <v>3619</v>
      </c>
      <c r="H589" s="16" t="s">
        <v>3619</v>
      </c>
      <c r="I589" s="16">
        <v>7.88</v>
      </c>
      <c r="J589" s="16">
        <v>7.88</v>
      </c>
      <c r="K589" s="16" t="s">
        <v>3617</v>
      </c>
    </row>
    <row r="590" spans="1:11" ht="27">
      <c r="A590" s="16">
        <v>4</v>
      </c>
      <c r="B590" s="16">
        <v>588</v>
      </c>
      <c r="C590" s="16" t="s">
        <v>3572</v>
      </c>
      <c r="D590" s="16" t="s">
        <v>3577</v>
      </c>
      <c r="E590" s="16" t="s">
        <v>3624</v>
      </c>
      <c r="F590" s="16" t="s">
        <v>89</v>
      </c>
      <c r="G590" s="16" t="s">
        <v>274</v>
      </c>
      <c r="H590" s="16" t="s">
        <v>274</v>
      </c>
      <c r="I590" s="16">
        <v>2.2999999999999998</v>
      </c>
      <c r="J590" s="16">
        <v>2.2999999999999998</v>
      </c>
      <c r="K590" s="16" t="s">
        <v>3623</v>
      </c>
    </row>
    <row r="591" spans="1:11" ht="27">
      <c r="A591" s="16">
        <v>4</v>
      </c>
      <c r="B591" s="16">
        <v>589</v>
      </c>
      <c r="C591" s="16" t="s">
        <v>3572</v>
      </c>
      <c r="D591" s="16" t="s">
        <v>3633</v>
      </c>
      <c r="E591" s="16" t="s">
        <v>3203</v>
      </c>
      <c r="F591" s="16" t="s">
        <v>89</v>
      </c>
      <c r="G591" s="16" t="s">
        <v>453</v>
      </c>
      <c r="H591" s="16" t="s">
        <v>453</v>
      </c>
      <c r="I591" s="16">
        <v>1.0900000000000001</v>
      </c>
      <c r="J591" s="16">
        <v>1.0900000000000001</v>
      </c>
      <c r="K591" s="16" t="s">
        <v>3632</v>
      </c>
    </row>
    <row r="592" spans="1:11" ht="27">
      <c r="A592" s="16">
        <v>4</v>
      </c>
      <c r="B592" s="16">
        <v>590</v>
      </c>
      <c r="C592" s="16" t="s">
        <v>3572</v>
      </c>
      <c r="D592" s="16" t="s">
        <v>51</v>
      </c>
      <c r="E592" s="16" t="s">
        <v>3624</v>
      </c>
      <c r="F592" s="16" t="s">
        <v>89</v>
      </c>
      <c r="G592" s="16" t="s">
        <v>3638</v>
      </c>
      <c r="H592" s="16" t="s">
        <v>3639</v>
      </c>
      <c r="I592" s="16">
        <v>44.51</v>
      </c>
      <c r="J592" s="16">
        <v>44.51</v>
      </c>
      <c r="K592" s="16" t="s">
        <v>3636</v>
      </c>
    </row>
    <row r="593" spans="1:11" ht="27">
      <c r="A593" s="16">
        <v>4</v>
      </c>
      <c r="B593" s="16">
        <v>591</v>
      </c>
      <c r="C593" s="16" t="s">
        <v>3572</v>
      </c>
      <c r="D593" s="16" t="s">
        <v>51</v>
      </c>
      <c r="E593" s="16" t="s">
        <v>1916</v>
      </c>
      <c r="F593" s="16" t="s">
        <v>47</v>
      </c>
      <c r="G593" s="16" t="s">
        <v>3644</v>
      </c>
      <c r="H593" s="16" t="s">
        <v>3644</v>
      </c>
      <c r="I593" s="16">
        <v>7.21</v>
      </c>
      <c r="J593" s="16">
        <v>7.21</v>
      </c>
      <c r="K593" s="16" t="s">
        <v>3642</v>
      </c>
    </row>
    <row r="594" spans="1:11" ht="27">
      <c r="A594" s="16">
        <v>4</v>
      </c>
      <c r="B594" s="16">
        <v>592</v>
      </c>
      <c r="C594" s="16" t="s">
        <v>3572</v>
      </c>
      <c r="D594" s="16" t="s">
        <v>51</v>
      </c>
      <c r="E594" s="16" t="s">
        <v>1925</v>
      </c>
      <c r="F594" s="16" t="s">
        <v>512</v>
      </c>
      <c r="G594" s="16" t="s">
        <v>3649</v>
      </c>
      <c r="H594" s="16" t="s">
        <v>3649</v>
      </c>
      <c r="I594" s="16">
        <v>4.42</v>
      </c>
      <c r="J594" s="16">
        <v>4.42</v>
      </c>
      <c r="K594" s="16" t="s">
        <v>3647</v>
      </c>
    </row>
    <row r="595" spans="1:11" ht="27">
      <c r="A595" s="16">
        <v>4</v>
      </c>
      <c r="B595" s="16">
        <v>593</v>
      </c>
      <c r="C595" s="16" t="s">
        <v>3572</v>
      </c>
      <c r="D595" s="16" t="s">
        <v>51</v>
      </c>
      <c r="E595" s="16" t="s">
        <v>1916</v>
      </c>
      <c r="F595" s="16" t="s">
        <v>47</v>
      </c>
      <c r="G595" s="16" t="s">
        <v>3085</v>
      </c>
      <c r="H595" s="16" t="s">
        <v>3085</v>
      </c>
      <c r="I595" s="16">
        <v>2.8</v>
      </c>
      <c r="J595" s="16">
        <v>2.8</v>
      </c>
      <c r="K595" s="16" t="s">
        <v>3652</v>
      </c>
    </row>
    <row r="596" spans="1:11" ht="27">
      <c r="A596" s="16">
        <v>4</v>
      </c>
      <c r="B596" s="16">
        <v>594</v>
      </c>
      <c r="C596" s="16" t="s">
        <v>3572</v>
      </c>
      <c r="D596" s="16" t="s">
        <v>51</v>
      </c>
      <c r="E596" s="16" t="s">
        <v>3656</v>
      </c>
      <c r="F596" s="16" t="s">
        <v>47</v>
      </c>
      <c r="G596" s="16" t="s">
        <v>437</v>
      </c>
      <c r="H596" s="16" t="s">
        <v>437</v>
      </c>
      <c r="I596" s="16">
        <v>13.6</v>
      </c>
      <c r="J596" s="16">
        <v>13.6</v>
      </c>
      <c r="K596" s="16" t="s">
        <v>3655</v>
      </c>
    </row>
    <row r="597" spans="1:11" ht="27">
      <c r="A597" s="16">
        <v>4</v>
      </c>
      <c r="B597" s="16">
        <v>595</v>
      </c>
      <c r="C597" s="16" t="s">
        <v>3572</v>
      </c>
      <c r="D597" s="16" t="s">
        <v>51</v>
      </c>
      <c r="E597" s="16" t="s">
        <v>3660</v>
      </c>
      <c r="F597" s="16" t="s">
        <v>512</v>
      </c>
      <c r="G597" s="16" t="s">
        <v>3649</v>
      </c>
      <c r="H597" s="16" t="s">
        <v>3649</v>
      </c>
      <c r="I597" s="16">
        <v>15.52</v>
      </c>
      <c r="J597" s="16">
        <v>15.52</v>
      </c>
      <c r="K597" s="16" t="s">
        <v>3659</v>
      </c>
    </row>
    <row r="598" spans="1:11" ht="27">
      <c r="A598" s="16">
        <v>4</v>
      </c>
      <c r="B598" s="16">
        <v>596</v>
      </c>
      <c r="C598" s="16" t="s">
        <v>3572</v>
      </c>
      <c r="D598" s="16" t="s">
        <v>51</v>
      </c>
      <c r="E598" s="16" t="s">
        <v>3664</v>
      </c>
      <c r="F598" s="16" t="s">
        <v>47</v>
      </c>
      <c r="G598" s="16" t="s">
        <v>437</v>
      </c>
      <c r="H598" s="16" t="s">
        <v>437</v>
      </c>
      <c r="I598" s="16">
        <v>15.3</v>
      </c>
      <c r="J598" s="16">
        <v>15.3</v>
      </c>
      <c r="K598" s="16" t="s">
        <v>3663</v>
      </c>
    </row>
    <row r="599" spans="1:11" ht="27">
      <c r="A599" s="16">
        <v>4</v>
      </c>
      <c r="B599" s="16">
        <v>597</v>
      </c>
      <c r="C599" s="16" t="s">
        <v>3572</v>
      </c>
      <c r="D599" s="16" t="s">
        <v>51</v>
      </c>
      <c r="E599" s="16" t="s">
        <v>3668</v>
      </c>
      <c r="F599" s="16" t="s">
        <v>47</v>
      </c>
      <c r="G599" s="16" t="s">
        <v>3644</v>
      </c>
      <c r="H599" s="16" t="s">
        <v>3644</v>
      </c>
      <c r="I599" s="16">
        <v>15.8</v>
      </c>
      <c r="J599" s="16">
        <v>15.8</v>
      </c>
      <c r="K599" s="16" t="s">
        <v>3667</v>
      </c>
    </row>
    <row r="600" spans="1:11" ht="27">
      <c r="A600" s="16">
        <v>4</v>
      </c>
      <c r="B600" s="16">
        <v>598</v>
      </c>
      <c r="C600" s="16" t="s">
        <v>3572</v>
      </c>
      <c r="D600" s="16" t="s">
        <v>51</v>
      </c>
      <c r="E600" s="16" t="s">
        <v>3668</v>
      </c>
      <c r="F600" s="16" t="s">
        <v>47</v>
      </c>
      <c r="G600" s="16" t="s">
        <v>3085</v>
      </c>
      <c r="H600" s="16" t="s">
        <v>3085</v>
      </c>
      <c r="I600" s="16">
        <v>7.25</v>
      </c>
      <c r="J600" s="16">
        <v>7.25</v>
      </c>
      <c r="K600" s="16" t="s">
        <v>3671</v>
      </c>
    </row>
    <row r="601" spans="1:11" ht="27">
      <c r="A601" s="16">
        <v>4</v>
      </c>
      <c r="B601" s="16">
        <v>599</v>
      </c>
      <c r="C601" s="16" t="s">
        <v>3572</v>
      </c>
      <c r="D601" s="16" t="s">
        <v>51</v>
      </c>
      <c r="E601" s="16" t="s">
        <v>3678</v>
      </c>
      <c r="F601" s="16" t="s">
        <v>89</v>
      </c>
      <c r="G601" s="16" t="s">
        <v>3649</v>
      </c>
      <c r="H601" s="16" t="s">
        <v>3649</v>
      </c>
      <c r="I601" s="16">
        <v>24</v>
      </c>
      <c r="J601" s="16">
        <v>24</v>
      </c>
      <c r="K601" s="16" t="s">
        <v>3677</v>
      </c>
    </row>
    <row r="602" spans="1:11" ht="27">
      <c r="A602" s="16">
        <v>4</v>
      </c>
      <c r="B602" s="16">
        <v>600</v>
      </c>
      <c r="C602" s="16" t="s">
        <v>3572</v>
      </c>
      <c r="D602" s="16" t="s">
        <v>51</v>
      </c>
      <c r="E602" s="16" t="s">
        <v>3682</v>
      </c>
      <c r="F602" s="16" t="s">
        <v>89</v>
      </c>
      <c r="G602" s="16" t="s">
        <v>3684</v>
      </c>
      <c r="H602" s="16" t="s">
        <v>3684</v>
      </c>
      <c r="I602" s="16">
        <v>87.6</v>
      </c>
      <c r="J602" s="16">
        <v>14.6</v>
      </c>
      <c r="K602" s="16" t="s">
        <v>3681</v>
      </c>
    </row>
    <row r="603" spans="1:11" ht="27">
      <c r="A603" s="16">
        <v>4</v>
      </c>
      <c r="B603" s="16">
        <v>601</v>
      </c>
      <c r="C603" s="16" t="s">
        <v>3572</v>
      </c>
      <c r="D603" s="16" t="s">
        <v>51</v>
      </c>
      <c r="E603" s="16" t="s">
        <v>1920</v>
      </c>
      <c r="F603" s="16" t="s">
        <v>89</v>
      </c>
      <c r="G603" s="16" t="s">
        <v>3689</v>
      </c>
      <c r="H603" s="16" t="s">
        <v>3689</v>
      </c>
      <c r="I603" s="16">
        <v>38.700000000000003</v>
      </c>
      <c r="J603" s="16">
        <v>38.700000000000003</v>
      </c>
      <c r="K603" s="16" t="s">
        <v>3687</v>
      </c>
    </row>
    <row r="604" spans="1:11" ht="27">
      <c r="A604" s="16">
        <v>4</v>
      </c>
      <c r="B604" s="16">
        <v>602</v>
      </c>
      <c r="C604" s="16" t="s">
        <v>3572</v>
      </c>
      <c r="D604" s="16" t="s">
        <v>51</v>
      </c>
      <c r="E604" s="16" t="s">
        <v>3693</v>
      </c>
      <c r="F604" s="16" t="s">
        <v>89</v>
      </c>
      <c r="G604" s="16" t="s">
        <v>3684</v>
      </c>
      <c r="H604" s="16" t="s">
        <v>3684</v>
      </c>
      <c r="I604" s="16">
        <v>221.94</v>
      </c>
      <c r="J604" s="16">
        <v>36.99</v>
      </c>
      <c r="K604" s="16" t="s">
        <v>3692</v>
      </c>
    </row>
    <row r="605" spans="1:11" ht="27">
      <c r="A605" s="16">
        <v>4</v>
      </c>
      <c r="B605" s="16">
        <v>603</v>
      </c>
      <c r="C605" s="16" t="s">
        <v>3572</v>
      </c>
      <c r="D605" s="16" t="s">
        <v>51</v>
      </c>
      <c r="E605" s="16" t="s">
        <v>3697</v>
      </c>
      <c r="F605" s="16" t="s">
        <v>47</v>
      </c>
      <c r="G605" s="16" t="s">
        <v>437</v>
      </c>
      <c r="H605" s="16" t="s">
        <v>437</v>
      </c>
      <c r="I605" s="16">
        <v>26.7</v>
      </c>
      <c r="J605" s="16">
        <v>26.7</v>
      </c>
      <c r="K605" s="16" t="s">
        <v>3696</v>
      </c>
    </row>
    <row r="606" spans="1:11" ht="27">
      <c r="A606" s="16">
        <v>4</v>
      </c>
      <c r="B606" s="16">
        <v>604</v>
      </c>
      <c r="C606" s="16" t="s">
        <v>3572</v>
      </c>
      <c r="D606" s="16" t="s">
        <v>51</v>
      </c>
      <c r="E606" s="16" t="s">
        <v>3701</v>
      </c>
      <c r="F606" s="16" t="s">
        <v>89</v>
      </c>
      <c r="G606" s="16" t="s">
        <v>3684</v>
      </c>
      <c r="H606" s="16" t="s">
        <v>3684</v>
      </c>
      <c r="I606" s="16">
        <v>191.79</v>
      </c>
      <c r="J606" s="16">
        <v>31.965</v>
      </c>
      <c r="K606" s="16" t="s">
        <v>3700</v>
      </c>
    </row>
    <row r="607" spans="1:11" ht="54">
      <c r="A607" s="16">
        <v>4</v>
      </c>
      <c r="B607" s="16">
        <v>605</v>
      </c>
      <c r="C607" s="16" t="s">
        <v>3572</v>
      </c>
      <c r="D607" s="16" t="s">
        <v>3587</v>
      </c>
      <c r="E607" s="16" t="s">
        <v>3709</v>
      </c>
      <c r="F607" s="16" t="s">
        <v>512</v>
      </c>
      <c r="G607" s="16" t="s">
        <v>1012</v>
      </c>
      <c r="H607" s="16" t="s">
        <v>1012</v>
      </c>
      <c r="I607" s="16">
        <v>2.5499999999999998</v>
      </c>
      <c r="J607" s="16">
        <v>2.5499999999999998</v>
      </c>
      <c r="K607" s="16" t="s">
        <v>3708</v>
      </c>
    </row>
    <row r="608" spans="1:11" ht="27">
      <c r="A608" s="16">
        <v>4</v>
      </c>
      <c r="B608" s="16">
        <v>606</v>
      </c>
      <c r="C608" s="16" t="s">
        <v>3572</v>
      </c>
      <c r="D608" s="16" t="s">
        <v>3633</v>
      </c>
      <c r="E608" s="16" t="s">
        <v>3713</v>
      </c>
      <c r="F608" s="16" t="s">
        <v>89</v>
      </c>
      <c r="G608" s="16" t="s">
        <v>453</v>
      </c>
      <c r="H608" s="16" t="s">
        <v>453</v>
      </c>
      <c r="I608" s="16">
        <v>13.45</v>
      </c>
      <c r="J608" s="16">
        <v>13.45</v>
      </c>
      <c r="K608" s="16" t="s">
        <v>3712</v>
      </c>
    </row>
    <row r="609" spans="1:11" ht="27">
      <c r="A609" s="16">
        <v>4</v>
      </c>
      <c r="B609" s="16">
        <v>607</v>
      </c>
      <c r="C609" s="16" t="s">
        <v>3572</v>
      </c>
      <c r="D609" s="16" t="s">
        <v>51</v>
      </c>
      <c r="E609" s="16" t="s">
        <v>3717</v>
      </c>
      <c r="F609" s="16" t="s">
        <v>512</v>
      </c>
      <c r="G609" s="16" t="s">
        <v>731</v>
      </c>
      <c r="H609" s="16" t="s">
        <v>731</v>
      </c>
      <c r="I609" s="16">
        <v>29.73</v>
      </c>
      <c r="J609" s="16">
        <v>29.73</v>
      </c>
      <c r="K609" s="16" t="s">
        <v>3716</v>
      </c>
    </row>
    <row r="610" spans="1:11" ht="27">
      <c r="A610" s="16">
        <v>4</v>
      </c>
      <c r="B610" s="16">
        <v>608</v>
      </c>
      <c r="C610" s="16" t="s">
        <v>3572</v>
      </c>
      <c r="D610" s="16" t="s">
        <v>51</v>
      </c>
      <c r="E610" s="16" t="s">
        <v>3697</v>
      </c>
      <c r="F610" s="16" t="s">
        <v>47</v>
      </c>
      <c r="G610" s="16" t="s">
        <v>3644</v>
      </c>
      <c r="H610" s="16" t="s">
        <v>3644</v>
      </c>
      <c r="I610" s="16">
        <v>36</v>
      </c>
      <c r="J610" s="16">
        <v>36</v>
      </c>
      <c r="K610" s="16" t="s">
        <v>3720</v>
      </c>
    </row>
    <row r="611" spans="1:11" ht="40.5">
      <c r="A611" s="16">
        <v>4</v>
      </c>
      <c r="B611" s="16">
        <v>609</v>
      </c>
      <c r="C611" s="16" t="s">
        <v>3572</v>
      </c>
      <c r="D611" s="16" t="s">
        <v>3614</v>
      </c>
      <c r="E611" s="16" t="s">
        <v>1920</v>
      </c>
      <c r="F611" s="16" t="s">
        <v>89</v>
      </c>
      <c r="G611" s="16" t="s">
        <v>3582</v>
      </c>
      <c r="H611" s="16" t="s">
        <v>3582</v>
      </c>
      <c r="I611" s="16">
        <v>38.549999999999997</v>
      </c>
      <c r="J611" s="16">
        <v>38.549999999999997</v>
      </c>
      <c r="K611" s="16" t="s">
        <v>3723</v>
      </c>
    </row>
    <row r="612" spans="1:11" ht="27">
      <c r="A612" s="16">
        <v>4</v>
      </c>
      <c r="B612" s="16">
        <v>610</v>
      </c>
      <c r="C612" s="16" t="s">
        <v>3572</v>
      </c>
      <c r="D612" s="16" t="s">
        <v>51</v>
      </c>
      <c r="E612" s="16" t="s">
        <v>3203</v>
      </c>
      <c r="F612" s="16" t="s">
        <v>89</v>
      </c>
      <c r="G612" s="16" t="s">
        <v>3582</v>
      </c>
      <c r="H612" s="16" t="s">
        <v>3582</v>
      </c>
      <c r="I612" s="16">
        <v>21.13</v>
      </c>
      <c r="J612" s="16">
        <v>21.13</v>
      </c>
      <c r="K612" s="16" t="s">
        <v>3726</v>
      </c>
    </row>
    <row r="613" spans="1:11" ht="40.5">
      <c r="A613" s="16">
        <v>4</v>
      </c>
      <c r="B613" s="16">
        <v>611</v>
      </c>
      <c r="C613" s="16" t="s">
        <v>3572</v>
      </c>
      <c r="D613" s="16" t="s">
        <v>3614</v>
      </c>
      <c r="E613" s="16" t="s">
        <v>3730</v>
      </c>
      <c r="F613" s="16" t="s">
        <v>89</v>
      </c>
      <c r="G613" s="16" t="s">
        <v>3582</v>
      </c>
      <c r="H613" s="16" t="s">
        <v>3582</v>
      </c>
      <c r="I613" s="16">
        <v>69.59</v>
      </c>
      <c r="J613" s="16">
        <v>69.59</v>
      </c>
      <c r="K613" s="16" t="s">
        <v>3729</v>
      </c>
    </row>
    <row r="614" spans="1:11" ht="27">
      <c r="A614" s="16">
        <v>4</v>
      </c>
      <c r="B614" s="16">
        <v>612</v>
      </c>
      <c r="C614" s="16" t="s">
        <v>3572</v>
      </c>
      <c r="D614" s="16" t="s">
        <v>51</v>
      </c>
      <c r="E614" s="16" t="s">
        <v>3734</v>
      </c>
      <c r="F614" s="16" t="s">
        <v>47</v>
      </c>
      <c r="G614" s="16" t="s">
        <v>3610</v>
      </c>
      <c r="H614" s="16" t="s">
        <v>3610</v>
      </c>
      <c r="I614" s="16">
        <v>44.51</v>
      </c>
      <c r="J614" s="16">
        <v>44.51</v>
      </c>
      <c r="K614" s="16" t="s">
        <v>3733</v>
      </c>
    </row>
    <row r="615" spans="1:11" ht="27">
      <c r="A615" s="16">
        <v>4</v>
      </c>
      <c r="B615" s="16">
        <v>613</v>
      </c>
      <c r="C615" s="16" t="s">
        <v>3572</v>
      </c>
      <c r="D615" s="16" t="s">
        <v>51</v>
      </c>
      <c r="E615" s="16" t="s">
        <v>3738</v>
      </c>
      <c r="F615" s="16" t="s">
        <v>89</v>
      </c>
      <c r="G615" s="16" t="s">
        <v>3649</v>
      </c>
      <c r="H615" s="16" t="s">
        <v>3649</v>
      </c>
      <c r="I615" s="16">
        <v>31.97</v>
      </c>
      <c r="J615" s="16">
        <v>31.97</v>
      </c>
      <c r="K615" s="16" t="s">
        <v>3737</v>
      </c>
    </row>
    <row r="616" spans="1:11" ht="27">
      <c r="A616" s="16">
        <v>4</v>
      </c>
      <c r="B616" s="16">
        <v>614</v>
      </c>
      <c r="C616" s="16" t="s">
        <v>3572</v>
      </c>
      <c r="D616" s="16" t="s">
        <v>51</v>
      </c>
      <c r="E616" s="16" t="s">
        <v>3734</v>
      </c>
      <c r="F616" s="16" t="s">
        <v>47</v>
      </c>
      <c r="G616" s="16" t="s">
        <v>3619</v>
      </c>
      <c r="H616" s="16" t="s">
        <v>3619</v>
      </c>
      <c r="I616" s="16">
        <v>13.43</v>
      </c>
      <c r="J616" s="16">
        <v>13.43</v>
      </c>
      <c r="K616" s="16" t="s">
        <v>3741</v>
      </c>
    </row>
    <row r="617" spans="1:11" ht="40.5">
      <c r="A617" s="16">
        <v>4</v>
      </c>
      <c r="B617" s="16">
        <v>615</v>
      </c>
      <c r="C617" s="16" t="s">
        <v>3572</v>
      </c>
      <c r="D617" s="16" t="s">
        <v>3614</v>
      </c>
      <c r="E617" s="16" t="s">
        <v>3624</v>
      </c>
      <c r="F617" s="16" t="s">
        <v>89</v>
      </c>
      <c r="G617" s="16" t="s">
        <v>3582</v>
      </c>
      <c r="H617" s="16" t="s">
        <v>3582</v>
      </c>
      <c r="I617" s="16">
        <v>44.51</v>
      </c>
      <c r="J617" s="16">
        <v>44.51</v>
      </c>
      <c r="K617" s="16" t="s">
        <v>3744</v>
      </c>
    </row>
    <row r="618" spans="1:11" ht="27">
      <c r="A618" s="16">
        <v>10</v>
      </c>
      <c r="B618" s="16">
        <v>616</v>
      </c>
      <c r="C618" s="16" t="s">
        <v>3747</v>
      </c>
      <c r="D618" s="16" t="s">
        <v>51</v>
      </c>
      <c r="E618" s="16" t="s">
        <v>3628</v>
      </c>
      <c r="F618" s="16" t="s">
        <v>47</v>
      </c>
      <c r="G618" s="16" t="s">
        <v>3751</v>
      </c>
      <c r="H618" s="16" t="s">
        <v>3751</v>
      </c>
      <c r="I618" s="16">
        <v>1.02</v>
      </c>
      <c r="J618" s="16">
        <v>1.02</v>
      </c>
      <c r="K618" s="16" t="s">
        <v>3749</v>
      </c>
    </row>
    <row r="619" spans="1:11" ht="27">
      <c r="A619" s="16">
        <v>10</v>
      </c>
      <c r="B619" s="16">
        <v>617</v>
      </c>
      <c r="C619" s="16" t="s">
        <v>3747</v>
      </c>
      <c r="D619" s="16" t="s">
        <v>51</v>
      </c>
      <c r="E619" s="16" t="s">
        <v>1836</v>
      </c>
      <c r="F619" s="16" t="s">
        <v>89</v>
      </c>
      <c r="G619" s="16" t="s">
        <v>3756</v>
      </c>
      <c r="H619" s="16" t="s">
        <v>3756</v>
      </c>
      <c r="I619" s="16">
        <v>33.56</v>
      </c>
      <c r="J619" s="16">
        <v>33.56</v>
      </c>
      <c r="K619" s="16" t="s">
        <v>3754</v>
      </c>
    </row>
    <row r="620" spans="1:11" ht="27">
      <c r="A620" s="16">
        <v>10</v>
      </c>
      <c r="B620" s="16">
        <v>618</v>
      </c>
      <c r="C620" s="16" t="s">
        <v>3747</v>
      </c>
      <c r="D620" s="16" t="s">
        <v>51</v>
      </c>
      <c r="E620" s="16" t="s">
        <v>1836</v>
      </c>
      <c r="F620" s="16" t="s">
        <v>89</v>
      </c>
      <c r="G620" s="16" t="s">
        <v>3582</v>
      </c>
      <c r="H620" s="16" t="s">
        <v>3582</v>
      </c>
      <c r="I620" s="16">
        <v>26.9</v>
      </c>
      <c r="J620" s="16">
        <v>26.9</v>
      </c>
      <c r="K620" s="16" t="s">
        <v>3763</v>
      </c>
    </row>
    <row r="621" spans="1:11" ht="40.5">
      <c r="A621" s="16">
        <v>10</v>
      </c>
      <c r="B621" s="16">
        <v>619</v>
      </c>
      <c r="C621" s="16" t="s">
        <v>3747</v>
      </c>
      <c r="D621" s="16" t="s">
        <v>51</v>
      </c>
      <c r="E621" s="16" t="s">
        <v>3767</v>
      </c>
      <c r="F621" s="16" t="s">
        <v>89</v>
      </c>
      <c r="G621" s="16" t="s">
        <v>3769</v>
      </c>
      <c r="H621" s="16" t="s">
        <v>3769</v>
      </c>
      <c r="I621" s="16">
        <v>18.88</v>
      </c>
      <c r="J621" s="16">
        <v>18.88</v>
      </c>
      <c r="K621" s="16" t="s">
        <v>3766</v>
      </c>
    </row>
    <row r="622" spans="1:11" ht="27">
      <c r="A622" s="16">
        <v>10</v>
      </c>
      <c r="B622" s="16">
        <v>620</v>
      </c>
      <c r="C622" s="16" t="s">
        <v>3747</v>
      </c>
      <c r="D622" s="16" t="s">
        <v>51</v>
      </c>
      <c r="E622" s="16" t="s">
        <v>3628</v>
      </c>
      <c r="F622" s="16" t="s">
        <v>47</v>
      </c>
      <c r="G622" s="16" t="s">
        <v>3619</v>
      </c>
      <c r="H622" s="16" t="s">
        <v>3619</v>
      </c>
      <c r="I622" s="16">
        <v>26.1</v>
      </c>
      <c r="J622" s="16">
        <v>26.1</v>
      </c>
      <c r="K622" s="16" t="s">
        <v>3772</v>
      </c>
    </row>
    <row r="623" spans="1:11" ht="40.5">
      <c r="A623" s="16">
        <v>10</v>
      </c>
      <c r="B623" s="16">
        <v>621</v>
      </c>
      <c r="C623" s="16" t="s">
        <v>3747</v>
      </c>
      <c r="D623" s="16" t="s">
        <v>51</v>
      </c>
      <c r="E623" s="16" t="s">
        <v>3776</v>
      </c>
      <c r="F623" s="16" t="s">
        <v>89</v>
      </c>
      <c r="G623" s="16" t="s">
        <v>3778</v>
      </c>
      <c r="H623" s="16" t="s">
        <v>3778</v>
      </c>
      <c r="I623" s="16">
        <v>23.5</v>
      </c>
      <c r="J623" s="16">
        <v>23.5</v>
      </c>
      <c r="K623" s="16" t="s">
        <v>3775</v>
      </c>
    </row>
    <row r="624" spans="1:11" ht="27">
      <c r="A624" s="16">
        <v>10</v>
      </c>
      <c r="B624" s="16">
        <v>622</v>
      </c>
      <c r="C624" s="16" t="s">
        <v>3747</v>
      </c>
      <c r="D624" s="16" t="s">
        <v>51</v>
      </c>
      <c r="E624" s="16" t="s">
        <v>3628</v>
      </c>
      <c r="F624" s="16" t="s">
        <v>47</v>
      </c>
      <c r="G624" s="16" t="s">
        <v>3783</v>
      </c>
      <c r="H624" s="16" t="s">
        <v>3783</v>
      </c>
      <c r="I624" s="16">
        <v>21.8</v>
      </c>
      <c r="J624" s="16">
        <v>21.8</v>
      </c>
      <c r="K624" s="16" t="s">
        <v>3781</v>
      </c>
    </row>
    <row r="625" spans="1:11" ht="27">
      <c r="A625" s="16">
        <v>10</v>
      </c>
      <c r="B625" s="16">
        <v>623</v>
      </c>
      <c r="C625" s="16" t="s">
        <v>3747</v>
      </c>
      <c r="D625" s="16" t="s">
        <v>51</v>
      </c>
      <c r="E625" s="16" t="s">
        <v>3171</v>
      </c>
      <c r="F625" s="16" t="s">
        <v>512</v>
      </c>
      <c r="G625" s="16" t="s">
        <v>1788</v>
      </c>
      <c r="H625" s="16" t="s">
        <v>1788</v>
      </c>
      <c r="I625" s="16">
        <v>16.059999999999999</v>
      </c>
      <c r="J625" s="16">
        <v>16.059999999999999</v>
      </c>
      <c r="K625" s="16" t="s">
        <v>3786</v>
      </c>
    </row>
    <row r="626" spans="1:11" ht="27">
      <c r="A626" s="16">
        <v>10</v>
      </c>
      <c r="B626" s="16">
        <v>624</v>
      </c>
      <c r="C626" s="16" t="s">
        <v>3747</v>
      </c>
      <c r="D626" s="16" t="s">
        <v>51</v>
      </c>
      <c r="E626" s="16" t="s">
        <v>1920</v>
      </c>
      <c r="F626" s="16" t="s">
        <v>89</v>
      </c>
      <c r="G626" s="16" t="s">
        <v>3756</v>
      </c>
      <c r="H626" s="16" t="s">
        <v>3756</v>
      </c>
      <c r="I626" s="16">
        <v>57.13</v>
      </c>
      <c r="J626" s="16">
        <v>57.13</v>
      </c>
      <c r="K626" s="16" t="s">
        <v>3794</v>
      </c>
    </row>
    <row r="627" spans="1:11" ht="40.5">
      <c r="A627" s="16">
        <v>10</v>
      </c>
      <c r="B627" s="16">
        <v>625</v>
      </c>
      <c r="C627" s="16" t="s">
        <v>3747</v>
      </c>
      <c r="D627" s="16" t="s">
        <v>51</v>
      </c>
      <c r="E627" s="16" t="s">
        <v>3801</v>
      </c>
      <c r="F627" s="16" t="s">
        <v>89</v>
      </c>
      <c r="G627" s="16" t="s">
        <v>3769</v>
      </c>
      <c r="H627" s="16" t="s">
        <v>3769</v>
      </c>
      <c r="I627" s="16">
        <v>32.1</v>
      </c>
      <c r="J627" s="16">
        <v>32.1</v>
      </c>
      <c r="K627" s="16" t="s">
        <v>3800</v>
      </c>
    </row>
    <row r="628" spans="1:11" ht="40.5">
      <c r="A628" s="16">
        <v>10</v>
      </c>
      <c r="B628" s="16">
        <v>626</v>
      </c>
      <c r="C628" s="16" t="s">
        <v>3747</v>
      </c>
      <c r="D628" s="16" t="s">
        <v>3614</v>
      </c>
      <c r="E628" s="16" t="s">
        <v>1920</v>
      </c>
      <c r="F628" s="16" t="s">
        <v>89</v>
      </c>
      <c r="G628" s="16" t="s">
        <v>3582</v>
      </c>
      <c r="H628" s="16" t="s">
        <v>3582</v>
      </c>
      <c r="I628" s="16">
        <v>45.73</v>
      </c>
      <c r="J628" s="16">
        <v>45.73</v>
      </c>
      <c r="K628" s="16" t="s">
        <v>3804</v>
      </c>
    </row>
    <row r="629" spans="1:11" ht="54">
      <c r="A629" s="16">
        <v>10</v>
      </c>
      <c r="B629" s="16">
        <v>627</v>
      </c>
      <c r="C629" s="16" t="s">
        <v>3747</v>
      </c>
      <c r="D629" s="16" t="s">
        <v>3587</v>
      </c>
      <c r="E629" s="16" t="s">
        <v>1925</v>
      </c>
      <c r="F629" s="16" t="s">
        <v>512</v>
      </c>
      <c r="G629" s="16" t="s">
        <v>1012</v>
      </c>
      <c r="H629" s="16" t="s">
        <v>1012</v>
      </c>
      <c r="I629" s="16">
        <v>36</v>
      </c>
      <c r="J629" s="16">
        <v>36</v>
      </c>
      <c r="K629" s="16" t="s">
        <v>3807</v>
      </c>
    </row>
    <row r="630" spans="1:11" ht="27">
      <c r="A630" s="16">
        <v>10</v>
      </c>
      <c r="B630" s="16">
        <v>628</v>
      </c>
      <c r="C630" s="16" t="s">
        <v>3747</v>
      </c>
      <c r="D630" s="16" t="s">
        <v>51</v>
      </c>
      <c r="E630" s="16" t="s">
        <v>1916</v>
      </c>
      <c r="F630" s="16" t="s">
        <v>47</v>
      </c>
      <c r="G630" s="16" t="s">
        <v>3619</v>
      </c>
      <c r="H630" s="16" t="s">
        <v>3619</v>
      </c>
      <c r="I630" s="16">
        <v>43.1</v>
      </c>
      <c r="J630" s="16">
        <v>43.1</v>
      </c>
      <c r="K630" s="16" t="s">
        <v>3810</v>
      </c>
    </row>
    <row r="631" spans="1:11" ht="40.5">
      <c r="A631" s="16">
        <v>10</v>
      </c>
      <c r="B631" s="16">
        <v>629</v>
      </c>
      <c r="C631" s="16" t="s">
        <v>3747</v>
      </c>
      <c r="D631" s="16" t="s">
        <v>51</v>
      </c>
      <c r="E631" s="20" t="s">
        <v>4450</v>
      </c>
      <c r="F631" s="16" t="s">
        <v>89</v>
      </c>
      <c r="G631" s="16" t="s">
        <v>3778</v>
      </c>
      <c r="H631" s="16" t="s">
        <v>3778</v>
      </c>
      <c r="I631" s="16">
        <v>35.700000000000003</v>
      </c>
      <c r="J631" s="16">
        <v>35.700000000000003</v>
      </c>
      <c r="K631" s="16" t="s">
        <v>3813</v>
      </c>
    </row>
    <row r="632" spans="1:11" ht="27">
      <c r="A632" s="16">
        <v>10</v>
      </c>
      <c r="B632" s="16">
        <v>630</v>
      </c>
      <c r="C632" s="16" t="s">
        <v>3747</v>
      </c>
      <c r="D632" s="16" t="s">
        <v>51</v>
      </c>
      <c r="E632" s="16" t="s">
        <v>1916</v>
      </c>
      <c r="F632" s="16" t="s">
        <v>47</v>
      </c>
      <c r="G632" s="16" t="s">
        <v>3783</v>
      </c>
      <c r="H632" s="16" t="s">
        <v>3783</v>
      </c>
      <c r="I632" s="16">
        <v>24.8</v>
      </c>
      <c r="J632" s="16">
        <v>24.8</v>
      </c>
      <c r="K632" s="16" t="s">
        <v>3821</v>
      </c>
    </row>
    <row r="633" spans="1:11" ht="27">
      <c r="A633" s="16">
        <v>10</v>
      </c>
      <c r="B633" s="16">
        <v>631</v>
      </c>
      <c r="C633" s="16" t="s">
        <v>3747</v>
      </c>
      <c r="D633" s="16" t="s">
        <v>51</v>
      </c>
      <c r="E633" s="16" t="s">
        <v>3825</v>
      </c>
      <c r="F633" s="16" t="s">
        <v>89</v>
      </c>
      <c r="G633" s="16" t="s">
        <v>3827</v>
      </c>
      <c r="H633" s="16" t="s">
        <v>3827</v>
      </c>
      <c r="I633" s="16">
        <v>38.99</v>
      </c>
      <c r="J633" s="16"/>
      <c r="K633" s="16" t="s">
        <v>3824</v>
      </c>
    </row>
    <row r="634" spans="1:11" ht="40.5">
      <c r="A634" s="16">
        <v>10</v>
      </c>
      <c r="B634" s="16">
        <v>632</v>
      </c>
      <c r="C634" s="16" t="s">
        <v>3747</v>
      </c>
      <c r="D634" s="16" t="s">
        <v>3577</v>
      </c>
      <c r="E634" s="16" t="s">
        <v>3829</v>
      </c>
      <c r="F634" s="16" t="s">
        <v>47</v>
      </c>
      <c r="G634" s="16" t="s">
        <v>3246</v>
      </c>
      <c r="H634" s="16" t="s">
        <v>3246</v>
      </c>
      <c r="I634" s="16">
        <v>320</v>
      </c>
      <c r="J634" s="16">
        <v>32</v>
      </c>
      <c r="K634" s="16" t="s">
        <v>3828</v>
      </c>
    </row>
    <row r="635" spans="1:11" ht="27">
      <c r="A635" s="16">
        <v>10</v>
      </c>
      <c r="B635" s="16">
        <v>633</v>
      </c>
      <c r="C635" s="16" t="s">
        <v>3747</v>
      </c>
      <c r="D635" s="16" t="s">
        <v>3834</v>
      </c>
      <c r="E635" s="16" t="s">
        <v>3835</v>
      </c>
      <c r="F635" s="16" t="s">
        <v>89</v>
      </c>
      <c r="G635" s="16" t="s">
        <v>3837</v>
      </c>
      <c r="H635" s="16" t="s">
        <v>3837</v>
      </c>
      <c r="I635" s="16">
        <v>19.5</v>
      </c>
      <c r="J635" s="16">
        <v>1.95</v>
      </c>
      <c r="K635" s="16" t="s">
        <v>3833</v>
      </c>
    </row>
    <row r="636" spans="1:11" ht="27">
      <c r="A636" s="16">
        <v>10</v>
      </c>
      <c r="B636" s="16">
        <v>634</v>
      </c>
      <c r="C636" s="16" t="s">
        <v>3747</v>
      </c>
      <c r="D636" s="16" t="s">
        <v>51</v>
      </c>
      <c r="E636" s="16" t="s">
        <v>1723</v>
      </c>
      <c r="F636" s="16" t="s">
        <v>89</v>
      </c>
      <c r="G636" s="16" t="s">
        <v>3756</v>
      </c>
      <c r="H636" s="16" t="s">
        <v>3756</v>
      </c>
      <c r="I636" s="16">
        <v>21.21</v>
      </c>
      <c r="J636" s="16">
        <v>21.21</v>
      </c>
      <c r="K636" s="16" t="s">
        <v>3840</v>
      </c>
    </row>
    <row r="637" spans="1:11" ht="40.5">
      <c r="A637" s="16">
        <v>10</v>
      </c>
      <c r="B637" s="16">
        <v>635</v>
      </c>
      <c r="C637" s="16" t="s">
        <v>3747</v>
      </c>
      <c r="D637" s="16" t="s">
        <v>3614</v>
      </c>
      <c r="E637" s="16" t="s">
        <v>3847</v>
      </c>
      <c r="F637" s="16" t="s">
        <v>89</v>
      </c>
      <c r="G637" s="16" t="s">
        <v>3582</v>
      </c>
      <c r="H637" s="16" t="s">
        <v>3582</v>
      </c>
      <c r="I637" s="16">
        <v>108.9</v>
      </c>
      <c r="J637" s="16">
        <v>108.9</v>
      </c>
      <c r="K637" s="16" t="s">
        <v>3846</v>
      </c>
    </row>
    <row r="638" spans="1:11" ht="27">
      <c r="A638" s="16">
        <v>10</v>
      </c>
      <c r="B638" s="16">
        <v>636</v>
      </c>
      <c r="C638" s="16" t="s">
        <v>3747</v>
      </c>
      <c r="D638" s="16" t="s">
        <v>51</v>
      </c>
      <c r="E638" s="16" t="s">
        <v>1723</v>
      </c>
      <c r="F638" s="16" t="s">
        <v>89</v>
      </c>
      <c r="G638" s="16" t="s">
        <v>3582</v>
      </c>
      <c r="H638" s="16" t="s">
        <v>3582</v>
      </c>
      <c r="I638" s="16">
        <v>16.25</v>
      </c>
      <c r="J638" s="16">
        <v>16.25</v>
      </c>
      <c r="K638" s="16" t="s">
        <v>3850</v>
      </c>
    </row>
    <row r="639" spans="1:11" ht="40.5">
      <c r="A639" s="16">
        <v>10</v>
      </c>
      <c r="B639" s="16">
        <v>637</v>
      </c>
      <c r="C639" s="16" t="s">
        <v>3747</v>
      </c>
      <c r="D639" s="16" t="s">
        <v>3614</v>
      </c>
      <c r="E639" s="16" t="s">
        <v>3730</v>
      </c>
      <c r="F639" s="16" t="s">
        <v>89</v>
      </c>
      <c r="G639" s="16" t="s">
        <v>3582</v>
      </c>
      <c r="H639" s="16" t="s">
        <v>3582</v>
      </c>
      <c r="I639" s="16">
        <v>77.75</v>
      </c>
      <c r="J639" s="16">
        <v>77.75</v>
      </c>
      <c r="K639" s="16" t="s">
        <v>3853</v>
      </c>
    </row>
    <row r="640" spans="1:11" ht="27">
      <c r="A640" s="16">
        <v>10</v>
      </c>
      <c r="B640" s="16">
        <v>638</v>
      </c>
      <c r="C640" s="16" t="s">
        <v>3747</v>
      </c>
      <c r="D640" s="16" t="s">
        <v>51</v>
      </c>
      <c r="E640" s="16" t="s">
        <v>3730</v>
      </c>
      <c r="F640" s="16" t="s">
        <v>89</v>
      </c>
      <c r="G640" s="16" t="s">
        <v>1788</v>
      </c>
      <c r="H640" s="16" t="s">
        <v>1788</v>
      </c>
      <c r="I640" s="16">
        <v>46.41</v>
      </c>
      <c r="J640" s="16">
        <v>46.41</v>
      </c>
      <c r="K640" s="16" t="s">
        <v>3856</v>
      </c>
    </row>
    <row r="641" spans="1:11" ht="40.5">
      <c r="A641" s="16">
        <v>10</v>
      </c>
      <c r="B641" s="16">
        <v>639</v>
      </c>
      <c r="C641" s="16" t="s">
        <v>3747</v>
      </c>
      <c r="D641" s="16" t="s">
        <v>3614</v>
      </c>
      <c r="E641" s="16" t="s">
        <v>3860</v>
      </c>
      <c r="F641" s="16" t="s">
        <v>89</v>
      </c>
      <c r="G641" s="16" t="s">
        <v>3582</v>
      </c>
      <c r="H641" s="16" t="s">
        <v>3582</v>
      </c>
      <c r="I641" s="16">
        <v>97.19</v>
      </c>
      <c r="J641" s="16">
        <v>97.19</v>
      </c>
      <c r="K641" s="16" t="s">
        <v>3859</v>
      </c>
    </row>
    <row r="642" spans="1:11" ht="40.5">
      <c r="A642" s="16">
        <v>10</v>
      </c>
      <c r="B642" s="16">
        <v>640</v>
      </c>
      <c r="C642" s="16" t="s">
        <v>3747</v>
      </c>
      <c r="D642" s="16" t="s">
        <v>51</v>
      </c>
      <c r="E642" s="16" t="s">
        <v>3864</v>
      </c>
      <c r="F642" s="16" t="s">
        <v>89</v>
      </c>
      <c r="G642" s="16" t="s">
        <v>3865</v>
      </c>
      <c r="H642" s="16" t="s">
        <v>3865</v>
      </c>
      <c r="I642" s="16">
        <v>60</v>
      </c>
      <c r="J642" s="16">
        <v>60</v>
      </c>
      <c r="K642" s="16" t="s">
        <v>3863</v>
      </c>
    </row>
    <row r="643" spans="1:11" ht="54">
      <c r="A643" s="16">
        <v>10</v>
      </c>
      <c r="B643" s="16">
        <v>641</v>
      </c>
      <c r="C643" s="16" t="s">
        <v>3747</v>
      </c>
      <c r="D643" s="16" t="s">
        <v>3587</v>
      </c>
      <c r="E643" s="16" t="s">
        <v>3869</v>
      </c>
      <c r="F643" s="16" t="s">
        <v>512</v>
      </c>
      <c r="G643" s="16" t="s">
        <v>1012</v>
      </c>
      <c r="H643" s="16" t="s">
        <v>1012</v>
      </c>
      <c r="I643" s="16">
        <v>72</v>
      </c>
      <c r="J643" s="16">
        <v>72</v>
      </c>
      <c r="K643" s="16" t="s">
        <v>3868</v>
      </c>
    </row>
    <row r="644" spans="1:11" ht="40.5">
      <c r="A644" s="16">
        <v>10</v>
      </c>
      <c r="B644" s="16">
        <v>642</v>
      </c>
      <c r="C644" s="16" t="s">
        <v>3747</v>
      </c>
      <c r="D644" s="16" t="s">
        <v>51</v>
      </c>
      <c r="E644" s="16" t="s">
        <v>3873</v>
      </c>
      <c r="F644" s="16" t="s">
        <v>89</v>
      </c>
      <c r="G644" s="16" t="s">
        <v>3778</v>
      </c>
      <c r="H644" s="16" t="s">
        <v>3778</v>
      </c>
      <c r="I644" s="16">
        <v>14</v>
      </c>
      <c r="J644" s="16">
        <v>14</v>
      </c>
      <c r="K644" s="16" t="s">
        <v>3872</v>
      </c>
    </row>
    <row r="645" spans="1:11" ht="27">
      <c r="A645" s="16">
        <v>10</v>
      </c>
      <c r="B645" s="16">
        <v>643</v>
      </c>
      <c r="C645" s="16" t="s">
        <v>3747</v>
      </c>
      <c r="D645" s="16" t="s">
        <v>51</v>
      </c>
      <c r="E645" s="16" t="s">
        <v>3668</v>
      </c>
      <c r="F645" s="16" t="s">
        <v>47</v>
      </c>
      <c r="G645" s="16" t="s">
        <v>3619</v>
      </c>
      <c r="H645" s="16" t="s">
        <v>3619</v>
      </c>
      <c r="I645" s="16">
        <v>83.23</v>
      </c>
      <c r="J645" s="16">
        <v>83.23</v>
      </c>
      <c r="K645" s="16" t="s">
        <v>3876</v>
      </c>
    </row>
    <row r="646" spans="1:11" ht="27">
      <c r="A646" s="16">
        <v>10</v>
      </c>
      <c r="B646" s="16">
        <v>644</v>
      </c>
      <c r="C646" s="16" t="s">
        <v>3747</v>
      </c>
      <c r="D646" s="16" t="s">
        <v>3577</v>
      </c>
      <c r="E646" s="16" t="s">
        <v>3884</v>
      </c>
      <c r="F646" s="16" t="s">
        <v>47</v>
      </c>
      <c r="G646" s="16" t="s">
        <v>3886</v>
      </c>
      <c r="H646" s="16" t="s">
        <v>3886</v>
      </c>
      <c r="I646" s="16">
        <v>21.1</v>
      </c>
      <c r="J646" s="16">
        <v>21.1</v>
      </c>
      <c r="K646" s="16" t="s">
        <v>3883</v>
      </c>
    </row>
    <row r="647" spans="1:11" ht="27">
      <c r="A647" s="16">
        <v>10</v>
      </c>
      <c r="B647" s="16">
        <v>645</v>
      </c>
      <c r="C647" s="16" t="s">
        <v>3889</v>
      </c>
      <c r="D647" s="16" t="s">
        <v>51</v>
      </c>
      <c r="E647" s="16" t="s">
        <v>3628</v>
      </c>
      <c r="F647" s="16" t="s">
        <v>47</v>
      </c>
      <c r="G647" s="16" t="s">
        <v>3575</v>
      </c>
      <c r="H647" s="16" t="s">
        <v>3575</v>
      </c>
      <c r="I647" s="16">
        <v>6.53</v>
      </c>
      <c r="J647" s="16">
        <v>6.53</v>
      </c>
      <c r="K647" s="16" t="s">
        <v>3891</v>
      </c>
    </row>
    <row r="648" spans="1:11" ht="40.5">
      <c r="A648" s="16">
        <v>10</v>
      </c>
      <c r="B648" s="16">
        <v>646</v>
      </c>
      <c r="C648" s="16" t="s">
        <v>3889</v>
      </c>
      <c r="D648" s="16" t="s">
        <v>51</v>
      </c>
      <c r="E648" s="16" t="s">
        <v>3895</v>
      </c>
      <c r="F648" s="16" t="s">
        <v>89</v>
      </c>
      <c r="G648" s="16" t="s">
        <v>3644</v>
      </c>
      <c r="H648" s="16" t="s">
        <v>3644</v>
      </c>
      <c r="I648" s="16">
        <v>50.55</v>
      </c>
      <c r="J648" s="16">
        <v>5.0549999999999997</v>
      </c>
      <c r="K648" s="16" t="s">
        <v>3894</v>
      </c>
    </row>
    <row r="649" spans="1:11" ht="27">
      <c r="A649" s="16">
        <v>10</v>
      </c>
      <c r="B649" s="16">
        <v>647</v>
      </c>
      <c r="C649" s="16" t="s">
        <v>3889</v>
      </c>
      <c r="D649" s="16" t="s">
        <v>51</v>
      </c>
      <c r="E649" s="16" t="s">
        <v>3628</v>
      </c>
      <c r="F649" s="16" t="s">
        <v>47</v>
      </c>
      <c r="G649" s="16" t="s">
        <v>3900</v>
      </c>
      <c r="H649" s="16" t="s">
        <v>3900</v>
      </c>
      <c r="I649" s="16">
        <v>42</v>
      </c>
      <c r="J649" s="16">
        <v>42</v>
      </c>
      <c r="K649" s="16" t="s">
        <v>3898</v>
      </c>
    </row>
    <row r="650" spans="1:11" ht="27">
      <c r="A650" s="16">
        <v>10</v>
      </c>
      <c r="B650" s="16">
        <v>648</v>
      </c>
      <c r="C650" s="16" t="s">
        <v>3889</v>
      </c>
      <c r="D650" s="16" t="s">
        <v>51</v>
      </c>
      <c r="E650" s="16" t="s">
        <v>1836</v>
      </c>
      <c r="F650" s="16" t="s">
        <v>89</v>
      </c>
      <c r="G650" s="16" t="s">
        <v>3778</v>
      </c>
      <c r="H650" s="16" t="s">
        <v>3778</v>
      </c>
      <c r="I650" s="16">
        <v>21.5</v>
      </c>
      <c r="J650" s="16">
        <v>21.5</v>
      </c>
      <c r="K650" s="16" t="s">
        <v>3906</v>
      </c>
    </row>
    <row r="651" spans="1:11" ht="40.5">
      <c r="A651" s="16">
        <v>10</v>
      </c>
      <c r="B651" s="16">
        <v>649</v>
      </c>
      <c r="C651" s="16" t="s">
        <v>3889</v>
      </c>
      <c r="D651" s="16" t="s">
        <v>51</v>
      </c>
      <c r="E651" s="16" t="s">
        <v>3910</v>
      </c>
      <c r="F651" s="16" t="s">
        <v>89</v>
      </c>
      <c r="G651" s="16" t="s">
        <v>843</v>
      </c>
      <c r="H651" s="16" t="s">
        <v>843</v>
      </c>
      <c r="I651" s="16">
        <v>239.9</v>
      </c>
      <c r="J651" s="16">
        <v>23.99</v>
      </c>
      <c r="K651" s="16" t="s">
        <v>3909</v>
      </c>
    </row>
    <row r="652" spans="1:11" ht="27">
      <c r="A652" s="16">
        <v>10</v>
      </c>
      <c r="B652" s="16">
        <v>650</v>
      </c>
      <c r="C652" s="16" t="s">
        <v>3889</v>
      </c>
      <c r="D652" s="16" t="s">
        <v>3577</v>
      </c>
      <c r="E652" s="16" t="s">
        <v>3628</v>
      </c>
      <c r="F652" s="16" t="s">
        <v>47</v>
      </c>
      <c r="G652" s="16" t="s">
        <v>3915</v>
      </c>
      <c r="H652" s="16" t="s">
        <v>3915</v>
      </c>
      <c r="I652" s="16">
        <v>16.28</v>
      </c>
      <c r="J652" s="16">
        <v>16.28</v>
      </c>
      <c r="K652" s="16" t="s">
        <v>3913</v>
      </c>
    </row>
    <row r="653" spans="1:11" ht="27">
      <c r="A653" s="16">
        <v>10</v>
      </c>
      <c r="B653" s="16">
        <v>651</v>
      </c>
      <c r="C653" s="16" t="s">
        <v>3889</v>
      </c>
      <c r="D653" s="16" t="s">
        <v>51</v>
      </c>
      <c r="E653" s="16" t="s">
        <v>3917</v>
      </c>
      <c r="F653" s="16" t="s">
        <v>47</v>
      </c>
      <c r="G653" s="16" t="s">
        <v>3919</v>
      </c>
      <c r="H653" s="16" t="s">
        <v>3919</v>
      </c>
      <c r="I653" s="16">
        <v>20.53</v>
      </c>
      <c r="J653" s="16"/>
      <c r="K653" s="16" t="s">
        <v>3916</v>
      </c>
    </row>
    <row r="654" spans="1:11" ht="40.5">
      <c r="A654" s="16">
        <v>10</v>
      </c>
      <c r="B654" s="16">
        <v>652</v>
      </c>
      <c r="C654" s="16" t="s">
        <v>3889</v>
      </c>
      <c r="D654" s="16" t="s">
        <v>51</v>
      </c>
      <c r="E654" s="16" t="s">
        <v>3921</v>
      </c>
      <c r="F654" s="16" t="s">
        <v>89</v>
      </c>
      <c r="G654" s="16" t="s">
        <v>3644</v>
      </c>
      <c r="H654" s="16" t="s">
        <v>3644</v>
      </c>
      <c r="I654" s="16">
        <v>110.3</v>
      </c>
      <c r="J654" s="16">
        <v>11.03</v>
      </c>
      <c r="K654" s="16" t="s">
        <v>3920</v>
      </c>
    </row>
    <row r="655" spans="1:11" ht="27">
      <c r="A655" s="16">
        <v>10</v>
      </c>
      <c r="B655" s="16">
        <v>653</v>
      </c>
      <c r="C655" s="16" t="s">
        <v>3889</v>
      </c>
      <c r="D655" s="16" t="s">
        <v>51</v>
      </c>
      <c r="E655" s="16" t="s">
        <v>1916</v>
      </c>
      <c r="F655" s="16" t="s">
        <v>47</v>
      </c>
      <c r="G655" s="16" t="s">
        <v>3575</v>
      </c>
      <c r="H655" s="16" t="s">
        <v>3575</v>
      </c>
      <c r="I655" s="16">
        <v>10.53</v>
      </c>
      <c r="J655" s="16">
        <v>10.53</v>
      </c>
      <c r="K655" s="16" t="s">
        <v>3924</v>
      </c>
    </row>
    <row r="656" spans="1:11" ht="27">
      <c r="A656" s="16">
        <v>10</v>
      </c>
      <c r="B656" s="16">
        <v>654</v>
      </c>
      <c r="C656" s="16" t="s">
        <v>3889</v>
      </c>
      <c r="D656" s="16" t="s">
        <v>51</v>
      </c>
      <c r="E656" s="16" t="s">
        <v>1916</v>
      </c>
      <c r="F656" s="16" t="s">
        <v>47</v>
      </c>
      <c r="G656" s="16" t="s">
        <v>3929</v>
      </c>
      <c r="H656" s="16" t="s">
        <v>3930</v>
      </c>
      <c r="I656" s="16">
        <v>47.99</v>
      </c>
      <c r="J656" s="16">
        <v>47.99</v>
      </c>
      <c r="K656" s="16" t="s">
        <v>3927</v>
      </c>
    </row>
    <row r="657" spans="1:11" ht="27">
      <c r="A657" s="16">
        <v>10</v>
      </c>
      <c r="B657" s="16">
        <v>655</v>
      </c>
      <c r="C657" s="16" t="s">
        <v>3889</v>
      </c>
      <c r="D657" s="16" t="s">
        <v>51</v>
      </c>
      <c r="E657" s="16" t="s">
        <v>1916</v>
      </c>
      <c r="F657" s="16" t="s">
        <v>47</v>
      </c>
      <c r="G657" s="16" t="s">
        <v>3938</v>
      </c>
      <c r="H657" s="16" t="s">
        <v>3938</v>
      </c>
      <c r="I657" s="16">
        <v>37.15</v>
      </c>
      <c r="J657" s="16">
        <v>37.15</v>
      </c>
      <c r="K657" s="16" t="s">
        <v>3936</v>
      </c>
    </row>
    <row r="658" spans="1:11" ht="54">
      <c r="A658" s="16">
        <v>10</v>
      </c>
      <c r="B658" s="16">
        <v>656</v>
      </c>
      <c r="C658" s="16" t="s">
        <v>3889</v>
      </c>
      <c r="D658" s="16" t="s">
        <v>2162</v>
      </c>
      <c r="E658" s="16" t="s">
        <v>3942</v>
      </c>
      <c r="F658" s="16" t="s">
        <v>89</v>
      </c>
      <c r="G658" s="16" t="s">
        <v>843</v>
      </c>
      <c r="H658" s="16" t="s">
        <v>843</v>
      </c>
      <c r="I658" s="16">
        <v>254.3</v>
      </c>
      <c r="J658" s="16">
        <v>25.43</v>
      </c>
      <c r="K658" s="16" t="s">
        <v>3941</v>
      </c>
    </row>
    <row r="659" spans="1:11" ht="27">
      <c r="A659" s="16">
        <v>10</v>
      </c>
      <c r="B659" s="16">
        <v>657</v>
      </c>
      <c r="C659" s="16" t="s">
        <v>3889</v>
      </c>
      <c r="D659" s="16" t="s">
        <v>51</v>
      </c>
      <c r="E659" s="16" t="s">
        <v>1920</v>
      </c>
      <c r="F659" s="16" t="s">
        <v>89</v>
      </c>
      <c r="G659" s="16" t="s">
        <v>3778</v>
      </c>
      <c r="H659" s="16" t="s">
        <v>3778</v>
      </c>
      <c r="I659" s="16">
        <v>36.89</v>
      </c>
      <c r="J659" s="16">
        <v>36.89</v>
      </c>
      <c r="K659" s="16" t="s">
        <v>3945</v>
      </c>
    </row>
    <row r="660" spans="1:11" ht="54">
      <c r="A660" s="16">
        <v>10</v>
      </c>
      <c r="B660" s="16">
        <v>658</v>
      </c>
      <c r="C660" s="16" t="s">
        <v>3889</v>
      </c>
      <c r="D660" s="16" t="s">
        <v>3950</v>
      </c>
      <c r="E660" s="16" t="s">
        <v>3951</v>
      </c>
      <c r="F660" s="16" t="s">
        <v>47</v>
      </c>
      <c r="G660" s="16" t="s">
        <v>843</v>
      </c>
      <c r="H660" s="16" t="s">
        <v>843</v>
      </c>
      <c r="I660" s="16">
        <v>25.43</v>
      </c>
      <c r="J660" s="16">
        <v>25.43</v>
      </c>
      <c r="K660" s="16" t="s">
        <v>3949</v>
      </c>
    </row>
    <row r="661" spans="1:11" ht="27">
      <c r="A661" s="16">
        <v>10</v>
      </c>
      <c r="B661" s="16">
        <v>659</v>
      </c>
      <c r="C661" s="16" t="s">
        <v>3889</v>
      </c>
      <c r="D661" s="16" t="s">
        <v>3577</v>
      </c>
      <c r="E661" s="16" t="s">
        <v>1916</v>
      </c>
      <c r="F661" s="16" t="s">
        <v>47</v>
      </c>
      <c r="G661" s="16" t="s">
        <v>3915</v>
      </c>
      <c r="H661" s="16" t="s">
        <v>3915</v>
      </c>
      <c r="I661" s="16">
        <v>28.56</v>
      </c>
      <c r="J661" s="16">
        <v>28.56</v>
      </c>
      <c r="K661" s="16" t="s">
        <v>3952</v>
      </c>
    </row>
    <row r="662" spans="1:11" ht="27">
      <c r="A662" s="16">
        <v>10</v>
      </c>
      <c r="B662" s="16">
        <v>660</v>
      </c>
      <c r="C662" s="16" t="s">
        <v>3889</v>
      </c>
      <c r="D662" s="16" t="s">
        <v>51</v>
      </c>
      <c r="E662" s="16" t="s">
        <v>3825</v>
      </c>
      <c r="F662" s="16" t="s">
        <v>89</v>
      </c>
      <c r="G662" s="16" t="s">
        <v>3919</v>
      </c>
      <c r="H662" s="16" t="s">
        <v>3919</v>
      </c>
      <c r="I662" s="16">
        <v>34.9</v>
      </c>
      <c r="J662" s="16"/>
      <c r="K662" s="16" t="s">
        <v>3953</v>
      </c>
    </row>
    <row r="663" spans="1:11" ht="27">
      <c r="A663" s="16">
        <v>10</v>
      </c>
      <c r="B663" s="16">
        <v>661</v>
      </c>
      <c r="C663" s="16" t="s">
        <v>3889</v>
      </c>
      <c r="D663" s="16" t="s">
        <v>51</v>
      </c>
      <c r="E663" s="16" t="s">
        <v>3592</v>
      </c>
      <c r="F663" s="16" t="s">
        <v>89</v>
      </c>
      <c r="G663" s="16" t="s">
        <v>3778</v>
      </c>
      <c r="H663" s="16" t="s">
        <v>3778</v>
      </c>
      <c r="I663" s="16">
        <v>29.59</v>
      </c>
      <c r="J663" s="16">
        <v>29.59</v>
      </c>
      <c r="K663" s="16" t="s">
        <v>3954</v>
      </c>
    </row>
    <row r="664" spans="1:11" ht="40.5">
      <c r="A664" s="16">
        <v>10</v>
      </c>
      <c r="B664" s="16">
        <v>662</v>
      </c>
      <c r="C664" s="16" t="s">
        <v>3889</v>
      </c>
      <c r="D664" s="16" t="s">
        <v>3577</v>
      </c>
      <c r="E664" s="16" t="s">
        <v>3958</v>
      </c>
      <c r="F664" s="16" t="s">
        <v>89</v>
      </c>
      <c r="G664" s="16" t="s">
        <v>274</v>
      </c>
      <c r="H664" s="16" t="s">
        <v>274</v>
      </c>
      <c r="I664" s="16">
        <v>3.84</v>
      </c>
      <c r="J664" s="16">
        <v>3.84</v>
      </c>
      <c r="K664" s="16" t="s">
        <v>3957</v>
      </c>
    </row>
    <row r="665" spans="1:11" ht="27">
      <c r="A665" s="16">
        <v>10</v>
      </c>
      <c r="B665" s="16">
        <v>663</v>
      </c>
      <c r="C665" s="16" t="s">
        <v>3889</v>
      </c>
      <c r="D665" s="16" t="s">
        <v>51</v>
      </c>
      <c r="E665" s="16" t="s">
        <v>3734</v>
      </c>
      <c r="F665" s="16" t="s">
        <v>47</v>
      </c>
      <c r="G665" s="16" t="s">
        <v>3575</v>
      </c>
      <c r="H665" s="16" t="s">
        <v>3575</v>
      </c>
      <c r="I665" s="16">
        <v>12</v>
      </c>
      <c r="J665" s="16">
        <v>12</v>
      </c>
      <c r="K665" s="16" t="s">
        <v>3961</v>
      </c>
    </row>
    <row r="666" spans="1:11" ht="27">
      <c r="A666" s="16">
        <v>10</v>
      </c>
      <c r="B666" s="16">
        <v>664</v>
      </c>
      <c r="C666" s="16" t="s">
        <v>3889</v>
      </c>
      <c r="D666" s="16" t="s">
        <v>51</v>
      </c>
      <c r="E666" s="16" t="s">
        <v>3709</v>
      </c>
      <c r="F666" s="16" t="s">
        <v>512</v>
      </c>
      <c r="G666" s="16" t="s">
        <v>3195</v>
      </c>
      <c r="H666" s="16" t="s">
        <v>3195</v>
      </c>
      <c r="I666" s="16">
        <v>14.3</v>
      </c>
      <c r="J666" s="16">
        <v>14.3</v>
      </c>
      <c r="K666" s="16" t="s">
        <v>3964</v>
      </c>
    </row>
    <row r="667" spans="1:11" ht="27">
      <c r="A667" s="16">
        <v>10</v>
      </c>
      <c r="B667" s="16">
        <v>665</v>
      </c>
      <c r="C667" s="16" t="s">
        <v>3889</v>
      </c>
      <c r="D667" s="16" t="s">
        <v>51</v>
      </c>
      <c r="E667" s="16" t="s">
        <v>3869</v>
      </c>
      <c r="F667" s="16" t="s">
        <v>512</v>
      </c>
      <c r="G667" s="16" t="s">
        <v>3195</v>
      </c>
      <c r="H667" s="16" t="s">
        <v>3195</v>
      </c>
      <c r="I667" s="16">
        <v>14.31</v>
      </c>
      <c r="J667" s="16">
        <v>14.31</v>
      </c>
      <c r="K667" s="16" t="s">
        <v>3967</v>
      </c>
    </row>
    <row r="668" spans="1:11" ht="27">
      <c r="A668" s="16">
        <v>10</v>
      </c>
      <c r="B668" s="16">
        <v>666</v>
      </c>
      <c r="C668" s="16" t="s">
        <v>3889</v>
      </c>
      <c r="D668" s="16" t="s">
        <v>51</v>
      </c>
      <c r="E668" s="16" t="s">
        <v>3709</v>
      </c>
      <c r="F668" s="16" t="s">
        <v>512</v>
      </c>
      <c r="G668" s="16" t="s">
        <v>3972</v>
      </c>
      <c r="H668" s="16" t="s">
        <v>3972</v>
      </c>
      <c r="I668" s="16">
        <v>14.52</v>
      </c>
      <c r="J668" s="16">
        <v>14.52</v>
      </c>
      <c r="K668" s="16" t="s">
        <v>3970</v>
      </c>
    </row>
    <row r="669" spans="1:11" ht="27">
      <c r="A669" s="16">
        <v>10</v>
      </c>
      <c r="B669" s="16">
        <v>667</v>
      </c>
      <c r="C669" s="16" t="s">
        <v>3889</v>
      </c>
      <c r="D669" s="16" t="s">
        <v>51</v>
      </c>
      <c r="E669" s="16" t="s">
        <v>3668</v>
      </c>
      <c r="F669" s="16" t="s">
        <v>47</v>
      </c>
      <c r="G669" s="16" t="s">
        <v>3689</v>
      </c>
      <c r="H669" s="16" t="s">
        <v>3689</v>
      </c>
      <c r="I669" s="16">
        <v>69</v>
      </c>
      <c r="J669" s="16">
        <v>69</v>
      </c>
      <c r="K669" s="16" t="s">
        <v>3982</v>
      </c>
    </row>
    <row r="670" spans="1:11" ht="40.5">
      <c r="A670" s="16">
        <v>10</v>
      </c>
      <c r="B670" s="16">
        <v>668</v>
      </c>
      <c r="C670" s="16" t="s">
        <v>3889</v>
      </c>
      <c r="D670" s="16" t="s">
        <v>3577</v>
      </c>
      <c r="E670" s="16" t="s">
        <v>3986</v>
      </c>
      <c r="F670" s="16" t="s">
        <v>89</v>
      </c>
      <c r="G670" s="16" t="s">
        <v>274</v>
      </c>
      <c r="H670" s="16" t="s">
        <v>274</v>
      </c>
      <c r="I670" s="16">
        <v>19</v>
      </c>
      <c r="J670" s="16">
        <v>19</v>
      </c>
      <c r="K670" s="16" t="s">
        <v>3985</v>
      </c>
    </row>
    <row r="671" spans="1:11" ht="27">
      <c r="A671" s="16">
        <v>10</v>
      </c>
      <c r="B671" s="16">
        <v>669</v>
      </c>
      <c r="C671" s="16" t="s">
        <v>3889</v>
      </c>
      <c r="D671" s="16" t="s">
        <v>51</v>
      </c>
      <c r="E671" s="16" t="s">
        <v>3668</v>
      </c>
      <c r="F671" s="16" t="s">
        <v>47</v>
      </c>
      <c r="G671" s="16" t="s">
        <v>3644</v>
      </c>
      <c r="H671" s="16" t="s">
        <v>3644</v>
      </c>
      <c r="I671" s="16">
        <v>39</v>
      </c>
      <c r="J671" s="16">
        <v>39</v>
      </c>
      <c r="K671" s="16" t="s">
        <v>3996</v>
      </c>
    </row>
    <row r="672" spans="1:11" ht="27">
      <c r="A672" s="16">
        <v>10</v>
      </c>
      <c r="B672" s="16">
        <v>670</v>
      </c>
      <c r="C672" s="16" t="s">
        <v>3889</v>
      </c>
      <c r="D672" s="16" t="s">
        <v>51</v>
      </c>
      <c r="E672" s="16" t="s">
        <v>3734</v>
      </c>
      <c r="F672" s="16" t="s">
        <v>47</v>
      </c>
      <c r="G672" s="16" t="s">
        <v>3644</v>
      </c>
      <c r="H672" s="16" t="s">
        <v>3644</v>
      </c>
      <c r="I672" s="16">
        <v>29</v>
      </c>
      <c r="J672" s="16">
        <v>29</v>
      </c>
      <c r="K672" s="16" t="s">
        <v>3999</v>
      </c>
    </row>
    <row r="673" spans="1:11" ht="27">
      <c r="A673" s="16">
        <v>10</v>
      </c>
      <c r="B673" s="16">
        <v>671</v>
      </c>
      <c r="C673" s="16" t="s">
        <v>3889</v>
      </c>
      <c r="D673" s="16" t="s">
        <v>3633</v>
      </c>
      <c r="E673" s="16" t="s">
        <v>4003</v>
      </c>
      <c r="F673" s="16" t="s">
        <v>89</v>
      </c>
      <c r="G673" s="16" t="s">
        <v>453</v>
      </c>
      <c r="H673" s="16" t="s">
        <v>453</v>
      </c>
      <c r="I673" s="16">
        <v>10.58</v>
      </c>
      <c r="J673" s="16">
        <v>10.58</v>
      </c>
      <c r="K673" s="16" t="s">
        <v>4002</v>
      </c>
    </row>
    <row r="674" spans="1:11" ht="27">
      <c r="A674" s="16">
        <v>10</v>
      </c>
      <c r="B674" s="16">
        <v>672</v>
      </c>
      <c r="C674" s="16" t="s">
        <v>3889</v>
      </c>
      <c r="D674" s="16" t="s">
        <v>51</v>
      </c>
      <c r="E674" s="16" t="s">
        <v>3869</v>
      </c>
      <c r="F674" s="16" t="s">
        <v>512</v>
      </c>
      <c r="G674" s="16" t="s">
        <v>3972</v>
      </c>
      <c r="H674" s="16" t="s">
        <v>3972</v>
      </c>
      <c r="I674" s="16">
        <v>17.05</v>
      </c>
      <c r="J674" s="16">
        <v>17.05</v>
      </c>
      <c r="K674" s="16" t="s">
        <v>4006</v>
      </c>
    </row>
    <row r="675" spans="1:11" ht="27">
      <c r="A675" s="16">
        <v>10</v>
      </c>
      <c r="B675" s="16">
        <v>673</v>
      </c>
      <c r="C675" s="16" t="s">
        <v>3889</v>
      </c>
      <c r="D675" s="16" t="s">
        <v>51</v>
      </c>
      <c r="E675" s="16" t="s">
        <v>3734</v>
      </c>
      <c r="F675" s="16" t="s">
        <v>47</v>
      </c>
      <c r="G675" s="16" t="s">
        <v>3689</v>
      </c>
      <c r="H675" s="16" t="s">
        <v>3689</v>
      </c>
      <c r="I675" s="16">
        <v>63.87</v>
      </c>
      <c r="J675" s="16">
        <v>63.87</v>
      </c>
      <c r="K675" s="16" t="s">
        <v>4009</v>
      </c>
    </row>
    <row r="676" spans="1:11" ht="40.5">
      <c r="A676" s="16">
        <v>10</v>
      </c>
      <c r="B676" s="16">
        <v>674</v>
      </c>
      <c r="C676" s="16" t="s">
        <v>3889</v>
      </c>
      <c r="D676" s="16" t="s">
        <v>3577</v>
      </c>
      <c r="E676" s="16" t="s">
        <v>4013</v>
      </c>
      <c r="F676" s="16" t="s">
        <v>89</v>
      </c>
      <c r="G676" s="16" t="s">
        <v>274</v>
      </c>
      <c r="H676" s="16" t="s">
        <v>274</v>
      </c>
      <c r="I676" s="16">
        <v>10.58</v>
      </c>
      <c r="J676" s="16">
        <v>10.58</v>
      </c>
      <c r="K676" s="16" t="s">
        <v>4012</v>
      </c>
    </row>
    <row r="677" spans="1:11" ht="27">
      <c r="A677" s="16">
        <v>10</v>
      </c>
      <c r="B677" s="16">
        <v>675</v>
      </c>
      <c r="C677" s="16" t="s">
        <v>3889</v>
      </c>
      <c r="D677" s="16" t="s">
        <v>51</v>
      </c>
      <c r="E677" s="16" t="s">
        <v>3697</v>
      </c>
      <c r="F677" s="16" t="s">
        <v>47</v>
      </c>
      <c r="G677" s="16" t="s">
        <v>3575</v>
      </c>
      <c r="H677" s="16" t="s">
        <v>3575</v>
      </c>
      <c r="I677" s="16">
        <v>15.75</v>
      </c>
      <c r="J677" s="16">
        <v>15.75</v>
      </c>
      <c r="K677" s="16" t="s">
        <v>4016</v>
      </c>
    </row>
    <row r="678" spans="1:11" ht="27">
      <c r="A678" s="16">
        <v>10</v>
      </c>
      <c r="B678" s="16">
        <v>676</v>
      </c>
      <c r="C678" s="16" t="s">
        <v>3889</v>
      </c>
      <c r="D678" s="16" t="s">
        <v>51</v>
      </c>
      <c r="E678" s="16" t="s">
        <v>3668</v>
      </c>
      <c r="F678" s="16" t="s">
        <v>47</v>
      </c>
      <c r="G678" s="16" t="s">
        <v>3575</v>
      </c>
      <c r="H678" s="16" t="s">
        <v>3575</v>
      </c>
      <c r="I678" s="16">
        <v>16.420000000000002</v>
      </c>
      <c r="J678" s="16">
        <v>16.420000000000002</v>
      </c>
      <c r="K678" s="16" t="s">
        <v>4019</v>
      </c>
    </row>
    <row r="679" spans="1:11" ht="27">
      <c r="A679" s="16">
        <v>10</v>
      </c>
      <c r="B679" s="16">
        <v>677</v>
      </c>
      <c r="C679" s="16" t="s">
        <v>3889</v>
      </c>
      <c r="D679" s="16" t="s">
        <v>51</v>
      </c>
      <c r="E679" s="16" t="s">
        <v>3588</v>
      </c>
      <c r="F679" s="16" t="s">
        <v>512</v>
      </c>
      <c r="G679" s="16" t="s">
        <v>3649</v>
      </c>
      <c r="H679" s="16" t="s">
        <v>3649</v>
      </c>
      <c r="I679" s="16">
        <v>7.9</v>
      </c>
      <c r="J679" s="16">
        <v>7.9</v>
      </c>
      <c r="K679" s="16" t="s">
        <v>4026</v>
      </c>
    </row>
    <row r="680" spans="1:11" ht="27">
      <c r="A680" s="16">
        <v>10</v>
      </c>
      <c r="B680" s="16">
        <v>678</v>
      </c>
      <c r="C680" s="16" t="s">
        <v>3889</v>
      </c>
      <c r="D680" s="16" t="s">
        <v>51</v>
      </c>
      <c r="E680" s="16" t="s">
        <v>3588</v>
      </c>
      <c r="F680" s="16" t="s">
        <v>512</v>
      </c>
      <c r="G680" s="16" t="s">
        <v>4031</v>
      </c>
      <c r="H680" s="16" t="s">
        <v>4031</v>
      </c>
      <c r="I680" s="16">
        <v>6.81</v>
      </c>
      <c r="J680" s="16">
        <v>6.81</v>
      </c>
      <c r="K680" s="16" t="s">
        <v>4029</v>
      </c>
    </row>
    <row r="681" spans="1:11" ht="27">
      <c r="A681" s="16">
        <v>10</v>
      </c>
      <c r="B681" s="16">
        <v>679</v>
      </c>
      <c r="C681" s="16" t="s">
        <v>3889</v>
      </c>
      <c r="D681" s="16" t="s">
        <v>51</v>
      </c>
      <c r="E681" s="16" t="s">
        <v>3730</v>
      </c>
      <c r="F681" s="16" t="s">
        <v>89</v>
      </c>
      <c r="G681" s="16" t="s">
        <v>3778</v>
      </c>
      <c r="H681" s="16" t="s">
        <v>3778</v>
      </c>
      <c r="I681" s="16">
        <v>62.71</v>
      </c>
      <c r="J681" s="16">
        <v>62.71</v>
      </c>
      <c r="K681" s="16" t="s">
        <v>4034</v>
      </c>
    </row>
    <row r="682" spans="1:11" ht="27">
      <c r="A682" s="16">
        <v>10</v>
      </c>
      <c r="B682" s="16">
        <v>680</v>
      </c>
      <c r="C682" s="16" t="s">
        <v>3889</v>
      </c>
      <c r="D682" s="16" t="s">
        <v>51</v>
      </c>
      <c r="E682" s="16" t="s">
        <v>3596</v>
      </c>
      <c r="F682" s="16" t="s">
        <v>47</v>
      </c>
      <c r="G682" s="16" t="s">
        <v>3644</v>
      </c>
      <c r="H682" s="16" t="s">
        <v>3644</v>
      </c>
      <c r="I682" s="16">
        <v>7.17</v>
      </c>
      <c r="J682" s="16">
        <v>7.17</v>
      </c>
      <c r="K682" s="16" t="s">
        <v>4042</v>
      </c>
    </row>
    <row r="683" spans="1:11" ht="27">
      <c r="A683" s="16">
        <v>10</v>
      </c>
      <c r="B683" s="16">
        <v>681</v>
      </c>
      <c r="C683" s="16" t="s">
        <v>3889</v>
      </c>
      <c r="D683" s="16" t="s">
        <v>51</v>
      </c>
      <c r="E683" s="16" t="s">
        <v>4046</v>
      </c>
      <c r="F683" s="16" t="s">
        <v>89</v>
      </c>
      <c r="G683" s="16" t="s">
        <v>3604</v>
      </c>
      <c r="H683" s="16" t="s">
        <v>3605</v>
      </c>
      <c r="I683" s="16">
        <v>47.88</v>
      </c>
      <c r="J683" s="16">
        <v>47.88</v>
      </c>
      <c r="K683" s="16" t="s">
        <v>4045</v>
      </c>
    </row>
    <row r="684" spans="1:11" ht="27">
      <c r="A684" s="16">
        <v>10</v>
      </c>
      <c r="B684" s="16">
        <v>682</v>
      </c>
      <c r="C684" s="16" t="s">
        <v>3889</v>
      </c>
      <c r="D684" s="16" t="s">
        <v>51</v>
      </c>
      <c r="E684" s="16" t="s">
        <v>3624</v>
      </c>
      <c r="F684" s="16" t="s">
        <v>89</v>
      </c>
      <c r="G684" s="16" t="s">
        <v>3778</v>
      </c>
      <c r="H684" s="16" t="s">
        <v>3778</v>
      </c>
      <c r="I684" s="16">
        <v>50</v>
      </c>
      <c r="J684" s="16">
        <v>50</v>
      </c>
      <c r="K684" s="16" t="s">
        <v>4052</v>
      </c>
    </row>
    <row r="685" spans="1:11" ht="54">
      <c r="A685" s="16">
        <v>10</v>
      </c>
      <c r="B685" s="16">
        <v>683</v>
      </c>
      <c r="C685" s="16" t="s">
        <v>3889</v>
      </c>
      <c r="D685" s="16" t="s">
        <v>2162</v>
      </c>
      <c r="E685" s="16" t="s">
        <v>4062</v>
      </c>
      <c r="F685" s="16" t="s">
        <v>89</v>
      </c>
      <c r="G685" s="16" t="s">
        <v>843</v>
      </c>
      <c r="H685" s="16" t="s">
        <v>843</v>
      </c>
      <c r="I685" s="16">
        <v>539</v>
      </c>
      <c r="J685" s="16">
        <v>53.9</v>
      </c>
      <c r="K685" s="16" t="s">
        <v>4061</v>
      </c>
    </row>
    <row r="686" spans="1:11" ht="27">
      <c r="A686" s="16">
        <v>5</v>
      </c>
      <c r="B686" s="16">
        <v>684</v>
      </c>
      <c r="C686" s="16" t="s">
        <v>4065</v>
      </c>
      <c r="D686" s="16" t="s">
        <v>3834</v>
      </c>
      <c r="E686" s="16" t="s">
        <v>4069</v>
      </c>
      <c r="F686" s="16" t="s">
        <v>89</v>
      </c>
      <c r="G686" s="16" t="s">
        <v>3837</v>
      </c>
      <c r="H686" s="16" t="s">
        <v>3837</v>
      </c>
      <c r="I686" s="16">
        <v>7.9</v>
      </c>
      <c r="J686" s="16">
        <v>0.79</v>
      </c>
      <c r="K686" s="16" t="s">
        <v>4068</v>
      </c>
    </row>
    <row r="687" spans="1:11" ht="54">
      <c r="A687" s="16">
        <v>5</v>
      </c>
      <c r="B687" s="16">
        <v>685</v>
      </c>
      <c r="C687" s="16" t="s">
        <v>4065</v>
      </c>
      <c r="D687" s="16" t="s">
        <v>3587</v>
      </c>
      <c r="E687" s="16" t="s">
        <v>4073</v>
      </c>
      <c r="F687" s="16" t="s">
        <v>89</v>
      </c>
      <c r="G687" s="16" t="s">
        <v>3837</v>
      </c>
      <c r="H687" s="16" t="s">
        <v>3837</v>
      </c>
      <c r="I687" s="16">
        <v>12.7</v>
      </c>
      <c r="J687" s="16">
        <v>1.27</v>
      </c>
      <c r="K687" s="16" t="s">
        <v>4072</v>
      </c>
    </row>
    <row r="688" spans="1:11" ht="27">
      <c r="A688" s="16">
        <v>5</v>
      </c>
      <c r="B688" s="16">
        <v>686</v>
      </c>
      <c r="C688" s="16" t="s">
        <v>4065</v>
      </c>
      <c r="D688" s="16" t="s">
        <v>51</v>
      </c>
      <c r="E688" s="16" t="s">
        <v>1916</v>
      </c>
      <c r="F688" s="16" t="s">
        <v>47</v>
      </c>
      <c r="G688" s="16" t="s">
        <v>3751</v>
      </c>
      <c r="H688" s="16" t="s">
        <v>3751</v>
      </c>
      <c r="I688" s="16">
        <v>1.18</v>
      </c>
      <c r="J688" s="16">
        <v>1.18</v>
      </c>
      <c r="K688" s="16" t="s">
        <v>4082</v>
      </c>
    </row>
    <row r="689" spans="1:11" ht="27">
      <c r="A689" s="16">
        <v>5</v>
      </c>
      <c r="B689" s="16">
        <v>687</v>
      </c>
      <c r="C689" s="16" t="s">
        <v>4065</v>
      </c>
      <c r="D689" s="16" t="s">
        <v>51</v>
      </c>
      <c r="E689" s="16" t="s">
        <v>1836</v>
      </c>
      <c r="F689" s="16" t="s">
        <v>89</v>
      </c>
      <c r="G689" s="16" t="s">
        <v>3778</v>
      </c>
      <c r="H689" s="16" t="s">
        <v>3778</v>
      </c>
      <c r="I689" s="16">
        <v>29.8</v>
      </c>
      <c r="J689" s="16">
        <v>29.8</v>
      </c>
      <c r="K689" s="16" t="s">
        <v>4088</v>
      </c>
    </row>
    <row r="690" spans="1:11" ht="27">
      <c r="A690" s="16">
        <v>5</v>
      </c>
      <c r="B690" s="16">
        <v>688</v>
      </c>
      <c r="C690" s="16" t="s">
        <v>4065</v>
      </c>
      <c r="D690" s="16" t="s">
        <v>51</v>
      </c>
      <c r="E690" s="16" t="s">
        <v>1916</v>
      </c>
      <c r="F690" s="16" t="s">
        <v>47</v>
      </c>
      <c r="G690" s="16" t="s">
        <v>3619</v>
      </c>
      <c r="H690" s="16" t="s">
        <v>3619</v>
      </c>
      <c r="I690" s="16">
        <v>37.880000000000003</v>
      </c>
      <c r="J690" s="16">
        <v>37.880000000000003</v>
      </c>
      <c r="K690" s="16" t="s">
        <v>4091</v>
      </c>
    </row>
    <row r="691" spans="1:11" ht="27">
      <c r="A691" s="16">
        <v>5</v>
      </c>
      <c r="B691" s="16">
        <v>689</v>
      </c>
      <c r="C691" s="16" t="s">
        <v>4065</v>
      </c>
      <c r="D691" s="16" t="s">
        <v>51</v>
      </c>
      <c r="E691" s="16" t="s">
        <v>3628</v>
      </c>
      <c r="F691" s="16" t="s">
        <v>47</v>
      </c>
      <c r="G691" s="16" t="s">
        <v>3619</v>
      </c>
      <c r="H691" s="16" t="s">
        <v>3619</v>
      </c>
      <c r="I691" s="16">
        <v>22.28</v>
      </c>
      <c r="J691" s="16">
        <v>22.28</v>
      </c>
      <c r="K691" s="16" t="s">
        <v>4098</v>
      </c>
    </row>
    <row r="692" spans="1:11" ht="27">
      <c r="A692" s="16">
        <v>6</v>
      </c>
      <c r="B692" s="16">
        <v>690</v>
      </c>
      <c r="C692" s="16" t="s">
        <v>4112</v>
      </c>
      <c r="D692" s="16" t="s">
        <v>45</v>
      </c>
      <c r="E692" s="16" t="s">
        <v>4113</v>
      </c>
      <c r="F692" s="16" t="s">
        <v>89</v>
      </c>
      <c r="G692" s="16" t="s">
        <v>4115</v>
      </c>
      <c r="H692" s="16" t="s">
        <v>4115</v>
      </c>
      <c r="I692" s="16">
        <v>19.559999999999999</v>
      </c>
      <c r="J692" s="16">
        <v>4.8899999999999997</v>
      </c>
      <c r="K692" s="16" t="s">
        <v>4111</v>
      </c>
    </row>
    <row r="693" spans="1:11" ht="27">
      <c r="A693" s="16">
        <v>6</v>
      </c>
      <c r="B693" s="16">
        <v>691</v>
      </c>
      <c r="C693" s="16" t="s">
        <v>4119</v>
      </c>
      <c r="D693" s="16" t="s">
        <v>45</v>
      </c>
      <c r="E693" s="16" t="s">
        <v>4120</v>
      </c>
      <c r="F693" s="16" t="s">
        <v>47</v>
      </c>
      <c r="G693" s="16" t="s">
        <v>389</v>
      </c>
      <c r="H693" s="16" t="s">
        <v>389</v>
      </c>
      <c r="I693" s="16">
        <v>1.27</v>
      </c>
      <c r="J693" s="16">
        <v>1.27</v>
      </c>
      <c r="K693" s="16" t="s">
        <v>4118</v>
      </c>
    </row>
    <row r="694" spans="1:11" ht="27">
      <c r="A694" s="16">
        <v>6</v>
      </c>
      <c r="B694" s="16">
        <v>692</v>
      </c>
      <c r="C694" s="16" t="s">
        <v>4124</v>
      </c>
      <c r="D694" s="16" t="s">
        <v>45</v>
      </c>
      <c r="E694" s="16" t="s">
        <v>4125</v>
      </c>
      <c r="F694" s="16" t="s">
        <v>47</v>
      </c>
      <c r="G694" s="16" t="s">
        <v>1788</v>
      </c>
      <c r="H694" s="16" t="s">
        <v>1788</v>
      </c>
      <c r="I694" s="16">
        <v>0.98</v>
      </c>
      <c r="J694" s="16">
        <v>0.98</v>
      </c>
      <c r="K694" s="16" t="s">
        <v>4123</v>
      </c>
    </row>
    <row r="695" spans="1:11" ht="67.5">
      <c r="A695" s="16">
        <v>6</v>
      </c>
      <c r="B695" s="16">
        <v>693</v>
      </c>
      <c r="C695" s="16" t="s">
        <v>4124</v>
      </c>
      <c r="D695" s="16" t="s">
        <v>45</v>
      </c>
      <c r="E695" s="16" t="s">
        <v>4129</v>
      </c>
      <c r="F695" s="16" t="s">
        <v>47</v>
      </c>
      <c r="G695" s="16" t="s">
        <v>2133</v>
      </c>
      <c r="H695" s="16" t="s">
        <v>2133</v>
      </c>
      <c r="I695" s="16">
        <v>1.2</v>
      </c>
      <c r="J695" s="16">
        <v>1.2</v>
      </c>
      <c r="K695" s="16" t="s">
        <v>4128</v>
      </c>
    </row>
    <row r="696" spans="1:11" ht="27">
      <c r="A696" s="16">
        <v>6</v>
      </c>
      <c r="B696" s="16">
        <v>694</v>
      </c>
      <c r="C696" s="16" t="s">
        <v>4124</v>
      </c>
      <c r="D696" s="16" t="s">
        <v>45</v>
      </c>
      <c r="E696" s="16" t="s">
        <v>4133</v>
      </c>
      <c r="F696" s="16" t="s">
        <v>47</v>
      </c>
      <c r="G696" s="16" t="s">
        <v>3406</v>
      </c>
      <c r="H696" s="16" t="s">
        <v>3406</v>
      </c>
      <c r="I696" s="16">
        <v>1.52</v>
      </c>
      <c r="J696" s="16">
        <v>1.52</v>
      </c>
      <c r="K696" s="16" t="s">
        <v>4132</v>
      </c>
    </row>
    <row r="697" spans="1:11" ht="40.5">
      <c r="A697" s="16">
        <v>6</v>
      </c>
      <c r="B697" s="16">
        <v>695</v>
      </c>
      <c r="C697" s="16" t="s">
        <v>4124</v>
      </c>
      <c r="D697" s="16" t="s">
        <v>45</v>
      </c>
      <c r="E697" s="16" t="s">
        <v>4142</v>
      </c>
      <c r="F697" s="16" t="s">
        <v>47</v>
      </c>
      <c r="G697" s="16" t="s">
        <v>4144</v>
      </c>
      <c r="H697" s="16" t="s">
        <v>4144</v>
      </c>
      <c r="I697" s="16">
        <v>13.31</v>
      </c>
      <c r="J697" s="16">
        <v>13.31</v>
      </c>
      <c r="K697" s="16" t="s">
        <v>4141</v>
      </c>
    </row>
    <row r="698" spans="1:11" ht="67.5">
      <c r="A698" s="16">
        <v>6</v>
      </c>
      <c r="B698" s="16">
        <v>696</v>
      </c>
      <c r="C698" s="16" t="s">
        <v>4124</v>
      </c>
      <c r="D698" s="16" t="s">
        <v>51</v>
      </c>
      <c r="E698" s="16" t="s">
        <v>4148</v>
      </c>
      <c r="F698" s="16" t="s">
        <v>47</v>
      </c>
      <c r="G698" s="16" t="s">
        <v>4150</v>
      </c>
      <c r="H698" s="16" t="s">
        <v>4150</v>
      </c>
      <c r="I698" s="16">
        <v>15.18</v>
      </c>
      <c r="J698" s="16">
        <v>15.18</v>
      </c>
      <c r="K698" s="16" t="s">
        <v>4147</v>
      </c>
    </row>
    <row r="699" spans="1:11" ht="40.5">
      <c r="A699" s="16">
        <v>6</v>
      </c>
      <c r="B699" s="16">
        <v>697</v>
      </c>
      <c r="C699" s="16" t="s">
        <v>4124</v>
      </c>
      <c r="D699" s="16" t="s">
        <v>45</v>
      </c>
      <c r="E699" s="16" t="s">
        <v>4142</v>
      </c>
      <c r="F699" s="16" t="s">
        <v>47</v>
      </c>
      <c r="G699" s="16" t="s">
        <v>4144</v>
      </c>
      <c r="H699" s="16" t="s">
        <v>4144</v>
      </c>
      <c r="I699" s="16">
        <v>14.45</v>
      </c>
      <c r="J699" s="16">
        <v>14.45</v>
      </c>
      <c r="K699" s="16" t="s">
        <v>4153</v>
      </c>
    </row>
    <row r="700" spans="1:11" ht="40.5">
      <c r="A700" s="16">
        <v>6</v>
      </c>
      <c r="B700" s="16">
        <v>698</v>
      </c>
      <c r="C700" s="16" t="s">
        <v>4155</v>
      </c>
      <c r="D700" s="16" t="s">
        <v>51</v>
      </c>
      <c r="E700" s="16" t="s">
        <v>4156</v>
      </c>
      <c r="F700" s="16" t="s">
        <v>89</v>
      </c>
      <c r="G700" s="16" t="s">
        <v>3237</v>
      </c>
      <c r="H700" s="16" t="s">
        <v>3237</v>
      </c>
      <c r="I700" s="16">
        <v>10</v>
      </c>
      <c r="J700" s="16">
        <v>1</v>
      </c>
      <c r="K700" s="16" t="s">
        <v>4154</v>
      </c>
    </row>
    <row r="701" spans="1:11" ht="27">
      <c r="A701" s="16">
        <v>6</v>
      </c>
      <c r="B701" s="16">
        <v>699</v>
      </c>
      <c r="C701" s="16" t="s">
        <v>4155</v>
      </c>
      <c r="D701" s="16" t="s">
        <v>51</v>
      </c>
      <c r="E701" s="16" t="s">
        <v>4160</v>
      </c>
      <c r="F701" s="16" t="s">
        <v>89</v>
      </c>
      <c r="G701" s="16" t="s">
        <v>2141</v>
      </c>
      <c r="H701" s="16" t="s">
        <v>2141</v>
      </c>
      <c r="I701" s="16">
        <v>10.85</v>
      </c>
      <c r="J701" s="16">
        <v>2.17</v>
      </c>
      <c r="K701" s="16" t="s">
        <v>4159</v>
      </c>
    </row>
    <row r="702" spans="1:11" ht="40.5">
      <c r="A702" s="16">
        <v>6</v>
      </c>
      <c r="B702" s="16">
        <v>700</v>
      </c>
      <c r="C702" s="16" t="s">
        <v>4155</v>
      </c>
      <c r="D702" s="16" t="s">
        <v>45</v>
      </c>
      <c r="E702" s="16" t="s">
        <v>4164</v>
      </c>
      <c r="F702" s="16" t="s">
        <v>512</v>
      </c>
      <c r="G702" s="16" t="s">
        <v>1714</v>
      </c>
      <c r="H702" s="16" t="s">
        <v>1714</v>
      </c>
      <c r="I702" s="16">
        <v>6.51</v>
      </c>
      <c r="J702" s="16">
        <v>6.51</v>
      </c>
      <c r="K702" s="16" t="s">
        <v>4163</v>
      </c>
    </row>
    <row r="703" spans="1:11" ht="67.5">
      <c r="A703" s="16">
        <v>6</v>
      </c>
      <c r="B703" s="16">
        <v>701</v>
      </c>
      <c r="C703" s="16" t="s">
        <v>4124</v>
      </c>
      <c r="D703" s="16" t="s">
        <v>45</v>
      </c>
      <c r="E703" s="16" t="s">
        <v>4168</v>
      </c>
      <c r="F703" s="16" t="s">
        <v>47</v>
      </c>
      <c r="G703" s="16" t="s">
        <v>2133</v>
      </c>
      <c r="H703" s="16" t="s">
        <v>2133</v>
      </c>
      <c r="I703" s="16">
        <v>7.9</v>
      </c>
      <c r="J703" s="16">
        <v>7.9</v>
      </c>
      <c r="K703" s="16" t="s">
        <v>4167</v>
      </c>
    </row>
    <row r="704" spans="1:11" ht="67.5">
      <c r="A704" s="16">
        <v>6</v>
      </c>
      <c r="B704" s="16">
        <v>702</v>
      </c>
      <c r="C704" s="16" t="s">
        <v>4124</v>
      </c>
      <c r="D704" s="16" t="s">
        <v>45</v>
      </c>
      <c r="E704" s="16" t="s">
        <v>4172</v>
      </c>
      <c r="F704" s="16" t="s">
        <v>1400</v>
      </c>
      <c r="G704" s="16" t="s">
        <v>4174</v>
      </c>
      <c r="H704" s="16" t="s">
        <v>4174</v>
      </c>
      <c r="I704" s="16">
        <v>4.9800000000000004</v>
      </c>
      <c r="J704" s="16">
        <v>4.9800000000000004</v>
      </c>
      <c r="K704" s="16" t="s">
        <v>4171</v>
      </c>
    </row>
    <row r="705" spans="1:11" ht="54">
      <c r="A705" s="16">
        <v>6</v>
      </c>
      <c r="B705" s="16">
        <v>703</v>
      </c>
      <c r="C705" s="16" t="s">
        <v>4178</v>
      </c>
      <c r="D705" s="16" t="s">
        <v>45</v>
      </c>
      <c r="E705" s="16" t="s">
        <v>4179</v>
      </c>
      <c r="F705" s="16" t="s">
        <v>47</v>
      </c>
      <c r="G705" s="16" t="s">
        <v>4181</v>
      </c>
      <c r="H705" s="16" t="s">
        <v>4181</v>
      </c>
      <c r="I705" s="16">
        <v>33.04</v>
      </c>
      <c r="J705" s="16">
        <v>33.04</v>
      </c>
      <c r="K705" s="16" t="s">
        <v>4177</v>
      </c>
    </row>
    <row r="706" spans="1:11" ht="40.5">
      <c r="A706" s="16">
        <v>6</v>
      </c>
      <c r="B706" s="16">
        <v>704</v>
      </c>
      <c r="C706" s="16" t="s">
        <v>4108</v>
      </c>
      <c r="D706" s="16" t="s">
        <v>45</v>
      </c>
      <c r="E706" s="16" t="s">
        <v>4185</v>
      </c>
      <c r="F706" s="16" t="s">
        <v>1400</v>
      </c>
      <c r="G706" s="16" t="s">
        <v>4187</v>
      </c>
      <c r="H706" s="16" t="s">
        <v>4187</v>
      </c>
      <c r="I706" s="16">
        <v>107.83</v>
      </c>
      <c r="J706" s="16">
        <v>107.83</v>
      </c>
      <c r="K706" s="16" t="s">
        <v>4184</v>
      </c>
    </row>
    <row r="707" spans="1:11" ht="40.5">
      <c r="A707" s="16">
        <v>6</v>
      </c>
      <c r="B707" s="16">
        <v>705</v>
      </c>
      <c r="C707" s="16" t="s">
        <v>4119</v>
      </c>
      <c r="D707" s="16" t="s">
        <v>45</v>
      </c>
      <c r="E707" s="16" t="s">
        <v>4191</v>
      </c>
      <c r="F707" s="16" t="s">
        <v>47</v>
      </c>
      <c r="G707" s="16" t="s">
        <v>220</v>
      </c>
      <c r="H707" s="16" t="s">
        <v>220</v>
      </c>
      <c r="I707" s="16">
        <v>13.75</v>
      </c>
      <c r="J707" s="16">
        <v>13.75</v>
      </c>
      <c r="K707" s="16" t="s">
        <v>4190</v>
      </c>
    </row>
    <row r="708" spans="1:11" ht="27">
      <c r="A708" s="16">
        <v>6</v>
      </c>
      <c r="B708" s="16">
        <v>706</v>
      </c>
      <c r="C708" s="16" t="s">
        <v>4119</v>
      </c>
      <c r="D708" s="16" t="s">
        <v>45</v>
      </c>
      <c r="E708" s="16" t="s">
        <v>4195</v>
      </c>
      <c r="F708" s="16" t="s">
        <v>1400</v>
      </c>
      <c r="G708" s="16" t="s">
        <v>71</v>
      </c>
      <c r="H708" s="16" t="s">
        <v>71</v>
      </c>
      <c r="I708" s="16">
        <v>13.42</v>
      </c>
      <c r="J708" s="16">
        <v>13.42</v>
      </c>
      <c r="K708" s="16" t="s">
        <v>4194</v>
      </c>
    </row>
    <row r="709" spans="1:11" ht="40.5">
      <c r="A709" s="16">
        <v>6</v>
      </c>
      <c r="B709" s="16">
        <v>707</v>
      </c>
      <c r="C709" s="16" t="s">
        <v>4119</v>
      </c>
      <c r="D709" s="16" t="s">
        <v>45</v>
      </c>
      <c r="E709" s="16" t="s">
        <v>4199</v>
      </c>
      <c r="F709" s="16" t="s">
        <v>89</v>
      </c>
      <c r="G709" s="16" t="s">
        <v>523</v>
      </c>
      <c r="H709" s="16" t="s">
        <v>523</v>
      </c>
      <c r="I709" s="16">
        <v>9.77</v>
      </c>
      <c r="J709" s="16">
        <v>9.77</v>
      </c>
      <c r="K709" s="16" t="s">
        <v>4198</v>
      </c>
    </row>
    <row r="710" spans="1:11" ht="27">
      <c r="A710" s="16">
        <v>6</v>
      </c>
      <c r="B710" s="16">
        <v>708</v>
      </c>
      <c r="C710" s="16" t="s">
        <v>4119</v>
      </c>
      <c r="D710" s="16" t="s">
        <v>45</v>
      </c>
      <c r="E710" s="16" t="s">
        <v>4204</v>
      </c>
      <c r="F710" s="16" t="s">
        <v>47</v>
      </c>
      <c r="G710" s="16" t="s">
        <v>71</v>
      </c>
      <c r="H710" s="16" t="s">
        <v>71</v>
      </c>
      <c r="I710" s="16">
        <v>10.63</v>
      </c>
      <c r="J710" s="16">
        <v>10.63</v>
      </c>
      <c r="K710" s="16" t="s">
        <v>4203</v>
      </c>
    </row>
    <row r="711" spans="1:11" ht="27">
      <c r="A711" s="16">
        <v>6</v>
      </c>
      <c r="B711" s="16">
        <v>709</v>
      </c>
      <c r="C711" s="16" t="s">
        <v>4119</v>
      </c>
      <c r="D711" s="16" t="s">
        <v>45</v>
      </c>
      <c r="E711" s="16" t="s">
        <v>4195</v>
      </c>
      <c r="F711" s="16" t="s">
        <v>1400</v>
      </c>
      <c r="G711" s="16" t="s">
        <v>71</v>
      </c>
      <c r="H711" s="16" t="s">
        <v>71</v>
      </c>
      <c r="I711" s="16">
        <v>11.95</v>
      </c>
      <c r="J711" s="16">
        <v>11.95</v>
      </c>
      <c r="K711" s="16" t="s">
        <v>4205</v>
      </c>
    </row>
    <row r="712" spans="1:11" ht="27">
      <c r="A712" s="16">
        <v>6</v>
      </c>
      <c r="B712" s="16">
        <v>710</v>
      </c>
      <c r="C712" s="16" t="s">
        <v>4207</v>
      </c>
      <c r="D712" s="16" t="s">
        <v>51</v>
      </c>
      <c r="E712" s="16" t="s">
        <v>4208</v>
      </c>
      <c r="F712" s="16" t="s">
        <v>512</v>
      </c>
      <c r="G712" s="16" t="s">
        <v>4210</v>
      </c>
      <c r="H712" s="16" t="s">
        <v>4210</v>
      </c>
      <c r="I712" s="16">
        <v>10.43</v>
      </c>
      <c r="J712" s="16">
        <v>10.43</v>
      </c>
      <c r="K712" s="16" t="s">
        <v>4206</v>
      </c>
    </row>
    <row r="713" spans="1:11" ht="40.5">
      <c r="A713" s="16">
        <v>6</v>
      </c>
      <c r="B713" s="16">
        <v>711</v>
      </c>
      <c r="C713" s="16" t="s">
        <v>4178</v>
      </c>
      <c r="D713" s="16" t="s">
        <v>45</v>
      </c>
      <c r="E713" s="16" t="s">
        <v>4214</v>
      </c>
      <c r="F713" s="16" t="s">
        <v>47</v>
      </c>
      <c r="G713" s="16" t="s">
        <v>4181</v>
      </c>
      <c r="H713" s="16" t="s">
        <v>4181</v>
      </c>
      <c r="I713" s="16">
        <v>13.09</v>
      </c>
      <c r="J713" s="16">
        <v>13.09</v>
      </c>
      <c r="K713" s="16" t="s">
        <v>4213</v>
      </c>
    </row>
    <row r="714" spans="1:11" ht="67.5">
      <c r="A714" s="16">
        <v>6</v>
      </c>
      <c r="B714" s="16">
        <v>712</v>
      </c>
      <c r="C714" s="16" t="s">
        <v>4124</v>
      </c>
      <c r="D714" s="16" t="s">
        <v>51</v>
      </c>
      <c r="E714" s="16" t="s">
        <v>4222</v>
      </c>
      <c r="F714" s="16" t="s">
        <v>1400</v>
      </c>
      <c r="G714" s="16" t="s">
        <v>4224</v>
      </c>
      <c r="H714" s="16" t="s">
        <v>4224</v>
      </c>
      <c r="I714" s="16">
        <v>12.26</v>
      </c>
      <c r="J714" s="16">
        <v>12.26</v>
      </c>
      <c r="K714" s="16" t="s">
        <v>4221</v>
      </c>
    </row>
    <row r="715" spans="1:11" ht="54">
      <c r="A715" s="16">
        <v>6</v>
      </c>
      <c r="B715" s="16">
        <v>713</v>
      </c>
      <c r="C715" s="16" t="s">
        <v>4178</v>
      </c>
      <c r="D715" s="16" t="s">
        <v>4234</v>
      </c>
      <c r="E715" s="16" t="s">
        <v>4235</v>
      </c>
      <c r="F715" s="16" t="s">
        <v>47</v>
      </c>
      <c r="G715" s="16" t="s">
        <v>4181</v>
      </c>
      <c r="H715" s="16" t="s">
        <v>4181</v>
      </c>
      <c r="I715" s="16">
        <v>49.99</v>
      </c>
      <c r="J715" s="16">
        <v>49.99</v>
      </c>
      <c r="K715" s="16" t="s">
        <v>4233</v>
      </c>
    </row>
    <row r="716" spans="1:11" ht="40.5">
      <c r="A716" s="16">
        <v>6</v>
      </c>
      <c r="B716" s="16">
        <v>714</v>
      </c>
      <c r="C716" s="16" t="s">
        <v>4119</v>
      </c>
      <c r="D716" s="16" t="s">
        <v>45</v>
      </c>
      <c r="E716" s="16" t="s">
        <v>4239</v>
      </c>
      <c r="F716" s="16" t="s">
        <v>1400</v>
      </c>
      <c r="G716" s="16" t="s">
        <v>220</v>
      </c>
      <c r="H716" s="16" t="s">
        <v>220</v>
      </c>
      <c r="I716" s="16">
        <v>13.75</v>
      </c>
      <c r="J716" s="16">
        <v>13.75</v>
      </c>
      <c r="K716" s="16" t="s">
        <v>4238</v>
      </c>
    </row>
    <row r="717" spans="1:11" ht="27">
      <c r="A717" s="16">
        <v>6</v>
      </c>
      <c r="B717" s="16">
        <v>715</v>
      </c>
      <c r="C717" s="16" t="s">
        <v>4155</v>
      </c>
      <c r="D717" s="16" t="s">
        <v>45</v>
      </c>
      <c r="E717" s="16" t="s">
        <v>4241</v>
      </c>
      <c r="F717" s="16" t="s">
        <v>512</v>
      </c>
      <c r="G717" s="16" t="s">
        <v>1113</v>
      </c>
      <c r="H717" s="16" t="s">
        <v>1113</v>
      </c>
      <c r="I717" s="16">
        <v>10.89</v>
      </c>
      <c r="J717" s="16">
        <v>10.89</v>
      </c>
      <c r="K717" s="16" t="s">
        <v>4240</v>
      </c>
    </row>
    <row r="718" spans="1:11" ht="27">
      <c r="A718" s="16">
        <v>6</v>
      </c>
      <c r="B718" s="16">
        <v>716</v>
      </c>
      <c r="C718" s="16" t="s">
        <v>4119</v>
      </c>
      <c r="D718" s="16" t="s">
        <v>45</v>
      </c>
      <c r="E718" s="16" t="s">
        <v>635</v>
      </c>
      <c r="F718" s="16" t="s">
        <v>47</v>
      </c>
      <c r="G718" s="16" t="s">
        <v>71</v>
      </c>
      <c r="H718" s="16" t="s">
        <v>71</v>
      </c>
      <c r="I718" s="16">
        <v>5.3</v>
      </c>
      <c r="J718" s="16">
        <v>5.3</v>
      </c>
      <c r="K718" s="16" t="s">
        <v>4244</v>
      </c>
    </row>
    <row r="719" spans="1:11" ht="27">
      <c r="A719" s="16">
        <v>6</v>
      </c>
      <c r="B719" s="16">
        <v>717</v>
      </c>
      <c r="C719" s="16" t="s">
        <v>4119</v>
      </c>
      <c r="D719" s="16" t="s">
        <v>45</v>
      </c>
      <c r="E719" s="16" t="s">
        <v>4248</v>
      </c>
      <c r="F719" s="16" t="s">
        <v>89</v>
      </c>
      <c r="G719" s="16" t="s">
        <v>1113</v>
      </c>
      <c r="H719" s="16" t="s">
        <v>1113</v>
      </c>
      <c r="I719" s="16">
        <v>12.59</v>
      </c>
      <c r="J719" s="16">
        <v>12.59</v>
      </c>
      <c r="K719" s="16" t="s">
        <v>4247</v>
      </c>
    </row>
    <row r="720" spans="1:11" ht="40.5">
      <c r="A720" s="16">
        <v>6</v>
      </c>
      <c r="B720" s="16">
        <v>718</v>
      </c>
      <c r="C720" s="16" t="s">
        <v>4119</v>
      </c>
      <c r="D720" s="16" t="s">
        <v>51</v>
      </c>
      <c r="E720" s="16" t="s">
        <v>4252</v>
      </c>
      <c r="F720" s="16" t="s">
        <v>47</v>
      </c>
      <c r="G720" s="16" t="s">
        <v>295</v>
      </c>
      <c r="H720" s="16" t="s">
        <v>295</v>
      </c>
      <c r="I720" s="16">
        <v>4.5</v>
      </c>
      <c r="J720" s="16">
        <v>4.5</v>
      </c>
      <c r="K720" s="16" t="s">
        <v>4251</v>
      </c>
    </row>
    <row r="721" spans="1:11" ht="40.5">
      <c r="A721" s="16">
        <v>6</v>
      </c>
      <c r="B721" s="16">
        <v>719</v>
      </c>
      <c r="C721" s="16" t="s">
        <v>4119</v>
      </c>
      <c r="D721" s="16" t="s">
        <v>45</v>
      </c>
      <c r="E721" s="16" t="s">
        <v>4256</v>
      </c>
      <c r="F721" s="16" t="s">
        <v>47</v>
      </c>
      <c r="G721" s="16" t="s">
        <v>220</v>
      </c>
      <c r="H721" s="16" t="s">
        <v>220</v>
      </c>
      <c r="I721" s="16">
        <v>22.58</v>
      </c>
      <c r="J721" s="16">
        <v>22.58</v>
      </c>
      <c r="K721" s="16" t="s">
        <v>4255</v>
      </c>
    </row>
    <row r="722" spans="1:11" ht="54">
      <c r="A722" s="16">
        <v>6</v>
      </c>
      <c r="B722" s="16">
        <v>720</v>
      </c>
      <c r="C722" s="16" t="s">
        <v>4119</v>
      </c>
      <c r="D722" s="16" t="s">
        <v>51</v>
      </c>
      <c r="E722" s="16" t="s">
        <v>4260</v>
      </c>
      <c r="F722" s="16" t="s">
        <v>47</v>
      </c>
      <c r="G722" s="16" t="s">
        <v>858</v>
      </c>
      <c r="H722" s="16" t="s">
        <v>858</v>
      </c>
      <c r="I722" s="16">
        <v>11.77</v>
      </c>
      <c r="J722" s="16">
        <v>11.77</v>
      </c>
      <c r="K722" s="16" t="s">
        <v>4259</v>
      </c>
    </row>
    <row r="723" spans="1:11" ht="40.5">
      <c r="A723" s="16">
        <v>6</v>
      </c>
      <c r="B723" s="16">
        <v>721</v>
      </c>
      <c r="C723" s="16" t="s">
        <v>4119</v>
      </c>
      <c r="D723" s="16" t="s">
        <v>45</v>
      </c>
      <c r="E723" s="16" t="s">
        <v>4256</v>
      </c>
      <c r="F723" s="16" t="s">
        <v>47</v>
      </c>
      <c r="G723" s="16" t="s">
        <v>220</v>
      </c>
      <c r="H723" s="16" t="s">
        <v>220</v>
      </c>
      <c r="I723" s="16">
        <v>26.58</v>
      </c>
      <c r="J723" s="16">
        <v>26.58</v>
      </c>
      <c r="K723" s="16" t="s">
        <v>4263</v>
      </c>
    </row>
    <row r="724" spans="1:11" ht="40.5">
      <c r="A724" s="16">
        <v>6</v>
      </c>
      <c r="B724" s="16">
        <v>722</v>
      </c>
      <c r="C724" s="16" t="s">
        <v>4119</v>
      </c>
      <c r="D724" s="16" t="s">
        <v>45</v>
      </c>
      <c r="E724" s="16" t="s">
        <v>4265</v>
      </c>
      <c r="F724" s="16" t="s">
        <v>1400</v>
      </c>
      <c r="G724" s="16" t="s">
        <v>220</v>
      </c>
      <c r="H724" s="16" t="s">
        <v>220</v>
      </c>
      <c r="I724" s="16">
        <v>26.58</v>
      </c>
      <c r="J724" s="16">
        <v>26.58</v>
      </c>
      <c r="K724" s="16" t="s">
        <v>4264</v>
      </c>
    </row>
    <row r="725" spans="1:11" ht="27">
      <c r="A725" s="16">
        <v>6</v>
      </c>
      <c r="B725" s="16">
        <v>723</v>
      </c>
      <c r="C725" s="16" t="s">
        <v>4267</v>
      </c>
      <c r="D725" s="16" t="s">
        <v>484</v>
      </c>
      <c r="E725" s="16" t="s">
        <v>4268</v>
      </c>
      <c r="F725" s="16" t="s">
        <v>89</v>
      </c>
      <c r="G725" s="16" t="s">
        <v>274</v>
      </c>
      <c r="H725" s="16" t="s">
        <v>274</v>
      </c>
      <c r="I725" s="16">
        <v>1.8</v>
      </c>
      <c r="J725" s="16">
        <v>1.8</v>
      </c>
      <c r="K725" s="16" t="s">
        <v>4266</v>
      </c>
    </row>
    <row r="726" spans="1:11" ht="40.5">
      <c r="A726" s="16">
        <v>6</v>
      </c>
      <c r="B726" s="16">
        <v>724</v>
      </c>
      <c r="C726" s="16" t="s">
        <v>4207</v>
      </c>
      <c r="D726" s="16" t="s">
        <v>51</v>
      </c>
      <c r="E726" s="16" t="s">
        <v>4272</v>
      </c>
      <c r="F726" s="16" t="s">
        <v>89</v>
      </c>
      <c r="G726" s="16" t="s">
        <v>264</v>
      </c>
      <c r="H726" s="16" t="s">
        <v>264</v>
      </c>
      <c r="I726" s="16">
        <v>40.03</v>
      </c>
      <c r="J726" s="16">
        <v>4.0030000000000001</v>
      </c>
      <c r="K726" s="16" t="s">
        <v>4271</v>
      </c>
    </row>
    <row r="727" spans="1:11" ht="40.5">
      <c r="A727" s="16">
        <v>6</v>
      </c>
      <c r="B727" s="16">
        <v>725</v>
      </c>
      <c r="C727" s="16" t="s">
        <v>4119</v>
      </c>
      <c r="D727" s="16" t="s">
        <v>45</v>
      </c>
      <c r="E727" s="16" t="s">
        <v>4276</v>
      </c>
      <c r="F727" s="16" t="s">
        <v>89</v>
      </c>
      <c r="G727" s="16" t="s">
        <v>523</v>
      </c>
      <c r="H727" s="16" t="s">
        <v>523</v>
      </c>
      <c r="I727" s="16">
        <v>8</v>
      </c>
      <c r="J727" s="16">
        <v>8</v>
      </c>
      <c r="K727" s="16" t="s">
        <v>4275</v>
      </c>
    </row>
    <row r="728" spans="1:11" ht="27">
      <c r="A728" s="16">
        <v>6</v>
      </c>
      <c r="B728" s="16">
        <v>726</v>
      </c>
      <c r="C728" s="16" t="s">
        <v>4280</v>
      </c>
      <c r="D728" s="16" t="s">
        <v>51</v>
      </c>
      <c r="E728" s="16" t="s">
        <v>1893</v>
      </c>
      <c r="F728" s="16" t="s">
        <v>89</v>
      </c>
      <c r="G728" s="16" t="s">
        <v>1725</v>
      </c>
      <c r="H728" s="16" t="s">
        <v>1725</v>
      </c>
      <c r="I728" s="16">
        <v>19.98</v>
      </c>
      <c r="J728" s="16">
        <v>19.98</v>
      </c>
      <c r="K728" s="16" t="s">
        <v>4279</v>
      </c>
    </row>
    <row r="729" spans="1:11" ht="27">
      <c r="A729" s="16">
        <v>6</v>
      </c>
      <c r="B729" s="16">
        <v>727</v>
      </c>
      <c r="C729" s="16" t="s">
        <v>4280</v>
      </c>
      <c r="D729" s="16" t="s">
        <v>51</v>
      </c>
      <c r="E729" s="16" t="s">
        <v>4284</v>
      </c>
      <c r="F729" s="16" t="s">
        <v>89</v>
      </c>
      <c r="G729" s="16" t="s">
        <v>1725</v>
      </c>
      <c r="H729" s="16" t="s">
        <v>1725</v>
      </c>
      <c r="I729" s="16">
        <v>26.69</v>
      </c>
      <c r="J729" s="16">
        <v>26.69</v>
      </c>
      <c r="K729" s="16" t="s">
        <v>4283</v>
      </c>
    </row>
    <row r="730" spans="1:11" ht="27">
      <c r="A730" s="16">
        <v>6</v>
      </c>
      <c r="B730" s="16">
        <v>728</v>
      </c>
      <c r="C730" s="16" t="s">
        <v>4155</v>
      </c>
      <c r="D730" s="16" t="s">
        <v>45</v>
      </c>
      <c r="E730" s="16" t="s">
        <v>1776</v>
      </c>
      <c r="F730" s="16" t="s">
        <v>512</v>
      </c>
      <c r="G730" s="16" t="s">
        <v>4289</v>
      </c>
      <c r="H730" s="16" t="s">
        <v>4289</v>
      </c>
      <c r="I730" s="16">
        <v>18.77</v>
      </c>
      <c r="J730" s="16">
        <v>18.77</v>
      </c>
      <c r="K730" s="16" t="s">
        <v>4287</v>
      </c>
    </row>
    <row r="731" spans="1:11" ht="67.5">
      <c r="A731" s="16">
        <v>6</v>
      </c>
      <c r="B731" s="16">
        <v>729</v>
      </c>
      <c r="C731" s="16" t="s">
        <v>4124</v>
      </c>
      <c r="D731" s="16" t="s">
        <v>45</v>
      </c>
      <c r="E731" s="16" t="s">
        <v>4293</v>
      </c>
      <c r="F731" s="16" t="s">
        <v>1400</v>
      </c>
      <c r="G731" s="16" t="s">
        <v>4295</v>
      </c>
      <c r="H731" s="16" t="s">
        <v>4295</v>
      </c>
      <c r="I731" s="16">
        <v>21.8</v>
      </c>
      <c r="J731" s="16">
        <v>21.8</v>
      </c>
      <c r="K731" s="16" t="s">
        <v>4292</v>
      </c>
    </row>
    <row r="732" spans="1:11" ht="81">
      <c r="A732" s="16">
        <v>6</v>
      </c>
      <c r="B732" s="16">
        <v>730</v>
      </c>
      <c r="C732" s="16" t="s">
        <v>4124</v>
      </c>
      <c r="D732" s="16" t="s">
        <v>45</v>
      </c>
      <c r="E732" s="16" t="s">
        <v>4299</v>
      </c>
      <c r="F732" s="16" t="s">
        <v>1400</v>
      </c>
      <c r="G732" s="16" t="s">
        <v>2133</v>
      </c>
      <c r="H732" s="16" t="s">
        <v>2133</v>
      </c>
      <c r="I732" s="16">
        <v>39.799999999999997</v>
      </c>
      <c r="J732" s="16">
        <v>39.799999999999997</v>
      </c>
      <c r="K732" s="16" t="s">
        <v>4298</v>
      </c>
    </row>
    <row r="733" spans="1:11" ht="67.5">
      <c r="A733" s="16">
        <v>6</v>
      </c>
      <c r="B733" s="16">
        <v>731</v>
      </c>
      <c r="C733" s="16" t="s">
        <v>4124</v>
      </c>
      <c r="D733" s="16" t="s">
        <v>45</v>
      </c>
      <c r="E733" s="16" t="s">
        <v>4303</v>
      </c>
      <c r="F733" s="16" t="s">
        <v>1400</v>
      </c>
      <c r="G733" s="16" t="s">
        <v>4174</v>
      </c>
      <c r="H733" s="16" t="s">
        <v>4174</v>
      </c>
      <c r="I733" s="16">
        <v>5.8</v>
      </c>
      <c r="J733" s="16">
        <v>5.8</v>
      </c>
      <c r="K733" s="16" t="s">
        <v>4302</v>
      </c>
    </row>
    <row r="734" spans="1:11" ht="27">
      <c r="A734" s="16">
        <v>6</v>
      </c>
      <c r="B734" s="16">
        <v>732</v>
      </c>
      <c r="C734" s="16" t="s">
        <v>4307</v>
      </c>
      <c r="D734" s="16" t="s">
        <v>45</v>
      </c>
      <c r="E734" s="16" t="s">
        <v>3257</v>
      </c>
      <c r="F734" s="16" t="s">
        <v>89</v>
      </c>
      <c r="G734" s="16" t="s">
        <v>843</v>
      </c>
      <c r="H734" s="16" t="s">
        <v>843</v>
      </c>
      <c r="I734" s="16">
        <v>195</v>
      </c>
      <c r="J734" s="16">
        <v>39</v>
      </c>
      <c r="K734" s="16" t="s">
        <v>4306</v>
      </c>
    </row>
    <row r="735" spans="1:11" ht="27">
      <c r="A735" s="16">
        <v>6</v>
      </c>
      <c r="B735" s="16">
        <v>733</v>
      </c>
      <c r="C735" s="16" t="s">
        <v>4124</v>
      </c>
      <c r="D735" s="16" t="s">
        <v>45</v>
      </c>
      <c r="E735" s="16" t="s">
        <v>4311</v>
      </c>
      <c r="F735" s="16" t="s">
        <v>1400</v>
      </c>
      <c r="G735" s="16" t="s">
        <v>4313</v>
      </c>
      <c r="H735" s="16" t="s">
        <v>4313</v>
      </c>
      <c r="I735" s="16">
        <v>15.22</v>
      </c>
      <c r="J735" s="16">
        <v>15.22</v>
      </c>
      <c r="K735" s="16" t="s">
        <v>4310</v>
      </c>
    </row>
    <row r="736" spans="1:11" ht="67.5">
      <c r="A736" s="16">
        <v>6</v>
      </c>
      <c r="B736" s="16">
        <v>734</v>
      </c>
      <c r="C736" s="16" t="s">
        <v>4124</v>
      </c>
      <c r="D736" s="16" t="s">
        <v>45</v>
      </c>
      <c r="E736" s="16" t="s">
        <v>4317</v>
      </c>
      <c r="F736" s="16" t="s">
        <v>47</v>
      </c>
      <c r="G736" s="16" t="s">
        <v>4174</v>
      </c>
      <c r="H736" s="16" t="s">
        <v>4174</v>
      </c>
      <c r="I736" s="16">
        <v>4.2</v>
      </c>
      <c r="J736" s="16">
        <v>4.2</v>
      </c>
      <c r="K736" s="16" t="s">
        <v>4316</v>
      </c>
    </row>
    <row r="737" spans="1:11" ht="54">
      <c r="A737" s="16">
        <v>6</v>
      </c>
      <c r="B737" s="16">
        <v>735</v>
      </c>
      <c r="C737" s="16" t="s">
        <v>4178</v>
      </c>
      <c r="D737" s="16" t="s">
        <v>45</v>
      </c>
      <c r="E737" s="16" t="s">
        <v>4323</v>
      </c>
      <c r="F737" s="16" t="s">
        <v>1400</v>
      </c>
      <c r="G737" s="16" t="s">
        <v>4181</v>
      </c>
      <c r="H737" s="16" t="s">
        <v>4181</v>
      </c>
      <c r="I737" s="16">
        <v>33</v>
      </c>
      <c r="J737" s="16">
        <v>33</v>
      </c>
      <c r="K737" s="16" t="s">
        <v>4322</v>
      </c>
    </row>
    <row r="738" spans="1:11" ht="27">
      <c r="A738" s="16">
        <v>6</v>
      </c>
      <c r="B738" s="16">
        <v>736</v>
      </c>
      <c r="C738" s="16" t="s">
        <v>4178</v>
      </c>
      <c r="D738" s="16" t="s">
        <v>45</v>
      </c>
      <c r="E738" s="16" t="s">
        <v>4325</v>
      </c>
      <c r="F738" s="16" t="s">
        <v>1400</v>
      </c>
      <c r="G738" s="16" t="s">
        <v>4181</v>
      </c>
      <c r="H738" s="16" t="s">
        <v>4181</v>
      </c>
      <c r="I738" s="16">
        <v>28</v>
      </c>
      <c r="J738" s="16">
        <v>28</v>
      </c>
      <c r="K738" s="16" t="s">
        <v>4324</v>
      </c>
    </row>
    <row r="739" spans="1:11" ht="27">
      <c r="A739" s="16">
        <v>6</v>
      </c>
      <c r="B739" s="16">
        <v>737</v>
      </c>
      <c r="C739" s="16" t="s">
        <v>4119</v>
      </c>
      <c r="D739" s="16" t="s">
        <v>45</v>
      </c>
      <c r="E739" s="16" t="s">
        <v>4329</v>
      </c>
      <c r="F739" s="16" t="s">
        <v>1400</v>
      </c>
      <c r="G739" s="16" t="s">
        <v>71</v>
      </c>
      <c r="H739" s="16" t="s">
        <v>71</v>
      </c>
      <c r="I739" s="16">
        <v>5.48</v>
      </c>
      <c r="J739" s="16">
        <v>5.48</v>
      </c>
      <c r="K739" s="16" t="s">
        <v>4328</v>
      </c>
    </row>
    <row r="740" spans="1:11" ht="27">
      <c r="A740" s="16">
        <v>6</v>
      </c>
      <c r="B740" s="16">
        <v>738</v>
      </c>
      <c r="C740" s="16" t="s">
        <v>4112</v>
      </c>
      <c r="D740" s="16" t="s">
        <v>45</v>
      </c>
      <c r="E740" s="16" t="s">
        <v>4333</v>
      </c>
      <c r="F740" s="16" t="s">
        <v>89</v>
      </c>
      <c r="G740" s="16" t="s">
        <v>4115</v>
      </c>
      <c r="H740" s="16" t="s">
        <v>4115</v>
      </c>
      <c r="I740" s="16">
        <v>8</v>
      </c>
      <c r="J740" s="16">
        <v>2</v>
      </c>
      <c r="K740" s="16" t="s">
        <v>4332</v>
      </c>
    </row>
    <row r="741" spans="1:11" ht="40.5">
      <c r="A741" s="16">
        <v>6</v>
      </c>
      <c r="B741" s="16">
        <v>739</v>
      </c>
      <c r="C741" s="16" t="s">
        <v>4207</v>
      </c>
      <c r="D741" s="16" t="s">
        <v>51</v>
      </c>
      <c r="E741" s="16" t="s">
        <v>4337</v>
      </c>
      <c r="F741" s="16" t="s">
        <v>89</v>
      </c>
      <c r="G741" s="16" t="s">
        <v>264</v>
      </c>
      <c r="H741" s="16" t="s">
        <v>264</v>
      </c>
      <c r="I741" s="16">
        <v>92.25</v>
      </c>
      <c r="J741" s="16">
        <v>9.2249999999999996</v>
      </c>
      <c r="K741" s="16" t="s">
        <v>4336</v>
      </c>
    </row>
    <row r="742" spans="1:11" ht="40.5">
      <c r="A742" s="16">
        <v>6</v>
      </c>
      <c r="B742" s="16">
        <v>740</v>
      </c>
      <c r="C742" s="16" t="s">
        <v>4119</v>
      </c>
      <c r="D742" s="16" t="s">
        <v>45</v>
      </c>
      <c r="E742" s="16" t="s">
        <v>4265</v>
      </c>
      <c r="F742" s="16" t="s">
        <v>1400</v>
      </c>
      <c r="G742" s="16" t="s">
        <v>220</v>
      </c>
      <c r="H742" s="16" t="s">
        <v>220</v>
      </c>
      <c r="I742" s="16">
        <v>26.58</v>
      </c>
      <c r="J742" s="16">
        <v>26.58</v>
      </c>
      <c r="K742" s="16" t="s">
        <v>4340</v>
      </c>
    </row>
    <row r="743" spans="1:11" ht="27">
      <c r="A743" s="16">
        <v>6</v>
      </c>
      <c r="B743" s="16">
        <v>741</v>
      </c>
      <c r="C743" s="16" t="s">
        <v>4267</v>
      </c>
      <c r="D743" s="16" t="s">
        <v>484</v>
      </c>
      <c r="E743" s="16" t="s">
        <v>4342</v>
      </c>
      <c r="F743" s="16" t="s">
        <v>89</v>
      </c>
      <c r="G743" s="16" t="s">
        <v>274</v>
      </c>
      <c r="H743" s="16" t="s">
        <v>274</v>
      </c>
      <c r="I743" s="16">
        <v>5.82</v>
      </c>
      <c r="J743" s="16">
        <v>5.82</v>
      </c>
      <c r="K743" s="16" t="s">
        <v>4341</v>
      </c>
    </row>
    <row r="744" spans="1:11" ht="40.5">
      <c r="A744" s="16">
        <v>6</v>
      </c>
      <c r="B744" s="16">
        <v>742</v>
      </c>
      <c r="C744" s="16" t="s">
        <v>4178</v>
      </c>
      <c r="D744" s="16" t="s">
        <v>45</v>
      </c>
      <c r="E744" s="16" t="s">
        <v>4346</v>
      </c>
      <c r="F744" s="16" t="s">
        <v>47</v>
      </c>
      <c r="G744" s="16" t="s">
        <v>4181</v>
      </c>
      <c r="H744" s="16" t="s">
        <v>4181</v>
      </c>
      <c r="I744" s="16">
        <v>24.48</v>
      </c>
      <c r="J744" s="16">
        <v>24.48</v>
      </c>
      <c r="K744" s="16" t="s">
        <v>4345</v>
      </c>
    </row>
    <row r="745" spans="1:11" ht="67.5">
      <c r="A745" s="16">
        <v>6</v>
      </c>
      <c r="B745" s="16">
        <v>743</v>
      </c>
      <c r="C745" s="16" t="s">
        <v>4124</v>
      </c>
      <c r="D745" s="16" t="s">
        <v>51</v>
      </c>
      <c r="E745" s="16" t="s">
        <v>4348</v>
      </c>
      <c r="F745" s="16" t="s">
        <v>47</v>
      </c>
      <c r="G745" s="16" t="s">
        <v>4224</v>
      </c>
      <c r="H745" s="16" t="s">
        <v>4224</v>
      </c>
      <c r="I745" s="16">
        <v>12.26</v>
      </c>
      <c r="J745" s="16">
        <v>12.26</v>
      </c>
      <c r="K745" s="16" t="s">
        <v>4347</v>
      </c>
    </row>
    <row r="746" spans="1:11" ht="27">
      <c r="A746" s="16">
        <v>6</v>
      </c>
      <c r="B746" s="16">
        <v>744</v>
      </c>
      <c r="C746" s="16" t="s">
        <v>4155</v>
      </c>
      <c r="D746" s="16" t="s">
        <v>45</v>
      </c>
      <c r="E746" s="16" t="s">
        <v>1776</v>
      </c>
      <c r="F746" s="16" t="s">
        <v>512</v>
      </c>
      <c r="G746" s="16" t="s">
        <v>1113</v>
      </c>
      <c r="H746" s="16" t="s">
        <v>1113</v>
      </c>
      <c r="I746" s="16">
        <v>21.82</v>
      </c>
      <c r="J746" s="16">
        <v>21.82</v>
      </c>
      <c r="K746" s="16" t="s">
        <v>4349</v>
      </c>
    </row>
    <row r="747" spans="1:11" ht="81">
      <c r="A747" s="16">
        <v>6</v>
      </c>
      <c r="B747" s="16">
        <v>745</v>
      </c>
      <c r="C747" s="16" t="s">
        <v>4124</v>
      </c>
      <c r="D747" s="16" t="s">
        <v>45</v>
      </c>
      <c r="E747" s="16" t="s">
        <v>4353</v>
      </c>
      <c r="F747" s="16" t="s">
        <v>1400</v>
      </c>
      <c r="G747" s="16" t="s">
        <v>2133</v>
      </c>
      <c r="H747" s="16" t="s">
        <v>2133</v>
      </c>
      <c r="I747" s="16">
        <v>39.799999999999997</v>
      </c>
      <c r="J747" s="16">
        <v>39.799999999999997</v>
      </c>
      <c r="K747" s="16" t="s">
        <v>4352</v>
      </c>
    </row>
    <row r="748" spans="1:11" ht="67.5">
      <c r="A748" s="16">
        <v>6</v>
      </c>
      <c r="B748" s="16">
        <v>746</v>
      </c>
      <c r="C748" s="16" t="s">
        <v>4124</v>
      </c>
      <c r="D748" s="16" t="s">
        <v>51</v>
      </c>
      <c r="E748" s="16" t="s">
        <v>4355</v>
      </c>
      <c r="F748" s="16" t="s">
        <v>47</v>
      </c>
      <c r="G748" s="16" t="s">
        <v>4150</v>
      </c>
      <c r="H748" s="16" t="s">
        <v>4150</v>
      </c>
      <c r="I748" s="16">
        <v>28.27</v>
      </c>
      <c r="J748" s="16">
        <v>28.27</v>
      </c>
      <c r="K748" s="16" t="s">
        <v>4354</v>
      </c>
    </row>
    <row r="749" spans="1:11" ht="27">
      <c r="A749" s="16">
        <v>6</v>
      </c>
      <c r="B749" s="16">
        <v>747</v>
      </c>
      <c r="C749" s="16" t="s">
        <v>4119</v>
      </c>
      <c r="D749" s="16" t="s">
        <v>45</v>
      </c>
      <c r="E749" s="16" t="s">
        <v>4204</v>
      </c>
      <c r="F749" s="16" t="s">
        <v>47</v>
      </c>
      <c r="G749" s="16" t="s">
        <v>71</v>
      </c>
      <c r="H749" s="16" t="s">
        <v>71</v>
      </c>
      <c r="I749" s="16">
        <v>7.93</v>
      </c>
      <c r="J749" s="16">
        <v>7.93</v>
      </c>
      <c r="K749" s="16" t="s">
        <v>4358</v>
      </c>
    </row>
    <row r="750" spans="1:11" ht="27">
      <c r="A750" s="16">
        <v>6</v>
      </c>
      <c r="B750" s="16">
        <v>748</v>
      </c>
      <c r="C750" s="16" t="s">
        <v>4178</v>
      </c>
      <c r="D750" s="16" t="s">
        <v>45</v>
      </c>
      <c r="E750" s="16" t="s">
        <v>4364</v>
      </c>
      <c r="F750" s="16" t="s">
        <v>1400</v>
      </c>
      <c r="G750" s="16" t="s">
        <v>4181</v>
      </c>
      <c r="H750" s="16" t="s">
        <v>4181</v>
      </c>
      <c r="I750" s="16">
        <v>24</v>
      </c>
      <c r="J750" s="16">
        <v>24</v>
      </c>
      <c r="K750" s="16" t="s">
        <v>4363</v>
      </c>
    </row>
    <row r="751" spans="1:11" ht="27">
      <c r="A751" s="16">
        <v>6</v>
      </c>
      <c r="B751" s="16">
        <v>749</v>
      </c>
      <c r="C751" s="16" t="s">
        <v>4267</v>
      </c>
      <c r="D751" s="16" t="s">
        <v>51</v>
      </c>
      <c r="E751" s="16" t="s">
        <v>1905</v>
      </c>
      <c r="F751" s="16" t="s">
        <v>89</v>
      </c>
      <c r="G751" s="16" t="s">
        <v>3205</v>
      </c>
      <c r="H751" s="16" t="s">
        <v>3205</v>
      </c>
      <c r="I751" s="16">
        <v>4.83</v>
      </c>
      <c r="J751" s="16">
        <v>4.83</v>
      </c>
      <c r="K751" s="16" t="s">
        <v>4365</v>
      </c>
    </row>
    <row r="752" spans="1:11" ht="40.5">
      <c r="A752" s="16">
        <v>6</v>
      </c>
      <c r="B752" s="16">
        <v>750</v>
      </c>
      <c r="C752" s="16" t="s">
        <v>4119</v>
      </c>
      <c r="D752" s="16" t="s">
        <v>45</v>
      </c>
      <c r="E752" s="16" t="s">
        <v>4142</v>
      </c>
      <c r="F752" s="16" t="s">
        <v>47</v>
      </c>
      <c r="G752" s="16" t="s">
        <v>320</v>
      </c>
      <c r="H752" s="16" t="s">
        <v>320</v>
      </c>
      <c r="I752" s="16">
        <v>18.53</v>
      </c>
      <c r="J752" s="16">
        <v>18.53</v>
      </c>
      <c r="K752" s="16" t="s">
        <v>4370</v>
      </c>
    </row>
    <row r="753" spans="1:11" ht="27">
      <c r="A753" s="16">
        <v>6</v>
      </c>
      <c r="B753" s="16">
        <v>751</v>
      </c>
      <c r="C753" s="16" t="s">
        <v>4155</v>
      </c>
      <c r="D753" s="16" t="s">
        <v>45</v>
      </c>
      <c r="E753" s="16" t="s">
        <v>4374</v>
      </c>
      <c r="F753" s="16" t="s">
        <v>512</v>
      </c>
      <c r="G753" s="16" t="s">
        <v>1113</v>
      </c>
      <c r="H753" s="16" t="s">
        <v>1113</v>
      </c>
      <c r="I753" s="16">
        <v>50.6</v>
      </c>
      <c r="J753" s="16">
        <v>50.6</v>
      </c>
      <c r="K753" s="16" t="s">
        <v>4373</v>
      </c>
    </row>
    <row r="754" spans="1:11" ht="81">
      <c r="A754" s="16">
        <v>6</v>
      </c>
      <c r="B754" s="16">
        <v>752</v>
      </c>
      <c r="C754" s="16" t="s">
        <v>4124</v>
      </c>
      <c r="D754" s="16" t="s">
        <v>45</v>
      </c>
      <c r="E754" s="16" t="s">
        <v>4378</v>
      </c>
      <c r="F754" s="16" t="s">
        <v>47</v>
      </c>
      <c r="G754" s="16" t="s">
        <v>2133</v>
      </c>
      <c r="H754" s="16" t="s">
        <v>2133</v>
      </c>
      <c r="I754" s="16">
        <v>1.5</v>
      </c>
      <c r="J754" s="16">
        <v>1.5</v>
      </c>
      <c r="K754" s="16" t="s">
        <v>4377</v>
      </c>
    </row>
    <row r="755" spans="1:11" ht="27">
      <c r="A755" s="16">
        <v>6</v>
      </c>
      <c r="B755" s="16">
        <v>753</v>
      </c>
      <c r="C755" s="16" t="s">
        <v>4119</v>
      </c>
      <c r="D755" s="16" t="s">
        <v>45</v>
      </c>
      <c r="E755" s="16" t="s">
        <v>3381</v>
      </c>
      <c r="F755" s="16" t="s">
        <v>47</v>
      </c>
      <c r="G755" s="16" t="s">
        <v>71</v>
      </c>
      <c r="H755" s="16" t="s">
        <v>71</v>
      </c>
      <c r="I755" s="16">
        <v>4.13</v>
      </c>
      <c r="J755" s="16">
        <v>4.13</v>
      </c>
      <c r="K755" s="16" t="s">
        <v>4379</v>
      </c>
    </row>
    <row r="756" spans="1:11" ht="27">
      <c r="A756" s="16">
        <v>6</v>
      </c>
      <c r="B756" s="16">
        <v>754</v>
      </c>
      <c r="C756" s="16" t="s">
        <v>4155</v>
      </c>
      <c r="D756" s="16" t="s">
        <v>45</v>
      </c>
      <c r="E756" s="16" t="s">
        <v>4381</v>
      </c>
      <c r="F756" s="16" t="s">
        <v>89</v>
      </c>
      <c r="G756" s="16" t="s">
        <v>3547</v>
      </c>
      <c r="H756" s="16" t="s">
        <v>3547</v>
      </c>
      <c r="I756" s="16">
        <v>1.3</v>
      </c>
      <c r="J756" s="16">
        <v>1.3</v>
      </c>
      <c r="K756" s="16" t="s">
        <v>4380</v>
      </c>
    </row>
    <row r="757" spans="1:11" ht="67.5">
      <c r="A757" s="16">
        <v>6</v>
      </c>
      <c r="B757" s="16">
        <v>755</v>
      </c>
      <c r="C757" s="16" t="s">
        <v>4108</v>
      </c>
      <c r="D757" s="16" t="s">
        <v>51</v>
      </c>
      <c r="E757" s="16" t="s">
        <v>4385</v>
      </c>
      <c r="F757" s="16" t="s">
        <v>1400</v>
      </c>
      <c r="G757" s="16" t="s">
        <v>220</v>
      </c>
      <c r="H757" s="16" t="s">
        <v>220</v>
      </c>
      <c r="I757" s="16">
        <v>101</v>
      </c>
      <c r="J757" s="16">
        <v>101</v>
      </c>
      <c r="K757" s="16" t="s">
        <v>4384</v>
      </c>
    </row>
    <row r="758" spans="1:11" ht="81">
      <c r="A758" s="16">
        <v>6</v>
      </c>
      <c r="B758" s="16">
        <v>756</v>
      </c>
      <c r="C758" s="16" t="s">
        <v>4108</v>
      </c>
      <c r="D758" s="16" t="s">
        <v>51</v>
      </c>
      <c r="E758" s="16" t="s">
        <v>4389</v>
      </c>
      <c r="F758" s="16" t="s">
        <v>1400</v>
      </c>
      <c r="G758" s="16" t="s">
        <v>220</v>
      </c>
      <c r="H758" s="16" t="s">
        <v>220</v>
      </c>
      <c r="I758" s="16">
        <v>58</v>
      </c>
      <c r="J758" s="16">
        <v>58</v>
      </c>
      <c r="K758" s="16" t="s">
        <v>4388</v>
      </c>
    </row>
    <row r="759" spans="1:11" ht="27">
      <c r="A759" s="16">
        <v>6</v>
      </c>
      <c r="B759" s="16">
        <v>757</v>
      </c>
      <c r="C759" s="16" t="s">
        <v>4119</v>
      </c>
      <c r="D759" s="16" t="s">
        <v>45</v>
      </c>
      <c r="E759" s="16" t="s">
        <v>3381</v>
      </c>
      <c r="F759" s="16" t="s">
        <v>47</v>
      </c>
      <c r="G759" s="16" t="s">
        <v>71</v>
      </c>
      <c r="H759" s="16" t="s">
        <v>71</v>
      </c>
      <c r="I759" s="16">
        <v>5.47</v>
      </c>
      <c r="J759" s="16">
        <v>5.47</v>
      </c>
      <c r="K759" s="16" t="s">
        <v>4392</v>
      </c>
    </row>
    <row r="760" spans="1:11" ht="40.5">
      <c r="A760" s="16">
        <v>6</v>
      </c>
      <c r="B760" s="16">
        <v>758</v>
      </c>
      <c r="C760" s="16" t="s">
        <v>4108</v>
      </c>
      <c r="D760" s="16" t="s">
        <v>51</v>
      </c>
      <c r="E760" s="16" t="s">
        <v>4394</v>
      </c>
      <c r="F760" s="16" t="s">
        <v>47</v>
      </c>
      <c r="G760" s="16" t="s">
        <v>1144</v>
      </c>
      <c r="H760" s="16" t="s">
        <v>1144</v>
      </c>
      <c r="I760" s="16">
        <v>99</v>
      </c>
      <c r="J760" s="16">
        <v>99</v>
      </c>
      <c r="K760" s="16" t="s">
        <v>4393</v>
      </c>
    </row>
    <row r="761" spans="1:11" ht="67.5">
      <c r="A761" s="16">
        <v>6</v>
      </c>
      <c r="B761" s="16">
        <v>759</v>
      </c>
      <c r="C761" s="16" t="s">
        <v>4124</v>
      </c>
      <c r="D761" s="16" t="s">
        <v>45</v>
      </c>
      <c r="E761" s="16" t="s">
        <v>4398</v>
      </c>
      <c r="F761" s="16" t="s">
        <v>47</v>
      </c>
      <c r="G761" s="16" t="s">
        <v>4174</v>
      </c>
      <c r="H761" s="16" t="s">
        <v>4174</v>
      </c>
      <c r="I761" s="16">
        <v>4.4800000000000004</v>
      </c>
      <c r="J761" s="16">
        <v>4.4800000000000004</v>
      </c>
      <c r="K761" s="16" t="s">
        <v>4397</v>
      </c>
    </row>
    <row r="762" spans="1:11" ht="40.5">
      <c r="A762" s="16">
        <v>6</v>
      </c>
      <c r="B762" s="16">
        <v>760</v>
      </c>
      <c r="C762" s="16" t="s">
        <v>4112</v>
      </c>
      <c r="D762" s="16" t="s">
        <v>45</v>
      </c>
      <c r="E762" s="16" t="s">
        <v>4400</v>
      </c>
      <c r="F762" s="16" t="s">
        <v>89</v>
      </c>
      <c r="G762" s="16" t="s">
        <v>643</v>
      </c>
      <c r="H762" s="16" t="s">
        <v>643</v>
      </c>
      <c r="I762" s="16">
        <v>2.36</v>
      </c>
      <c r="J762" s="16">
        <v>2.36</v>
      </c>
      <c r="K762" s="16" t="s">
        <v>4399</v>
      </c>
    </row>
    <row r="763" spans="1:11" ht="27">
      <c r="A763" s="16">
        <v>6</v>
      </c>
      <c r="B763" s="16">
        <v>761</v>
      </c>
      <c r="C763" s="16" t="s">
        <v>4267</v>
      </c>
      <c r="D763" s="16" t="s">
        <v>51</v>
      </c>
      <c r="E763" s="16" t="s">
        <v>1889</v>
      </c>
      <c r="F763" s="16" t="s">
        <v>47</v>
      </c>
      <c r="G763" s="16" t="s">
        <v>1704</v>
      </c>
      <c r="H763" s="16" t="s">
        <v>1704</v>
      </c>
      <c r="I763" s="16">
        <v>8.8000000000000007</v>
      </c>
      <c r="J763" s="16">
        <v>8.8000000000000007</v>
      </c>
      <c r="K763" s="16" t="s">
        <v>4403</v>
      </c>
    </row>
    <row r="764" spans="1:11" ht="67.5">
      <c r="A764" s="16">
        <v>6</v>
      </c>
      <c r="B764" s="16">
        <v>762</v>
      </c>
      <c r="C764" s="16" t="s">
        <v>4124</v>
      </c>
      <c r="D764" s="16" t="s">
        <v>45</v>
      </c>
      <c r="E764" s="16" t="s">
        <v>4407</v>
      </c>
      <c r="F764" s="16" t="s">
        <v>47</v>
      </c>
      <c r="G764" s="16" t="s">
        <v>2307</v>
      </c>
      <c r="H764" s="16" t="s">
        <v>2307</v>
      </c>
      <c r="I764" s="16">
        <v>18</v>
      </c>
      <c r="J764" s="16">
        <v>18</v>
      </c>
      <c r="K764" s="16" t="s">
        <v>4406</v>
      </c>
    </row>
    <row r="765" spans="1:11" ht="27">
      <c r="A765" s="16">
        <v>6</v>
      </c>
      <c r="B765" s="16">
        <v>763</v>
      </c>
      <c r="C765" s="16" t="s">
        <v>4124</v>
      </c>
      <c r="D765" s="16" t="s">
        <v>45</v>
      </c>
      <c r="E765" s="16" t="s">
        <v>4411</v>
      </c>
      <c r="F765" s="16" t="s">
        <v>47</v>
      </c>
      <c r="G765" s="16" t="s">
        <v>4413</v>
      </c>
      <c r="H765" s="16" t="s">
        <v>4413</v>
      </c>
      <c r="I765" s="16">
        <v>38</v>
      </c>
      <c r="J765" s="16">
        <v>38</v>
      </c>
      <c r="K765" s="16" t="s">
        <v>4410</v>
      </c>
    </row>
    <row r="766" spans="1:11" ht="67.5">
      <c r="A766" s="16">
        <v>6</v>
      </c>
      <c r="B766" s="16">
        <v>764</v>
      </c>
      <c r="C766" s="16" t="s">
        <v>4108</v>
      </c>
      <c r="D766" s="16" t="s">
        <v>51</v>
      </c>
      <c r="E766" s="16" t="s">
        <v>4417</v>
      </c>
      <c r="F766" s="16" t="s">
        <v>1400</v>
      </c>
      <c r="G766" s="16" t="s">
        <v>4419</v>
      </c>
      <c r="H766" s="16" t="s">
        <v>4419</v>
      </c>
      <c r="I766" s="16">
        <v>99</v>
      </c>
      <c r="J766" s="16">
        <v>99</v>
      </c>
      <c r="K766" s="16" t="s">
        <v>4416</v>
      </c>
    </row>
    <row r="767" spans="1:11" ht="67.5">
      <c r="A767" s="16">
        <v>6</v>
      </c>
      <c r="B767" s="16">
        <v>765</v>
      </c>
      <c r="C767" s="16" t="s">
        <v>4108</v>
      </c>
      <c r="D767" s="16" t="s">
        <v>51</v>
      </c>
      <c r="E767" s="16" t="s">
        <v>4423</v>
      </c>
      <c r="F767" s="16" t="s">
        <v>1400</v>
      </c>
      <c r="G767" s="16" t="s">
        <v>4425</v>
      </c>
      <c r="H767" s="16" t="s">
        <v>4425</v>
      </c>
      <c r="I767" s="16">
        <v>95</v>
      </c>
      <c r="J767" s="16">
        <v>95</v>
      </c>
      <c r="K767" s="16" t="s">
        <v>4422</v>
      </c>
    </row>
  </sheetData>
  <autoFilter ref="A2:K767"/>
  <mergeCells count="1">
    <mergeCell ref="B1:K1"/>
  </mergeCells>
  <phoneticPr fontId="3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E994"/>
  <sheetViews>
    <sheetView workbookViewId="0">
      <pane xSplit="1" ySplit="3" topLeftCell="B22" activePane="bottomRight" state="frozen"/>
      <selection pane="topRight"/>
      <selection pane="bottomLeft"/>
      <selection pane="bottomRight" activeCell="C3" sqref="C3"/>
    </sheetView>
  </sheetViews>
  <sheetFormatPr defaultColWidth="9" defaultRowHeight="15"/>
  <cols>
    <col min="1" max="1" width="36.28515625" customWidth="1"/>
    <col min="2" max="2" width="94.5703125" customWidth="1"/>
    <col min="3" max="3" width="29.7109375" customWidth="1"/>
    <col min="4" max="4" width="13.5703125" customWidth="1"/>
  </cols>
  <sheetData>
    <row r="1" spans="1:4">
      <c r="A1" s="1" t="s">
        <v>19</v>
      </c>
      <c r="B1" s="1" t="s">
        <v>4451</v>
      </c>
      <c r="C1" s="2" t="s">
        <v>4452</v>
      </c>
      <c r="D1" s="2" t="s">
        <v>4453</v>
      </c>
    </row>
    <row r="2" spans="1:4">
      <c r="A2" s="3" t="s">
        <v>52</v>
      </c>
      <c r="B2" s="3" t="s">
        <v>52</v>
      </c>
      <c r="C2" s="4" t="s">
        <v>4429</v>
      </c>
      <c r="D2" s="4" t="str">
        <f>IF(ISERROR(FIND("/",B2)),RIGHT(B2,LEN(B2)-FIND("*",B2)),MID(B2,FIND("*",B2)+1,FIND("/",B2)-FIND("*",B2)-1))</f>
        <v>1瓶</v>
      </c>
    </row>
    <row r="3" spans="1:4">
      <c r="A3" s="3" t="s">
        <v>76</v>
      </c>
      <c r="B3" s="3" t="s">
        <v>76</v>
      </c>
      <c r="C3" s="4" t="s">
        <v>4431</v>
      </c>
      <c r="D3" s="4" t="str">
        <f t="shared" ref="D3" si="0">IF(ISERROR(FIND("/",B3)),RIGHT(B3,LEN(B3)-FIND("*",B3)),MID(B3,FIND("*",B3)+1,FIND("/",B3)-FIND("*",B3)-1))</f>
        <v>1瓶</v>
      </c>
    </row>
    <row r="4" spans="1:4">
      <c r="A4" s="3" t="s">
        <v>92</v>
      </c>
      <c r="B4" s="3" t="s">
        <v>92</v>
      </c>
      <c r="C4" s="4" t="str">
        <f t="shared" ref="C4" si="1">IF(ISERROR(FIND("mg",B4)),IF(ISERROR(FIND("μg",B4)),IF(ISERROR(FIND("g",B4)),"",LEFT(B4,FIND("g",B4)-1)*1000),LEFT(B4,FIND("μg",B4)-1)/1000)&amp;"mg",LEFT(B4,FIND("mg",B4)+1))</f>
        <v>0.00025mg</v>
      </c>
      <c r="D4" s="4" t="str">
        <f t="shared" ref="D4:D35" si="2">IF(ISERROR(FIND("/",B4)),RIGHT(B4,LEN(B4)-FIND("*",B4)),MID(B4,FIND("*",B4)+1,FIND("/",B4)-FIND("*",B4)-1))</f>
        <v>30粒</v>
      </c>
    </row>
    <row r="5" spans="1:4">
      <c r="A5" s="3" t="s">
        <v>99</v>
      </c>
      <c r="B5" s="3" t="s">
        <v>99</v>
      </c>
      <c r="C5" s="4" t="str">
        <f t="shared" ref="C5:C36" si="3">IF(ISERROR(FIND("mg",B5)),IF(ISERROR(FIND("μg",B5)),IF(ISERROR(FIND("g",B5)),"",LEFT(B5,FIND("g",B5)-1)*1000),LEFT(B5,FIND("μg",B5)-1)/1000)&amp;"mg",LEFT(B5,FIND("mg",B5)+1))</f>
        <v>0.00025mg</v>
      </c>
      <c r="D5" s="4" t="str">
        <f t="shared" si="2"/>
        <v>20粒</v>
      </c>
    </row>
    <row r="6" spans="1:4">
      <c r="A6" s="3" t="s">
        <v>105</v>
      </c>
      <c r="B6" s="3" t="s">
        <v>105</v>
      </c>
      <c r="C6" s="4" t="str">
        <f t="shared" si="3"/>
        <v>0.0005mg</v>
      </c>
      <c r="D6" s="4" t="str">
        <f t="shared" si="2"/>
        <v>10粒</v>
      </c>
    </row>
    <row r="7" spans="1:4">
      <c r="A7" s="3" t="s">
        <v>111</v>
      </c>
      <c r="B7" s="3" t="s">
        <v>111</v>
      </c>
      <c r="C7" s="4" t="str">
        <f t="shared" si="3"/>
        <v>0.0005mg</v>
      </c>
      <c r="D7" s="4" t="str">
        <f t="shared" si="2"/>
        <v>20粒</v>
      </c>
    </row>
    <row r="8" spans="1:4">
      <c r="A8" s="3" t="s">
        <v>117</v>
      </c>
      <c r="B8" s="3" t="s">
        <v>117</v>
      </c>
      <c r="C8" s="4" t="str">
        <f t="shared" si="3"/>
        <v>0.0005mg</v>
      </c>
      <c r="D8" s="4" t="str">
        <f t="shared" si="2"/>
        <v>8粒</v>
      </c>
    </row>
    <row r="9" spans="1:4">
      <c r="A9" s="3" t="s">
        <v>125</v>
      </c>
      <c r="B9" s="3" t="s">
        <v>125</v>
      </c>
      <c r="C9" s="4" t="str">
        <f t="shared" si="3"/>
        <v>0.0005mg</v>
      </c>
      <c r="D9" s="4" t="str">
        <f t="shared" si="2"/>
        <v>10片</v>
      </c>
    </row>
    <row r="10" spans="1:4">
      <c r="A10" s="3" t="s">
        <v>131</v>
      </c>
      <c r="B10" s="3" t="s">
        <v>4454</v>
      </c>
      <c r="C10" s="4" t="str">
        <f t="shared" si="3"/>
        <v>0.00025mg</v>
      </c>
      <c r="D10" s="4" t="str">
        <f t="shared" si="2"/>
        <v>30片</v>
      </c>
    </row>
    <row r="11" spans="1:4">
      <c r="A11" s="3" t="s">
        <v>137</v>
      </c>
      <c r="B11" s="3" t="s">
        <v>137</v>
      </c>
      <c r="C11" s="4" t="str">
        <f t="shared" si="3"/>
        <v>0.0005mg</v>
      </c>
      <c r="D11" s="4" t="str">
        <f t="shared" si="2"/>
        <v>16粒</v>
      </c>
    </row>
    <row r="12" spans="1:4">
      <c r="A12" s="3" t="s">
        <v>139</v>
      </c>
      <c r="B12" s="3" t="s">
        <v>125</v>
      </c>
      <c r="C12" s="4" t="str">
        <f t="shared" si="3"/>
        <v>0.0005mg</v>
      </c>
      <c r="D12" s="4" t="str">
        <f t="shared" si="2"/>
        <v>10片</v>
      </c>
    </row>
    <row r="13" spans="1:4">
      <c r="A13" s="3" t="s">
        <v>144</v>
      </c>
      <c r="B13" s="3" t="s">
        <v>4455</v>
      </c>
      <c r="C13" s="4" t="str">
        <f t="shared" si="3"/>
        <v>0.0005mg</v>
      </c>
      <c r="D13" s="4" t="str">
        <f t="shared" si="2"/>
        <v>20片</v>
      </c>
    </row>
    <row r="14" spans="1:4">
      <c r="A14" s="3" t="s">
        <v>146</v>
      </c>
      <c r="B14" s="3" t="s">
        <v>4456</v>
      </c>
      <c r="C14" s="4" t="str">
        <f t="shared" si="3"/>
        <v>0.0005mg</v>
      </c>
      <c r="D14" s="4" t="str">
        <f t="shared" si="2"/>
        <v>30片</v>
      </c>
    </row>
    <row r="15" spans="1:4">
      <c r="A15" s="3" t="s">
        <v>151</v>
      </c>
      <c r="B15" s="3" t="s">
        <v>4457</v>
      </c>
      <c r="C15" s="4" t="str">
        <f t="shared" si="3"/>
        <v>0.00025mg</v>
      </c>
      <c r="D15" s="4" t="str">
        <f t="shared" si="2"/>
        <v>10片</v>
      </c>
    </row>
    <row r="16" spans="1:4">
      <c r="A16" s="3" t="s">
        <v>154</v>
      </c>
      <c r="B16" s="3" t="s">
        <v>4458</v>
      </c>
      <c r="C16" s="4" t="str">
        <f t="shared" si="3"/>
        <v>0.00025mg</v>
      </c>
      <c r="D16" s="4" t="str">
        <f t="shared" si="2"/>
        <v>20片</v>
      </c>
    </row>
    <row r="17" spans="1:4">
      <c r="A17" s="3" t="s">
        <v>169</v>
      </c>
      <c r="B17" s="3" t="s">
        <v>169</v>
      </c>
      <c r="C17" s="4" t="str">
        <f t="shared" si="3"/>
        <v>5mg</v>
      </c>
      <c r="D17" s="4" t="str">
        <f t="shared" si="2"/>
        <v>28粒</v>
      </c>
    </row>
    <row r="18" spans="1:4">
      <c r="A18" s="3" t="s">
        <v>175</v>
      </c>
      <c r="B18" s="3" t="s">
        <v>175</v>
      </c>
      <c r="C18" s="4" t="str">
        <f t="shared" si="3"/>
        <v>5mg</v>
      </c>
      <c r="D18" s="4" t="str">
        <f t="shared" si="2"/>
        <v>14片</v>
      </c>
    </row>
    <row r="19" spans="1:4">
      <c r="A19" s="3" t="s">
        <v>179</v>
      </c>
      <c r="B19" s="3" t="s">
        <v>179</v>
      </c>
      <c r="C19" s="4" t="str">
        <f t="shared" si="3"/>
        <v>5mg</v>
      </c>
      <c r="D19" s="4" t="str">
        <f t="shared" si="2"/>
        <v>10片</v>
      </c>
    </row>
    <row r="20" spans="1:4">
      <c r="A20" s="3" t="s">
        <v>185</v>
      </c>
      <c r="B20" s="3" t="s">
        <v>185</v>
      </c>
      <c r="C20" s="4" t="str">
        <f t="shared" si="3"/>
        <v>5mg</v>
      </c>
      <c r="D20" s="4" t="str">
        <f t="shared" si="2"/>
        <v>20片</v>
      </c>
    </row>
    <row r="21" spans="1:4">
      <c r="A21" s="3" t="s">
        <v>165</v>
      </c>
      <c r="B21" s="3" t="s">
        <v>165</v>
      </c>
      <c r="C21" s="4" t="str">
        <f t="shared" si="3"/>
        <v>5mg</v>
      </c>
      <c r="D21" s="4" t="str">
        <f t="shared" si="2"/>
        <v>30片</v>
      </c>
    </row>
    <row r="22" spans="1:4">
      <c r="A22" s="3" t="s">
        <v>197</v>
      </c>
      <c r="B22" s="3" t="s">
        <v>197</v>
      </c>
      <c r="C22" s="4" t="str">
        <f t="shared" si="3"/>
        <v>10mg</v>
      </c>
      <c r="D22" s="4" t="str">
        <f t="shared" si="2"/>
        <v>10片</v>
      </c>
    </row>
    <row r="23" spans="1:4">
      <c r="A23" s="3" t="s">
        <v>201</v>
      </c>
      <c r="B23" s="3" t="s">
        <v>201</v>
      </c>
      <c r="C23" s="4" t="str">
        <f t="shared" si="3"/>
        <v>10mg</v>
      </c>
      <c r="D23" s="4" t="str">
        <f t="shared" si="2"/>
        <v>14片</v>
      </c>
    </row>
    <row r="24" spans="1:4">
      <c r="A24" s="3" t="s">
        <v>205</v>
      </c>
      <c r="B24" s="3" t="s">
        <v>205</v>
      </c>
      <c r="C24" s="4" t="str">
        <f t="shared" si="3"/>
        <v>10mg</v>
      </c>
      <c r="D24" s="4" t="str">
        <f t="shared" si="2"/>
        <v>24片</v>
      </c>
    </row>
    <row r="25" spans="1:4">
      <c r="A25" s="3" t="s">
        <v>195</v>
      </c>
      <c r="B25" s="3" t="s">
        <v>195</v>
      </c>
      <c r="C25" s="4" t="str">
        <f t="shared" si="3"/>
        <v>10mg</v>
      </c>
      <c r="D25" s="4" t="str">
        <f t="shared" si="2"/>
        <v>20片</v>
      </c>
    </row>
    <row r="26" spans="1:4">
      <c r="A26" s="3" t="s">
        <v>213</v>
      </c>
      <c r="B26" s="3" t="s">
        <v>213</v>
      </c>
      <c r="C26" s="4" t="str">
        <f t="shared" si="3"/>
        <v>15mg</v>
      </c>
      <c r="D26" s="4" t="str">
        <f t="shared" si="2"/>
        <v>10片</v>
      </c>
    </row>
    <row r="27" spans="1:4">
      <c r="A27" s="3" t="s">
        <v>222</v>
      </c>
      <c r="B27" s="3" t="s">
        <v>222</v>
      </c>
      <c r="C27" s="4" t="str">
        <f t="shared" si="3"/>
        <v>100mg</v>
      </c>
      <c r="D27" s="4" t="str">
        <f t="shared" si="2"/>
        <v>20片</v>
      </c>
    </row>
    <row r="28" spans="1:4">
      <c r="A28" s="3" t="s">
        <v>228</v>
      </c>
      <c r="B28" s="3" t="s">
        <v>228</v>
      </c>
      <c r="C28" s="4" t="str">
        <f t="shared" si="3"/>
        <v>100mg</v>
      </c>
      <c r="D28" s="4" t="str">
        <f t="shared" si="2"/>
        <v>24片</v>
      </c>
    </row>
    <row r="29" spans="1:4">
      <c r="A29" s="3" t="s">
        <v>232</v>
      </c>
      <c r="B29" s="3" t="s">
        <v>232</v>
      </c>
      <c r="C29" s="4" t="str">
        <f t="shared" si="3"/>
        <v>200mg</v>
      </c>
      <c r="D29" s="4" t="str">
        <f t="shared" si="2"/>
        <v>24片</v>
      </c>
    </row>
    <row r="30" spans="1:4">
      <c r="A30" s="3" t="s">
        <v>257</v>
      </c>
      <c r="B30" s="3" t="s">
        <v>257</v>
      </c>
      <c r="C30" s="4" t="str">
        <f t="shared" si="3"/>
        <v>200mg</v>
      </c>
      <c r="D30" s="4" t="str">
        <f t="shared" si="2"/>
        <v>36片</v>
      </c>
    </row>
    <row r="31" spans="1:4">
      <c r="A31" s="3" t="s">
        <v>268</v>
      </c>
      <c r="B31" s="3" t="s">
        <v>268</v>
      </c>
      <c r="C31" s="4" t="str">
        <f t="shared" si="3"/>
        <v>200mg</v>
      </c>
      <c r="D31" s="4" t="str">
        <f t="shared" si="2"/>
        <v>30片</v>
      </c>
    </row>
    <row r="32" spans="1:4">
      <c r="A32" s="3" t="s">
        <v>272</v>
      </c>
      <c r="B32" s="3" t="s">
        <v>272</v>
      </c>
      <c r="C32" s="4" t="str">
        <f t="shared" si="3"/>
        <v>100mg</v>
      </c>
      <c r="D32" s="4" t="str">
        <f t="shared" si="2"/>
        <v>24片</v>
      </c>
    </row>
    <row r="33" spans="1:4">
      <c r="A33" s="3" t="s">
        <v>278</v>
      </c>
      <c r="B33" s="3" t="s">
        <v>278</v>
      </c>
      <c r="C33" s="4" t="str">
        <f t="shared" si="3"/>
        <v>100mg</v>
      </c>
      <c r="D33" s="4" t="str">
        <f t="shared" si="2"/>
        <v>30片</v>
      </c>
    </row>
    <row r="34" spans="1:4">
      <c r="A34" s="3" t="s">
        <v>307</v>
      </c>
      <c r="B34" s="3" t="s">
        <v>307</v>
      </c>
      <c r="C34" s="4" t="str">
        <f t="shared" si="3"/>
        <v>200mg</v>
      </c>
      <c r="D34" s="4" t="str">
        <f t="shared" si="2"/>
        <v>25片</v>
      </c>
    </row>
    <row r="35" spans="1:4">
      <c r="A35" s="3" t="s">
        <v>326</v>
      </c>
      <c r="B35" s="3" t="s">
        <v>326</v>
      </c>
      <c r="C35" s="4" t="str">
        <f t="shared" si="3"/>
        <v>200mg</v>
      </c>
      <c r="D35" s="4" t="str">
        <f t="shared" si="2"/>
        <v>24粒</v>
      </c>
    </row>
    <row r="36" spans="1:4">
      <c r="A36" s="3" t="s">
        <v>358</v>
      </c>
      <c r="B36" s="3" t="s">
        <v>358</v>
      </c>
      <c r="C36" s="4" t="str">
        <f t="shared" si="3"/>
        <v>200mg</v>
      </c>
      <c r="D36" s="4" t="str">
        <f t="shared" ref="D36:D66" si="4">IF(ISERROR(FIND("/",B36)),RIGHT(B36,LEN(B36)-FIND("*",B36)),MID(B36,FIND("*",B36)+1,FIND("/",B36)-FIND("*",B36)-1))</f>
        <v>10粒</v>
      </c>
    </row>
    <row r="37" spans="1:4">
      <c r="A37" s="3" t="s">
        <v>380</v>
      </c>
      <c r="B37" s="3" t="s">
        <v>380</v>
      </c>
      <c r="C37" s="4" t="str">
        <f t="shared" ref="C37:C65" si="5">IF(ISERROR(FIND("mg",B37)),IF(ISERROR(FIND("μg",B37)),IF(ISERROR(FIND("g",B37)),"",LEFT(B37,FIND("g",B37)-1)*1000),LEFT(B37,FIND("μg",B37)-1)/1000)&amp;"mg",LEFT(B37,FIND("mg",B37)+1))</f>
        <v>40mg</v>
      </c>
      <c r="D37" s="4" t="str">
        <f t="shared" si="4"/>
        <v>1瓶</v>
      </c>
    </row>
    <row r="38" spans="1:4">
      <c r="A38" s="3" t="s">
        <v>387</v>
      </c>
      <c r="B38" s="3" t="s">
        <v>387</v>
      </c>
      <c r="C38" s="4" t="str">
        <f t="shared" si="5"/>
        <v>40mg</v>
      </c>
      <c r="D38" s="4" t="str">
        <f t="shared" si="4"/>
        <v>1瓶</v>
      </c>
    </row>
    <row r="39" spans="1:4">
      <c r="A39" s="3" t="s">
        <v>394</v>
      </c>
      <c r="B39" s="3" t="s">
        <v>394</v>
      </c>
      <c r="C39" s="4" t="str">
        <f t="shared" si="5"/>
        <v>40mg</v>
      </c>
      <c r="D39" s="4" t="str">
        <f t="shared" si="4"/>
        <v>1支</v>
      </c>
    </row>
    <row r="40" spans="1:4">
      <c r="A40" s="3" t="s">
        <v>398</v>
      </c>
      <c r="B40" s="3" t="s">
        <v>398</v>
      </c>
      <c r="C40" s="4" t="str">
        <f t="shared" si="5"/>
        <v>40mg</v>
      </c>
      <c r="D40" s="4" t="str">
        <f t="shared" si="4"/>
        <v>1支</v>
      </c>
    </row>
    <row r="41" spans="1:4">
      <c r="A41" s="3" t="s">
        <v>404</v>
      </c>
      <c r="B41" s="3" t="s">
        <v>404</v>
      </c>
      <c r="C41" s="4" t="str">
        <f t="shared" si="5"/>
        <v>40mg</v>
      </c>
      <c r="D41" s="4" t="str">
        <f t="shared" si="4"/>
        <v>1瓶</v>
      </c>
    </row>
    <row r="42" spans="1:4">
      <c r="A42" s="3" t="s">
        <v>410</v>
      </c>
      <c r="B42" s="3" t="s">
        <v>410</v>
      </c>
      <c r="C42" s="4" t="str">
        <f t="shared" si="5"/>
        <v>20mg</v>
      </c>
      <c r="D42" s="4" t="str">
        <f t="shared" si="4"/>
        <v>2瓶</v>
      </c>
    </row>
    <row r="43" spans="1:4">
      <c r="A43" s="3" t="s">
        <v>416</v>
      </c>
      <c r="B43" s="3" t="s">
        <v>416</v>
      </c>
      <c r="C43" s="4" t="str">
        <f t="shared" si="5"/>
        <v>60mg</v>
      </c>
      <c r="D43" s="4" t="str">
        <f t="shared" si="4"/>
        <v>1瓶</v>
      </c>
    </row>
    <row r="44" spans="1:4">
      <c r="A44" s="3" t="s">
        <v>422</v>
      </c>
      <c r="B44" s="3" t="s">
        <v>422</v>
      </c>
      <c r="C44" s="4" t="str">
        <f t="shared" si="5"/>
        <v>60mg</v>
      </c>
      <c r="D44" s="4" t="str">
        <f t="shared" si="4"/>
        <v>10瓶</v>
      </c>
    </row>
    <row r="45" spans="1:4">
      <c r="A45" s="3" t="s">
        <v>428</v>
      </c>
      <c r="B45" s="3" t="s">
        <v>428</v>
      </c>
      <c r="C45" s="4" t="str">
        <f t="shared" si="5"/>
        <v>60mg</v>
      </c>
      <c r="D45" s="4" t="str">
        <f t="shared" si="4"/>
        <v>1瓶</v>
      </c>
    </row>
    <row r="46" spans="1:4">
      <c r="A46" s="3" t="s">
        <v>435</v>
      </c>
      <c r="B46" s="3" t="s">
        <v>435</v>
      </c>
      <c r="C46" s="4" t="str">
        <f t="shared" si="5"/>
        <v>60mg</v>
      </c>
      <c r="D46" s="4" t="str">
        <f t="shared" si="4"/>
        <v>1瓶</v>
      </c>
    </row>
    <row r="47" spans="1:4">
      <c r="A47" s="3" t="s">
        <v>451</v>
      </c>
      <c r="B47" s="5" t="s">
        <v>4459</v>
      </c>
      <c r="C47" s="4" t="str">
        <f t="shared" si="5"/>
        <v>60mg</v>
      </c>
      <c r="D47" s="4" t="str">
        <f t="shared" si="4"/>
        <v>1支</v>
      </c>
    </row>
    <row r="48" spans="1:4">
      <c r="A48" s="3" t="s">
        <v>460</v>
      </c>
      <c r="B48" s="3" t="s">
        <v>460</v>
      </c>
      <c r="C48" s="4" t="str">
        <f t="shared" si="5"/>
        <v>42.6mg</v>
      </c>
      <c r="D48" s="4" t="str">
        <f t="shared" si="4"/>
        <v>1瓶</v>
      </c>
    </row>
    <row r="49" spans="1:4">
      <c r="A49" s="3" t="s">
        <v>467</v>
      </c>
      <c r="B49" s="3" t="s">
        <v>467</v>
      </c>
      <c r="C49" s="4" t="str">
        <f t="shared" si="5"/>
        <v>40mg</v>
      </c>
      <c r="D49" s="4" t="str">
        <f t="shared" si="4"/>
        <v>10支</v>
      </c>
    </row>
    <row r="50" spans="1:4">
      <c r="A50" s="3" t="s">
        <v>473</v>
      </c>
      <c r="B50" s="3" t="s">
        <v>473</v>
      </c>
      <c r="C50" s="4" t="str">
        <f t="shared" si="5"/>
        <v>60mg</v>
      </c>
      <c r="D50" s="4" t="str">
        <f t="shared" si="4"/>
        <v>10瓶</v>
      </c>
    </row>
    <row r="51" spans="1:4">
      <c r="A51" s="3" t="s">
        <v>498</v>
      </c>
      <c r="B51" s="3" t="s">
        <v>498</v>
      </c>
      <c r="C51" s="4" t="str">
        <f t="shared" si="5"/>
        <v>40mg</v>
      </c>
      <c r="D51" s="4" t="str">
        <f t="shared" si="4"/>
        <v>1支</v>
      </c>
    </row>
    <row r="52" spans="1:4">
      <c r="A52" s="3" t="s">
        <v>504</v>
      </c>
      <c r="B52" s="3" t="s">
        <v>504</v>
      </c>
      <c r="C52" s="4" t="str">
        <f t="shared" si="5"/>
        <v>20mg</v>
      </c>
      <c r="D52" s="4" t="str">
        <f t="shared" si="4"/>
        <v>1瓶</v>
      </c>
    </row>
    <row r="53" spans="1:4">
      <c r="A53" s="3" t="s">
        <v>511</v>
      </c>
      <c r="B53" s="3" t="s">
        <v>511</v>
      </c>
      <c r="C53" s="4" t="str">
        <f t="shared" si="5"/>
        <v>20mg</v>
      </c>
      <c r="D53" s="4" t="str">
        <f t="shared" si="4"/>
        <v>1支</v>
      </c>
    </row>
    <row r="54" spans="1:4">
      <c r="A54" s="3" t="s">
        <v>518</v>
      </c>
      <c r="B54" s="3" t="s">
        <v>518</v>
      </c>
      <c r="C54" s="4" t="str">
        <f t="shared" si="5"/>
        <v>40mg</v>
      </c>
      <c r="D54" s="4" t="str">
        <f t="shared" si="4"/>
        <v>1支</v>
      </c>
    </row>
    <row r="55" spans="1:4">
      <c r="A55" s="3" t="s">
        <v>532</v>
      </c>
      <c r="B55" s="3" t="s">
        <v>532</v>
      </c>
      <c r="C55" s="4" t="str">
        <f t="shared" si="5"/>
        <v>20mg</v>
      </c>
      <c r="D55" s="4" t="str">
        <f t="shared" si="4"/>
        <v>1支</v>
      </c>
    </row>
    <row r="56" spans="1:4">
      <c r="A56" s="3" t="s">
        <v>541</v>
      </c>
      <c r="B56" s="3" t="s">
        <v>541</v>
      </c>
      <c r="C56" s="4" t="str">
        <f t="shared" si="5"/>
        <v>40mg</v>
      </c>
      <c r="D56" s="4" t="str">
        <f t="shared" si="4"/>
        <v>1支</v>
      </c>
    </row>
    <row r="57" spans="1:4">
      <c r="A57" s="3" t="s">
        <v>555</v>
      </c>
      <c r="B57" s="5" t="s">
        <v>4460</v>
      </c>
      <c r="C57" s="4" t="str">
        <f t="shared" si="5"/>
        <v>40mg</v>
      </c>
      <c r="D57" s="4" t="str">
        <f t="shared" si="4"/>
        <v>1瓶</v>
      </c>
    </row>
    <row r="58" spans="1:4">
      <c r="A58" s="3" t="s">
        <v>559</v>
      </c>
      <c r="B58" s="5" t="s">
        <v>4461</v>
      </c>
      <c r="C58" s="4" t="str">
        <f t="shared" si="5"/>
        <v>20mg</v>
      </c>
      <c r="D58" s="4" t="str">
        <f t="shared" si="4"/>
        <v>1瓶</v>
      </c>
    </row>
    <row r="59" spans="1:4">
      <c r="A59" s="3" t="s">
        <v>561</v>
      </c>
      <c r="B59" s="3" t="s">
        <v>561</v>
      </c>
      <c r="C59" s="4" t="str">
        <f t="shared" si="5"/>
        <v>40mg</v>
      </c>
      <c r="D59" s="4" t="str">
        <f t="shared" si="4"/>
        <v>1瓶</v>
      </c>
    </row>
    <row r="60" spans="1:4">
      <c r="A60" s="3" t="s">
        <v>569</v>
      </c>
      <c r="B60" s="3" t="s">
        <v>569</v>
      </c>
      <c r="C60" s="4" t="str">
        <f t="shared" si="5"/>
        <v>2.5mg</v>
      </c>
      <c r="D60" s="4" t="str">
        <f t="shared" si="4"/>
        <v>12片</v>
      </c>
    </row>
    <row r="61" spans="1:4">
      <c r="A61" s="3" t="s">
        <v>583</v>
      </c>
      <c r="B61" s="3" t="s">
        <v>583</v>
      </c>
      <c r="C61" s="4" t="str">
        <f t="shared" si="5"/>
        <v>5mg</v>
      </c>
      <c r="D61" s="4" t="str">
        <f t="shared" si="4"/>
        <v>12片</v>
      </c>
    </row>
    <row r="62" spans="1:4">
      <c r="A62" s="3" t="s">
        <v>591</v>
      </c>
      <c r="B62" s="3" t="s">
        <v>591</v>
      </c>
      <c r="C62" s="4" t="str">
        <f t="shared" si="5"/>
        <v>5mg</v>
      </c>
      <c r="D62" s="4" t="str">
        <f t="shared" si="4"/>
        <v>10粒</v>
      </c>
    </row>
    <row r="63" spans="1:4">
      <c r="A63" s="3" t="s">
        <v>608</v>
      </c>
      <c r="B63" s="3" t="s">
        <v>608</v>
      </c>
      <c r="C63" s="4" t="str">
        <f t="shared" si="5"/>
        <v>50mg</v>
      </c>
      <c r="D63" s="4" t="str">
        <f t="shared" si="4"/>
        <v>1瓶</v>
      </c>
    </row>
    <row r="64" spans="1:4">
      <c r="A64" s="3" t="s">
        <v>614</v>
      </c>
      <c r="B64" s="3" t="s">
        <v>614</v>
      </c>
      <c r="C64" s="4" t="str">
        <f t="shared" si="5"/>
        <v>100mg</v>
      </c>
      <c r="D64" s="4" t="str">
        <f t="shared" si="4"/>
        <v>1瓶</v>
      </c>
    </row>
    <row r="65" spans="1:4">
      <c r="A65" s="3" t="s">
        <v>621</v>
      </c>
      <c r="B65" s="3" t="s">
        <v>621</v>
      </c>
      <c r="C65" s="4" t="str">
        <f t="shared" si="5"/>
        <v>50mg</v>
      </c>
      <c r="D65" s="4" t="str">
        <f t="shared" si="4"/>
        <v>1支</v>
      </c>
    </row>
    <row r="66" spans="1:4">
      <c r="A66" s="3" t="s">
        <v>626</v>
      </c>
      <c r="B66" s="3" t="s">
        <v>626</v>
      </c>
      <c r="C66" s="4" t="s">
        <v>4462</v>
      </c>
      <c r="D66" s="4" t="str">
        <f t="shared" si="4"/>
        <v>1瓶</v>
      </c>
    </row>
    <row r="67" spans="1:4">
      <c r="A67" s="3" t="s">
        <v>631</v>
      </c>
      <c r="B67" s="3" t="s">
        <v>631</v>
      </c>
      <c r="C67" s="4" t="s">
        <v>4434</v>
      </c>
      <c r="D67" s="4" t="str">
        <f t="shared" ref="D67" si="6">IF(ISERROR(FIND("/",B67)),RIGHT(B67,LEN(B67)-FIND("*",B67)),MID(B67,FIND("*",B67)+1,FIND("/",B67)-FIND("*",B67)-1))</f>
        <v>1支</v>
      </c>
    </row>
    <row r="68" spans="1:4">
      <c r="A68" s="3" t="s">
        <v>635</v>
      </c>
      <c r="B68" s="3" t="s">
        <v>635</v>
      </c>
      <c r="C68" s="4" t="s">
        <v>4446</v>
      </c>
      <c r="D68" s="4" t="str">
        <f t="shared" ref="D68:D99" si="7">IF(ISERROR(FIND("/",B68)),RIGHT(B68,LEN(B68)-FIND("*",B68)),MID(B68,FIND("*",B68)+1,FIND("/",B68)-FIND("*",B68)-1))</f>
        <v>1瓶</v>
      </c>
    </row>
    <row r="69" spans="1:4">
      <c r="A69" s="3" t="s">
        <v>641</v>
      </c>
      <c r="B69" s="3" t="s">
        <v>641</v>
      </c>
      <c r="C69" s="4" t="s">
        <v>4463</v>
      </c>
      <c r="D69" s="4" t="str">
        <f t="shared" si="7"/>
        <v>1瓶</v>
      </c>
    </row>
    <row r="70" spans="1:4">
      <c r="A70" s="3" t="s">
        <v>647</v>
      </c>
      <c r="B70" s="3" t="s">
        <v>647</v>
      </c>
      <c r="C70" s="4" t="s">
        <v>4435</v>
      </c>
      <c r="D70" s="4" t="str">
        <f t="shared" si="7"/>
        <v>1支</v>
      </c>
    </row>
    <row r="71" spans="1:4">
      <c r="A71" s="3" t="s">
        <v>658</v>
      </c>
      <c r="B71" s="3" t="s">
        <v>658</v>
      </c>
      <c r="C71" s="4" t="s">
        <v>4433</v>
      </c>
      <c r="D71" s="4" t="str">
        <f t="shared" si="7"/>
        <v>1支</v>
      </c>
    </row>
    <row r="72" spans="1:4">
      <c r="A72" s="3" t="s">
        <v>662</v>
      </c>
      <c r="B72" s="3" t="s">
        <v>662</v>
      </c>
      <c r="C72" s="4" t="s">
        <v>4446</v>
      </c>
      <c r="D72" s="4" t="str">
        <f t="shared" si="7"/>
        <v>1支</v>
      </c>
    </row>
    <row r="73" spans="1:4">
      <c r="A73" s="3" t="s">
        <v>669</v>
      </c>
      <c r="B73" s="3" t="s">
        <v>4464</v>
      </c>
      <c r="C73" s="4" t="s">
        <v>4435</v>
      </c>
      <c r="D73" s="4" t="str">
        <f t="shared" si="7"/>
        <v>1瓶</v>
      </c>
    </row>
    <row r="74" spans="1:4">
      <c r="A74" s="3" t="s">
        <v>678</v>
      </c>
      <c r="B74" s="3" t="s">
        <v>4465</v>
      </c>
      <c r="C74" s="4" t="s">
        <v>4446</v>
      </c>
      <c r="D74" s="4" t="str">
        <f t="shared" si="7"/>
        <v>1瓶</v>
      </c>
    </row>
    <row r="75" spans="1:4">
      <c r="A75" s="3" t="s">
        <v>704</v>
      </c>
      <c r="B75" s="3" t="s">
        <v>704</v>
      </c>
      <c r="C75" s="4" t="s">
        <v>4466</v>
      </c>
      <c r="D75" s="4" t="str">
        <f t="shared" si="7"/>
        <v>10片</v>
      </c>
    </row>
    <row r="76" spans="1:4">
      <c r="A76" s="3" t="s">
        <v>709</v>
      </c>
      <c r="B76" s="3" t="s">
        <v>709</v>
      </c>
      <c r="C76" s="4" t="s">
        <v>4467</v>
      </c>
      <c r="D76" s="4" t="str">
        <f t="shared" si="7"/>
        <v>7片</v>
      </c>
    </row>
    <row r="77" spans="1:4">
      <c r="A77" s="3" t="s">
        <v>719</v>
      </c>
      <c r="B77" s="3" t="s">
        <v>719</v>
      </c>
      <c r="C77" s="4" t="s">
        <v>4468</v>
      </c>
      <c r="D77" s="4" t="str">
        <f t="shared" si="7"/>
        <v>14片</v>
      </c>
    </row>
    <row r="78" spans="1:4">
      <c r="A78" s="3" t="s">
        <v>729</v>
      </c>
      <c r="B78" s="3" t="s">
        <v>729</v>
      </c>
      <c r="C78" s="4" t="str">
        <f t="shared" ref="C78" si="8">IF(ISERROR(FIND("mg",B78)),IF(ISERROR(FIND("μg",B78)),IF(ISERROR(FIND("g",B78)),"",LEFT(B78,FIND("g",B78)-1)*1000),LEFT(B78,FIND("μg",B78)-1)/1000)&amp;"mg",LEFT(B78,FIND("mg",B78)+1))</f>
        <v>5mg</v>
      </c>
      <c r="D78" s="4" t="str">
        <f t="shared" si="7"/>
        <v>28片</v>
      </c>
    </row>
    <row r="79" spans="1:4">
      <c r="A79" s="3" t="s">
        <v>740</v>
      </c>
      <c r="B79" s="3" t="s">
        <v>740</v>
      </c>
      <c r="C79" s="4" t="str">
        <f t="shared" ref="C79:C84" si="9">IF(ISERROR(FIND("mg",B79)),IF(ISERROR(FIND("μg",B79)),IF(ISERROR(FIND("g",B79)),"",LEFT(B79,FIND("g",B79)-1)*1000),LEFT(B79,FIND("μg",B79)-1)/1000)&amp;"mg",LEFT(B79,FIND("mg",B79)+1))</f>
        <v>10mg</v>
      </c>
      <c r="D79" s="4" t="str">
        <f t="shared" si="7"/>
        <v>14片</v>
      </c>
    </row>
    <row r="80" spans="1:4">
      <c r="A80" s="3" t="s">
        <v>751</v>
      </c>
      <c r="B80" s="3" t="s">
        <v>751</v>
      </c>
      <c r="C80" s="4" t="str">
        <f t="shared" si="9"/>
        <v>10mg</v>
      </c>
      <c r="D80" s="4" t="str">
        <f t="shared" si="7"/>
        <v>12片</v>
      </c>
    </row>
    <row r="81" spans="1:4">
      <c r="A81" s="3" t="s">
        <v>760</v>
      </c>
      <c r="B81" s="3" t="s">
        <v>760</v>
      </c>
      <c r="C81" s="4" t="str">
        <f t="shared" si="9"/>
        <v>10mg</v>
      </c>
      <c r="D81" s="4" t="str">
        <f t="shared" si="7"/>
        <v>1瓶</v>
      </c>
    </row>
    <row r="82" spans="1:4">
      <c r="A82" s="3" t="s">
        <v>766</v>
      </c>
      <c r="B82" s="3" t="s">
        <v>766</v>
      </c>
      <c r="C82" s="4" t="str">
        <f t="shared" si="9"/>
        <v>5mg</v>
      </c>
      <c r="D82" s="4" t="str">
        <f t="shared" si="7"/>
        <v>1瓶</v>
      </c>
    </row>
    <row r="83" spans="1:4">
      <c r="A83" s="3" t="s">
        <v>770</v>
      </c>
      <c r="B83" s="3" t="s">
        <v>770</v>
      </c>
      <c r="C83" s="4" t="str">
        <f t="shared" si="9"/>
        <v>20mg</v>
      </c>
      <c r="D83" s="4" t="str">
        <f t="shared" si="7"/>
        <v>1瓶</v>
      </c>
    </row>
    <row r="84" spans="1:4">
      <c r="A84" s="3" t="s">
        <v>774</v>
      </c>
      <c r="B84" s="3" t="s">
        <v>774</v>
      </c>
      <c r="C84" s="4" t="str">
        <f t="shared" si="9"/>
        <v>20mg</v>
      </c>
      <c r="D84" s="4" t="str">
        <f t="shared" si="7"/>
        <v>1瓶</v>
      </c>
    </row>
    <row r="85" spans="1:4">
      <c r="A85" s="3" t="s">
        <v>778</v>
      </c>
      <c r="B85" s="3" t="s">
        <v>778</v>
      </c>
      <c r="C85" s="4" t="s">
        <v>4432</v>
      </c>
      <c r="D85" s="4" t="str">
        <f t="shared" si="7"/>
        <v>5支</v>
      </c>
    </row>
    <row r="86" spans="1:4">
      <c r="A86" s="3" t="s">
        <v>786</v>
      </c>
      <c r="B86" s="3" t="s">
        <v>786</v>
      </c>
      <c r="C86" s="4" t="str">
        <f>IF(ISERROR(FIND("mg",B86)),IF(ISERROR(FIND("μg",B86)),IF(ISERROR(FIND("g",B86)),"",LEFT(B86,FIND("g",B86)-1)*1000),LEFT(B86,FIND("μg",B86)-1)/1000)&amp;"mg",LEFT(B86,FIND("mg",B86)+1))</f>
        <v>25mg</v>
      </c>
      <c r="D86" s="4" t="str">
        <f t="shared" si="7"/>
        <v>10瓶</v>
      </c>
    </row>
    <row r="87" spans="1:4">
      <c r="A87" s="3" t="s">
        <v>792</v>
      </c>
      <c r="B87" s="3" t="s">
        <v>792</v>
      </c>
      <c r="C87" s="4" t="str">
        <f>IF(ISERROR(FIND("mg",B87)),IF(ISERROR(FIND("μg",B87)),IF(ISERROR(FIND("g",B87)),"",LEFT(B87,FIND("g",B87)-1)*1000),LEFT(B87,FIND("μg",B87)-1)/1000)&amp;"mg",LEFT(B87,FIND("mg",B87)+1))</f>
        <v>10mg</v>
      </c>
      <c r="D87" s="4" t="str">
        <f t="shared" si="7"/>
        <v>10瓶</v>
      </c>
    </row>
    <row r="88" spans="1:4">
      <c r="A88" s="3" t="s">
        <v>796</v>
      </c>
      <c r="B88" s="3" t="s">
        <v>796</v>
      </c>
      <c r="C88" s="4" t="s">
        <v>4432</v>
      </c>
      <c r="D88" s="4" t="str">
        <f t="shared" si="7"/>
        <v>1瓶</v>
      </c>
    </row>
    <row r="89" spans="1:4">
      <c r="A89" s="3" t="s">
        <v>800</v>
      </c>
      <c r="B89" s="3" t="s">
        <v>800</v>
      </c>
      <c r="C89" s="4" t="s">
        <v>4432</v>
      </c>
      <c r="D89" s="4" t="str">
        <f t="shared" si="7"/>
        <v>1瓶</v>
      </c>
    </row>
    <row r="90" spans="1:4">
      <c r="A90" s="3" t="s">
        <v>806</v>
      </c>
      <c r="B90" s="3" t="s">
        <v>806</v>
      </c>
      <c r="C90" s="4" t="s">
        <v>4432</v>
      </c>
      <c r="D90" s="4" t="str">
        <f t="shared" si="7"/>
        <v>10瓶</v>
      </c>
    </row>
    <row r="91" spans="1:4">
      <c r="A91" s="3" t="s">
        <v>811</v>
      </c>
      <c r="B91" s="3" t="s">
        <v>811</v>
      </c>
      <c r="C91" s="4" t="str">
        <f t="shared" ref="C91" si="10">IF(ISERROR(FIND("mg",B91)),IF(ISERROR(FIND("μg",B91)),IF(ISERROR(FIND("g",B91)),"",LEFT(B91,FIND("g",B91)-1)*1000),LEFT(B91,FIND("μg",B91)-1)/1000)&amp;"mg",LEFT(B91,FIND("mg",B91)+1))</f>
        <v>5mg</v>
      </c>
      <c r="D91" s="4" t="str">
        <f t="shared" si="7"/>
        <v>1瓶</v>
      </c>
    </row>
    <row r="92" spans="1:4">
      <c r="A92" s="3" t="s">
        <v>819</v>
      </c>
      <c r="B92" s="3" t="s">
        <v>819</v>
      </c>
      <c r="C92" s="4" t="str">
        <f t="shared" ref="C92:C122" si="11">IF(ISERROR(FIND("mg",B92)),IF(ISERROR(FIND("μg",B92)),IF(ISERROR(FIND("g",B92)),"",LEFT(B92,FIND("g",B92)-1)*1000),LEFT(B92,FIND("μg",B92)-1)/1000)&amp;"mg",LEFT(B92,FIND("mg",B92)+1))</f>
        <v>50mg</v>
      </c>
      <c r="D92" s="4" t="str">
        <f t="shared" si="7"/>
        <v>30粒</v>
      </c>
    </row>
    <row r="93" spans="1:4">
      <c r="A93" s="3" t="s">
        <v>825</v>
      </c>
      <c r="B93" s="3" t="s">
        <v>825</v>
      </c>
      <c r="C93" s="4" t="str">
        <f t="shared" si="11"/>
        <v>50mg</v>
      </c>
      <c r="D93" s="4" t="str">
        <f t="shared" si="7"/>
        <v>28片</v>
      </c>
    </row>
    <row r="94" spans="1:4">
      <c r="A94" s="3" t="s">
        <v>835</v>
      </c>
      <c r="B94" s="3" t="s">
        <v>835</v>
      </c>
      <c r="C94" s="4" t="str">
        <f t="shared" si="11"/>
        <v>50mg</v>
      </c>
      <c r="D94" s="4" t="str">
        <f t="shared" si="7"/>
        <v>20片</v>
      </c>
    </row>
    <row r="95" spans="1:4">
      <c r="A95" s="3" t="s">
        <v>845</v>
      </c>
      <c r="B95" s="3" t="s">
        <v>845</v>
      </c>
      <c r="C95" s="4" t="str">
        <f t="shared" si="11"/>
        <v>150mg</v>
      </c>
      <c r="D95" s="4" t="str">
        <f t="shared" si="7"/>
        <v>10粒</v>
      </c>
    </row>
    <row r="96" spans="1:4">
      <c r="A96" s="3" t="s">
        <v>852</v>
      </c>
      <c r="B96" s="3" t="s">
        <v>852</v>
      </c>
      <c r="C96" s="4" t="str">
        <f t="shared" si="11"/>
        <v>75mg</v>
      </c>
      <c r="D96" s="4" t="str">
        <f t="shared" si="7"/>
        <v>30粒</v>
      </c>
    </row>
    <row r="97" spans="1:4">
      <c r="A97" s="3" t="s">
        <v>856</v>
      </c>
      <c r="B97" s="3" t="s">
        <v>856</v>
      </c>
      <c r="C97" s="4" t="str">
        <f t="shared" si="11"/>
        <v>150mg</v>
      </c>
      <c r="D97" s="4" t="str">
        <f t="shared" si="7"/>
        <v>30粒</v>
      </c>
    </row>
    <row r="98" spans="1:4">
      <c r="A98" s="3" t="s">
        <v>862</v>
      </c>
      <c r="B98" s="3" t="s">
        <v>862</v>
      </c>
      <c r="C98" s="4" t="str">
        <f t="shared" si="11"/>
        <v>150mg</v>
      </c>
      <c r="D98" s="4" t="str">
        <f t="shared" si="7"/>
        <v>30粒</v>
      </c>
    </row>
    <row r="99" spans="1:4">
      <c r="A99" s="3" t="s">
        <v>868</v>
      </c>
      <c r="B99" s="3" t="s">
        <v>868</v>
      </c>
      <c r="C99" s="4" t="str">
        <f t="shared" si="11"/>
        <v>150mg</v>
      </c>
      <c r="D99" s="4" t="str">
        <f t="shared" si="7"/>
        <v>5粒</v>
      </c>
    </row>
    <row r="100" spans="1:4">
      <c r="A100" s="3" t="s">
        <v>873</v>
      </c>
      <c r="B100" s="3" t="s">
        <v>873</v>
      </c>
      <c r="C100" s="4" t="str">
        <f t="shared" si="11"/>
        <v>150mg</v>
      </c>
      <c r="D100" s="4" t="str">
        <f t="shared" ref="D100:D130" si="12">IF(ISERROR(FIND("/",B100)),RIGHT(B100,LEN(B100)-FIND("*",B100)),MID(B100,FIND("*",B100)+1,FIND("/",B100)-FIND("*",B100)-1))</f>
        <v>30粒</v>
      </c>
    </row>
    <row r="101" spans="1:4">
      <c r="A101" s="3" t="s">
        <v>876</v>
      </c>
      <c r="B101" s="3" t="s">
        <v>876</v>
      </c>
      <c r="C101" s="4" t="str">
        <f t="shared" si="11"/>
        <v>110mg</v>
      </c>
      <c r="D101" s="4" t="str">
        <f t="shared" si="12"/>
        <v>10粒</v>
      </c>
    </row>
    <row r="102" spans="1:4">
      <c r="A102" s="3" t="s">
        <v>874</v>
      </c>
      <c r="B102" s="3" t="s">
        <v>874</v>
      </c>
      <c r="C102" s="4" t="str">
        <f t="shared" si="11"/>
        <v>110mg</v>
      </c>
      <c r="D102" s="4" t="str">
        <f t="shared" si="12"/>
        <v>30粒</v>
      </c>
    </row>
    <row r="103" spans="1:4">
      <c r="A103" s="3" t="s">
        <v>883</v>
      </c>
      <c r="B103" s="3" t="s">
        <v>883</v>
      </c>
      <c r="C103" s="4" t="str">
        <f t="shared" si="11"/>
        <v>110mg</v>
      </c>
      <c r="D103" s="4" t="str">
        <f t="shared" si="12"/>
        <v>20粒</v>
      </c>
    </row>
    <row r="104" spans="1:4">
      <c r="A104" s="3" t="s">
        <v>887</v>
      </c>
      <c r="B104" s="3" t="s">
        <v>887</v>
      </c>
      <c r="C104" s="4" t="str">
        <f t="shared" si="11"/>
        <v>110mg</v>
      </c>
      <c r="D104" s="4" t="str">
        <f t="shared" si="12"/>
        <v>30粒</v>
      </c>
    </row>
    <row r="105" spans="1:4">
      <c r="A105" s="3" t="s">
        <v>889</v>
      </c>
      <c r="B105" s="3" t="s">
        <v>889</v>
      </c>
      <c r="C105" s="4" t="str">
        <f t="shared" si="11"/>
        <v>110mg</v>
      </c>
      <c r="D105" s="4" t="str">
        <f t="shared" si="12"/>
        <v>30粒</v>
      </c>
    </row>
    <row r="106" spans="1:4">
      <c r="A106" s="3" t="s">
        <v>893</v>
      </c>
      <c r="B106" s="3" t="s">
        <v>893</v>
      </c>
      <c r="C106" s="4" t="str">
        <f t="shared" si="11"/>
        <v>110mg</v>
      </c>
      <c r="D106" s="4" t="str">
        <f t="shared" si="12"/>
        <v>30粒</v>
      </c>
    </row>
    <row r="107" spans="1:4">
      <c r="A107" s="3" t="s">
        <v>897</v>
      </c>
      <c r="B107" s="3" t="s">
        <v>897</v>
      </c>
      <c r="C107" s="4" t="str">
        <f t="shared" si="11"/>
        <v>110mg</v>
      </c>
      <c r="D107" s="4" t="str">
        <f t="shared" si="12"/>
        <v>5粒</v>
      </c>
    </row>
    <row r="108" spans="1:4">
      <c r="A108" s="3" t="s">
        <v>906</v>
      </c>
      <c r="B108" s="3" t="s">
        <v>906</v>
      </c>
      <c r="C108" s="4" t="str">
        <f t="shared" si="11"/>
        <v>40mg</v>
      </c>
      <c r="D108" s="4" t="str">
        <f t="shared" si="12"/>
        <v>20片</v>
      </c>
    </row>
    <row r="109" spans="1:4">
      <c r="A109" s="3" t="s">
        <v>918</v>
      </c>
      <c r="B109" s="3" t="s">
        <v>918</v>
      </c>
      <c r="C109" s="4" t="str">
        <f t="shared" si="11"/>
        <v>40mg</v>
      </c>
      <c r="D109" s="4" t="str">
        <f t="shared" si="12"/>
        <v>14片</v>
      </c>
    </row>
    <row r="110" spans="1:4">
      <c r="A110" s="3" t="s">
        <v>923</v>
      </c>
      <c r="B110" s="3" t="s">
        <v>923</v>
      </c>
      <c r="C110" s="4" t="str">
        <f t="shared" si="11"/>
        <v>40mg</v>
      </c>
      <c r="D110" s="4" t="str">
        <f t="shared" si="12"/>
        <v>20粒</v>
      </c>
    </row>
    <row r="111" spans="1:4">
      <c r="A111" s="3" t="s">
        <v>934</v>
      </c>
      <c r="B111" s="3" t="s">
        <v>934</v>
      </c>
      <c r="C111" s="4" t="str">
        <f t="shared" si="11"/>
        <v>40mg</v>
      </c>
      <c r="D111" s="4" t="str">
        <f t="shared" si="12"/>
        <v>24片</v>
      </c>
    </row>
    <row r="112" spans="1:4">
      <c r="A112" s="3" t="s">
        <v>947</v>
      </c>
      <c r="B112" s="3" t="s">
        <v>947</v>
      </c>
      <c r="C112" s="4" t="str">
        <f t="shared" si="11"/>
        <v>20mg</v>
      </c>
      <c r="D112" s="4" t="str">
        <f t="shared" si="12"/>
        <v>20片</v>
      </c>
    </row>
    <row r="113" spans="1:4">
      <c r="A113" s="3" t="s">
        <v>953</v>
      </c>
      <c r="B113" s="3" t="s">
        <v>953</v>
      </c>
      <c r="C113" s="4" t="str">
        <f t="shared" si="11"/>
        <v>20mg</v>
      </c>
      <c r="D113" s="4" t="str">
        <f t="shared" si="12"/>
        <v>30片</v>
      </c>
    </row>
    <row r="114" spans="1:4">
      <c r="A114" s="3" t="s">
        <v>959</v>
      </c>
      <c r="B114" s="3" t="s">
        <v>959</v>
      </c>
      <c r="C114" s="4" t="str">
        <f t="shared" si="11"/>
        <v>20mg</v>
      </c>
      <c r="D114" s="4" t="str">
        <f t="shared" si="12"/>
        <v>30片</v>
      </c>
    </row>
    <row r="115" spans="1:4">
      <c r="A115" s="3" t="s">
        <v>965</v>
      </c>
      <c r="B115" s="3" t="s">
        <v>965</v>
      </c>
      <c r="C115" s="4" t="str">
        <f t="shared" si="11"/>
        <v>50mg</v>
      </c>
      <c r="D115" s="4" t="str">
        <f t="shared" si="12"/>
        <v>24片</v>
      </c>
    </row>
    <row r="116" spans="1:4">
      <c r="A116" s="3" t="s">
        <v>971</v>
      </c>
      <c r="B116" s="3" t="s">
        <v>971</v>
      </c>
      <c r="C116" s="4" t="str">
        <f t="shared" si="11"/>
        <v>60mg</v>
      </c>
      <c r="D116" s="4" t="str">
        <f t="shared" si="12"/>
        <v>14片</v>
      </c>
    </row>
    <row r="117" spans="1:4">
      <c r="A117" s="3" t="s">
        <v>975</v>
      </c>
      <c r="B117" s="3" t="s">
        <v>975</v>
      </c>
      <c r="C117" s="4" t="str">
        <f t="shared" si="11"/>
        <v>60mg</v>
      </c>
      <c r="D117" s="4" t="str">
        <f t="shared" si="12"/>
        <v>10片</v>
      </c>
    </row>
    <row r="118" spans="1:4">
      <c r="A118" s="3" t="s">
        <v>981</v>
      </c>
      <c r="B118" s="3" t="s">
        <v>981</v>
      </c>
      <c r="C118" s="4" t="str">
        <f t="shared" si="11"/>
        <v>50mg</v>
      </c>
      <c r="D118" s="4" t="str">
        <f t="shared" si="12"/>
        <v>20粒</v>
      </c>
    </row>
    <row r="119" spans="1:4">
      <c r="A119" s="3" t="s">
        <v>994</v>
      </c>
      <c r="B119" s="3" t="s">
        <v>994</v>
      </c>
      <c r="C119" s="4" t="str">
        <f t="shared" si="11"/>
        <v>50mg</v>
      </c>
      <c r="D119" s="4" t="str">
        <f t="shared" si="12"/>
        <v>10粒</v>
      </c>
    </row>
    <row r="120" spans="1:4">
      <c r="A120" s="3" t="s">
        <v>1000</v>
      </c>
      <c r="B120" s="3" t="s">
        <v>1000</v>
      </c>
      <c r="C120" s="4" t="str">
        <f t="shared" si="11"/>
        <v>30mg</v>
      </c>
      <c r="D120" s="4" t="str">
        <f t="shared" si="12"/>
        <v>21片</v>
      </c>
    </row>
    <row r="121" spans="1:4">
      <c r="A121" s="3" t="s">
        <v>1006</v>
      </c>
      <c r="B121" s="3" t="s">
        <v>1006</v>
      </c>
      <c r="C121" s="4" t="str">
        <f t="shared" si="11"/>
        <v>30mg</v>
      </c>
      <c r="D121" s="4" t="str">
        <f t="shared" si="12"/>
        <v>7片</v>
      </c>
    </row>
    <row r="122" spans="1:4">
      <c r="A122" s="3" t="s">
        <v>1010</v>
      </c>
      <c r="B122" s="3" t="s">
        <v>1010</v>
      </c>
      <c r="C122" s="4" t="str">
        <f t="shared" si="11"/>
        <v>30mg</v>
      </c>
      <c r="D122" s="4" t="str">
        <f t="shared" si="12"/>
        <v>24片</v>
      </c>
    </row>
    <row r="123" spans="1:4">
      <c r="A123" s="3" t="s">
        <v>1017</v>
      </c>
      <c r="B123" s="3" t="s">
        <v>1017</v>
      </c>
      <c r="C123" s="4" t="s">
        <v>4469</v>
      </c>
      <c r="D123" s="4" t="str">
        <f t="shared" si="12"/>
        <v>12片</v>
      </c>
    </row>
    <row r="124" spans="1:4">
      <c r="A124" s="3" t="s">
        <v>1021</v>
      </c>
      <c r="B124" s="3" t="s">
        <v>1021</v>
      </c>
      <c r="C124" s="4" t="s">
        <v>4469</v>
      </c>
      <c r="D124" s="4" t="str">
        <f t="shared" si="12"/>
        <v>10片</v>
      </c>
    </row>
    <row r="125" spans="1:4">
      <c r="A125" s="3" t="s">
        <v>1027</v>
      </c>
      <c r="B125" s="3" t="s">
        <v>1027</v>
      </c>
      <c r="C125" s="4" t="str">
        <f t="shared" ref="C125" si="13">IF(ISERROR(FIND("mg",B125)),IF(ISERROR(FIND("μg",B125)),IF(ISERROR(FIND("g",B125)),"",LEFT(B125,FIND("g",B125)-1)*1000),LEFT(B125,FIND("μg",B125)-1)/1000)&amp;"mg",LEFT(B125,FIND("mg",B125)+1))</f>
        <v>50mg</v>
      </c>
      <c r="D125" s="4" t="str">
        <f t="shared" si="12"/>
        <v>14片</v>
      </c>
    </row>
    <row r="126" spans="1:4">
      <c r="A126" s="3" t="s">
        <v>1031</v>
      </c>
      <c r="B126" s="3" t="s">
        <v>1031</v>
      </c>
      <c r="C126" s="4" t="str">
        <f>IF(ISERROR(FIND("mg",B126)),IF(ISERROR(FIND("μg",B126)),IF(ISERROR(FIND("g",B126)),"",LEFT(B126,FIND("g",B126)-1)*1000),LEFT(B126,FIND("μg",B126)-1)/1000)&amp;"mg",LEFT(B126,FIND("mg",B126)+1))</f>
        <v>20mg</v>
      </c>
      <c r="D126" s="4" t="str">
        <f t="shared" si="12"/>
        <v>40粒</v>
      </c>
    </row>
    <row r="127" spans="1:4">
      <c r="A127" s="3" t="s">
        <v>1035</v>
      </c>
      <c r="B127" s="3" t="s">
        <v>1035</v>
      </c>
      <c r="C127" s="4" t="str">
        <f>IF(ISERROR(FIND("mg",B127)),IF(ISERROR(FIND("μg",B127)),IF(ISERROR(FIND("g",B127)),"",LEFT(B127,FIND("g",B127)-1)*1000),LEFT(B127,FIND("μg",B127)-1)/1000)&amp;"mg",LEFT(B127,FIND("mg",B127)+1))</f>
        <v>60mg</v>
      </c>
      <c r="D127" s="4" t="str">
        <f t="shared" si="12"/>
        <v>7片</v>
      </c>
    </row>
    <row r="128" spans="1:4">
      <c r="A128" s="3" t="s">
        <v>1039</v>
      </c>
      <c r="B128" s="3" t="s">
        <v>1039</v>
      </c>
      <c r="C128" s="4" t="str">
        <f>IF(ISERROR(FIND("mg",B128)),IF(ISERROR(FIND("μg",B128)),IF(ISERROR(FIND("g",B128)),"",LEFT(B128,FIND("g",B128)-1)*1000),LEFT(B128,FIND("μg",B128)-1)/1000)&amp;"mg",LEFT(B128,FIND("mg",B128)+1))</f>
        <v>50mg</v>
      </c>
      <c r="D128" s="4" t="str">
        <f t="shared" si="12"/>
        <v>24粒</v>
      </c>
    </row>
    <row r="129" spans="1:4">
      <c r="A129" s="3" t="s">
        <v>1048</v>
      </c>
      <c r="B129" s="5" t="s">
        <v>4470</v>
      </c>
      <c r="C129" s="4" t="str">
        <f>IF(ISERROR(FIND("mg",B129)),IF(ISERROR(FIND("μg",B129)),IF(ISERROR(FIND("g",B129)),"",LEFT(B129,FIND("g",B129)-1)*1000),LEFT(B129,FIND("μg",B129)-1)/1000)&amp;"mg",LEFT(B129,FIND("mg",B129)+1))</f>
        <v>25mg</v>
      </c>
      <c r="D129" s="4" t="str">
        <f t="shared" si="12"/>
        <v>1瓶</v>
      </c>
    </row>
    <row r="130" spans="1:4">
      <c r="A130" s="3" t="s">
        <v>1052</v>
      </c>
      <c r="B130" s="3" t="s">
        <v>1052</v>
      </c>
      <c r="C130" s="4" t="str">
        <f>IF(ISERROR(FIND("mg",B130)),IF(ISERROR(FIND("μg",B130)),IF(ISERROR(FIND("g",B130)),"",LEFT(B130,FIND("g",B130)-1)*1000),LEFT(B130,FIND("μg",B130)-1)/1000)&amp;"mg",LEFT(B130,FIND("mg",B130)+1))</f>
        <v>25mg</v>
      </c>
      <c r="D130" s="4" t="str">
        <f t="shared" si="12"/>
        <v>1支</v>
      </c>
    </row>
    <row r="131" spans="1:4">
      <c r="A131" s="3" t="s">
        <v>1046</v>
      </c>
      <c r="B131" s="3" t="s">
        <v>1046</v>
      </c>
      <c r="C131" s="4" t="str">
        <f t="shared" ref="C131" si="14">IF(ISERROR(FIND("mg",B131)),IF(ISERROR(FIND("μg",B131)),IF(ISERROR(FIND("g",B131)),"",LEFT(B131,FIND("g",B131)-1)*1000),LEFT(B131,FIND("μg",B131)-1)/1000)&amp;"mg",LEFT(B131,FIND("mg",B131)+1))</f>
        <v>25mg</v>
      </c>
      <c r="D131" s="4" t="str">
        <f t="shared" ref="D131" si="15">IF(ISERROR(FIND("/",B131)),RIGHT(B131,LEN(B131)-FIND("*",B131)),MID(B131,FIND("*",B131)+1,FIND("/",B131)-FIND("*",B131)-1))</f>
        <v>1瓶</v>
      </c>
    </row>
    <row r="132" spans="1:4">
      <c r="A132" s="3" t="s">
        <v>1065</v>
      </c>
      <c r="B132" s="3" t="s">
        <v>1065</v>
      </c>
      <c r="C132" s="4" t="str">
        <f>IF(ISERROR(FIND("mg",B132)),IF(ISERROR(FIND("μg",B132)),IF(ISERROR(FIND("g",B132)),"",LEFT(B132,FIND("g",B132)-1)*1000),LEFT(B132,FIND("μg",B132)-1)/1000)&amp;"mg",LEFT(B132,FIND("mg",B132)+1))</f>
        <v>50mg</v>
      </c>
      <c r="D132" s="4" t="str">
        <f t="shared" ref="D132:D154" si="16">IF(ISERROR(FIND("/",B132)),RIGHT(B132,LEN(B132)-FIND("*",B132)),MID(B132,FIND("*",B132)+1,FIND("/",B132)-FIND("*",B132)-1))</f>
        <v>1支</v>
      </c>
    </row>
    <row r="133" spans="1:4">
      <c r="A133" s="3" t="s">
        <v>1072</v>
      </c>
      <c r="B133" s="3" t="s">
        <v>1072</v>
      </c>
      <c r="C133" s="4" t="str">
        <f>IF(ISERROR(FIND("mg",B133)),IF(ISERROR(FIND("μg",B133)),IF(ISERROR(FIND("g",B133)),"",LEFT(B133,FIND("g",B133)-1)*1000),LEFT(B133,FIND("μg",B133)-1)/1000)&amp;"mg",LEFT(B133,FIND("mg",B133)+1))</f>
        <v>10mg</v>
      </c>
      <c r="D133" s="4" t="str">
        <f t="shared" si="16"/>
        <v>1支</v>
      </c>
    </row>
    <row r="134" spans="1:4">
      <c r="A134" s="3" t="s">
        <v>1081</v>
      </c>
      <c r="B134" s="3" t="s">
        <v>1081</v>
      </c>
      <c r="C134" s="4" t="str">
        <f>IF(ISERROR(FIND("mg",B134)),IF(ISERROR(FIND("μg",B134)),IF(ISERROR(FIND("g",B134)),"",LEFT(B134,FIND("g",B134)-1)*1000),LEFT(B134,FIND("μg",B134)-1)/1000)&amp;"mg",LEFT(B134,FIND("mg",B134)+1))</f>
        <v>10mg</v>
      </c>
      <c r="D134" s="4" t="str">
        <f t="shared" si="16"/>
        <v>1瓶</v>
      </c>
    </row>
    <row r="135" spans="1:4">
      <c r="A135" s="3" t="s">
        <v>1091</v>
      </c>
      <c r="B135" s="3" t="s">
        <v>1091</v>
      </c>
      <c r="C135" s="4" t="str">
        <f>IF(ISERROR(FIND("mg",B135)),IF(ISERROR(FIND("μg",B135)),IF(ISERROR(FIND("g",B135)),"",LEFT(B135,FIND("g",B135)-1)*1000),LEFT(B135,FIND("μg",B135)-1)/1000)&amp;"mg",LEFT(B135,FIND("mg",B135)+1))</f>
        <v>50mg</v>
      </c>
      <c r="D135" s="4" t="str">
        <f t="shared" si="16"/>
        <v>1瓶</v>
      </c>
    </row>
    <row r="136" spans="1:4">
      <c r="A136" s="3" t="s">
        <v>1098</v>
      </c>
      <c r="B136" s="3" t="s">
        <v>1098</v>
      </c>
      <c r="C136" s="4" t="s">
        <v>4436</v>
      </c>
      <c r="D136" s="4" t="str">
        <f t="shared" si="16"/>
        <v>10瓶</v>
      </c>
    </row>
    <row r="137" spans="1:4">
      <c r="A137" s="3" t="s">
        <v>1107</v>
      </c>
      <c r="B137" s="3" t="s">
        <v>1107</v>
      </c>
      <c r="C137" s="4" t="s">
        <v>4436</v>
      </c>
      <c r="D137" s="4" t="str">
        <f t="shared" si="16"/>
        <v>1瓶</v>
      </c>
    </row>
    <row r="138" spans="1:4">
      <c r="A138" s="3" t="s">
        <v>1111</v>
      </c>
      <c r="B138" s="3" t="s">
        <v>1111</v>
      </c>
      <c r="C138" s="4" t="s">
        <v>4436</v>
      </c>
      <c r="D138" s="4" t="str">
        <f t="shared" si="16"/>
        <v>1瓶</v>
      </c>
    </row>
    <row r="139" spans="1:4">
      <c r="A139" s="3" t="s">
        <v>1117</v>
      </c>
      <c r="B139" s="3" t="s">
        <v>4471</v>
      </c>
      <c r="C139" s="4" t="s">
        <v>4436</v>
      </c>
      <c r="D139" s="4" t="str">
        <f t="shared" si="16"/>
        <v>1瓶</v>
      </c>
    </row>
    <row r="140" spans="1:4">
      <c r="A140" s="3" t="s">
        <v>1128</v>
      </c>
      <c r="B140" s="3" t="s">
        <v>1128</v>
      </c>
      <c r="C140" s="4" t="s">
        <v>4472</v>
      </c>
      <c r="D140" s="4" t="str">
        <f t="shared" si="16"/>
        <v>10瓶</v>
      </c>
    </row>
    <row r="141" spans="1:4">
      <c r="A141" s="3" t="s">
        <v>1132</v>
      </c>
      <c r="B141" s="3" t="s">
        <v>1132</v>
      </c>
      <c r="C141" s="4" t="s">
        <v>4472</v>
      </c>
      <c r="D141" s="4" t="str">
        <f t="shared" si="16"/>
        <v>1瓶</v>
      </c>
    </row>
    <row r="142" spans="1:4">
      <c r="A142" s="3" t="s">
        <v>1138</v>
      </c>
      <c r="B142" s="3" t="s">
        <v>1138</v>
      </c>
      <c r="C142" s="4" t="s">
        <v>4473</v>
      </c>
      <c r="D142" s="4" t="str">
        <f t="shared" si="16"/>
        <v>1瓶</v>
      </c>
    </row>
    <row r="143" spans="1:4">
      <c r="A143" s="3" t="s">
        <v>1142</v>
      </c>
      <c r="B143" s="3" t="s">
        <v>1138</v>
      </c>
      <c r="C143" s="4" t="s">
        <v>4473</v>
      </c>
      <c r="D143" s="4" t="str">
        <f t="shared" si="16"/>
        <v>1瓶</v>
      </c>
    </row>
    <row r="144" spans="1:4">
      <c r="A144" s="3" t="s">
        <v>1148</v>
      </c>
      <c r="B144" s="3" t="s">
        <v>1148</v>
      </c>
      <c r="C144" s="4" t="s">
        <v>4437</v>
      </c>
      <c r="D144" s="4" t="str">
        <f t="shared" si="16"/>
        <v>1瓶</v>
      </c>
    </row>
    <row r="145" spans="1:4">
      <c r="A145" s="3" t="s">
        <v>1152</v>
      </c>
      <c r="B145" s="3" t="s">
        <v>1152</v>
      </c>
      <c r="C145" s="4" t="s">
        <v>4437</v>
      </c>
      <c r="D145" s="4" t="str">
        <f t="shared" si="16"/>
        <v>1瓶</v>
      </c>
    </row>
    <row r="146" spans="1:4">
      <c r="A146" s="3" t="s">
        <v>1156</v>
      </c>
      <c r="B146" s="3" t="s">
        <v>1156</v>
      </c>
      <c r="C146" s="4" t="s">
        <v>4474</v>
      </c>
      <c r="D146" s="4" t="str">
        <f t="shared" si="16"/>
        <v>1瓶</v>
      </c>
    </row>
    <row r="147" spans="1:4">
      <c r="A147" s="3" t="s">
        <v>1160</v>
      </c>
      <c r="B147" s="3" t="s">
        <v>1160</v>
      </c>
      <c r="C147" s="4" t="s">
        <v>4475</v>
      </c>
      <c r="D147" s="4" t="str">
        <f t="shared" si="16"/>
        <v>1瓶</v>
      </c>
    </row>
    <row r="148" spans="1:4">
      <c r="A148" s="3" t="s">
        <v>1164</v>
      </c>
      <c r="B148" s="3" t="s">
        <v>1164</v>
      </c>
      <c r="C148" s="4" t="s">
        <v>4476</v>
      </c>
      <c r="D148" s="4" t="str">
        <f t="shared" si="16"/>
        <v>1瓶</v>
      </c>
    </row>
    <row r="149" spans="1:4">
      <c r="A149" s="3" t="s">
        <v>1168</v>
      </c>
      <c r="B149" s="3" t="s">
        <v>1168</v>
      </c>
      <c r="C149" s="4" t="s">
        <v>4477</v>
      </c>
      <c r="D149" s="4" t="str">
        <f t="shared" si="16"/>
        <v>1瓶</v>
      </c>
    </row>
    <row r="150" spans="1:4">
      <c r="A150" s="3" t="s">
        <v>1172</v>
      </c>
      <c r="B150" s="3" t="s">
        <v>1172</v>
      </c>
      <c r="C150" s="4" t="s">
        <v>4478</v>
      </c>
      <c r="D150" s="4" t="str">
        <f t="shared" si="16"/>
        <v>1瓶</v>
      </c>
    </row>
    <row r="151" spans="1:4">
      <c r="A151" s="3" t="s">
        <v>1185</v>
      </c>
      <c r="B151" s="3" t="s">
        <v>1185</v>
      </c>
      <c r="C151" s="4" t="s">
        <v>4477</v>
      </c>
      <c r="D151" s="4" t="str">
        <f t="shared" si="16"/>
        <v>1瓶</v>
      </c>
    </row>
    <row r="152" spans="1:4">
      <c r="A152" s="3" t="s">
        <v>1194</v>
      </c>
      <c r="B152" s="3" t="s">
        <v>1194</v>
      </c>
      <c r="C152" s="4" t="s">
        <v>4478</v>
      </c>
      <c r="D152" s="4" t="str">
        <f t="shared" si="16"/>
        <v>1瓶</v>
      </c>
    </row>
    <row r="153" spans="1:4">
      <c r="A153" s="3" t="s">
        <v>1201</v>
      </c>
      <c r="B153" s="3" t="s">
        <v>1201</v>
      </c>
      <c r="C153" s="4" t="s">
        <v>4476</v>
      </c>
      <c r="D153" s="4" t="str">
        <f t="shared" si="16"/>
        <v>1瓶</v>
      </c>
    </row>
    <row r="154" spans="1:4">
      <c r="A154" s="3" t="s">
        <v>1211</v>
      </c>
      <c r="B154" s="3" t="s">
        <v>1211</v>
      </c>
      <c r="C154" s="4" t="s">
        <v>4473</v>
      </c>
      <c r="D154" s="4" t="str">
        <f t="shared" si="16"/>
        <v>10瓶</v>
      </c>
    </row>
    <row r="155" spans="1:4">
      <c r="A155" s="3" t="s">
        <v>1221</v>
      </c>
      <c r="B155" s="5" t="s">
        <v>4479</v>
      </c>
      <c r="C155" s="4" t="str">
        <f>IF(ISERROR(FIND("mg",B155)),IF(ISERROR(FIND("μg",B155)),IF(ISERROR(FIND("g",B155)),"",LEFT(B155,FIND("g",B155)-1)*1000),LEFT(B155,FIND("μg",B155)-1)/1000)&amp;"mg",LEFT(B155,FIND("mg",B155)+1))</f>
        <v>32000mg</v>
      </c>
      <c r="D155" s="4" t="s">
        <v>4430</v>
      </c>
    </row>
    <row r="156" spans="1:4">
      <c r="A156" s="3" t="s">
        <v>1226</v>
      </c>
      <c r="B156" s="3" t="s">
        <v>1226</v>
      </c>
      <c r="C156" s="4" t="s">
        <v>4438</v>
      </c>
      <c r="D156" s="4" t="str">
        <f>IF(ISERROR(FIND("/",B156)),RIGHT(B156,LEN(B156)-FIND("*",B156)),MID(B156,FIND("*",B156)+1,FIND("/",B156)-FIND("*",B156)-1))</f>
        <v>1瓶</v>
      </c>
    </row>
    <row r="157" spans="1:4">
      <c r="A157" s="3" t="s">
        <v>1233</v>
      </c>
      <c r="B157" s="3" t="s">
        <v>1233</v>
      </c>
      <c r="C157" s="4" t="str">
        <f>IF(ISERROR(FIND("mg",B157)),IF(ISERROR(FIND("μg",B157)),IF(ISERROR(FIND("g",B157)),"",LEFT(B157,FIND("g",B157)-1)*1000),LEFT(B157,FIND("μg",B157)-1)/1000)&amp;"mg",LEFT(B157,FIND("mg",B157)+1))</f>
        <v>27000mg</v>
      </c>
      <c r="D157" s="4" t="s">
        <v>4430</v>
      </c>
    </row>
    <row r="158" spans="1:4">
      <c r="A158" s="3" t="s">
        <v>1237</v>
      </c>
      <c r="B158" s="3" t="s">
        <v>4480</v>
      </c>
      <c r="C158" s="4" t="s">
        <v>4438</v>
      </c>
      <c r="D158" s="4" t="str">
        <f t="shared" ref="D158" si="17">IF(ISERROR(FIND("/",B158)),RIGHT(B158,LEN(B158)-FIND("*",B158)),MID(B158,FIND("*",B158)+1,FIND("/",B158)-FIND("*",B158)-1))</f>
        <v>1瓶</v>
      </c>
    </row>
    <row r="159" spans="1:4">
      <c r="A159" s="3" t="s">
        <v>1244</v>
      </c>
      <c r="B159" s="3" t="s">
        <v>4481</v>
      </c>
      <c r="C159" s="4" t="s">
        <v>4482</v>
      </c>
      <c r="D159" s="4" t="str">
        <f t="shared" ref="D159:D194" si="18">IF(ISERROR(FIND("/",B159)),RIGHT(B159,LEN(B159)-FIND("*",B159)),MID(B159,FIND("*",B159)+1,FIND("/",B159)-FIND("*",B159)-1))</f>
        <v>1瓶</v>
      </c>
    </row>
    <row r="160" spans="1:4">
      <c r="A160" s="3" t="s">
        <v>1248</v>
      </c>
      <c r="B160" s="3" t="s">
        <v>4483</v>
      </c>
      <c r="C160" s="4" t="s">
        <v>4438</v>
      </c>
      <c r="D160" s="4" t="str">
        <f t="shared" si="18"/>
        <v>1瓶</v>
      </c>
    </row>
    <row r="161" spans="1:4">
      <c r="A161" s="3" t="s">
        <v>1253</v>
      </c>
      <c r="B161" s="3" t="s">
        <v>4484</v>
      </c>
      <c r="C161" s="4" t="s">
        <v>4439</v>
      </c>
      <c r="D161" s="4" t="str">
        <f t="shared" si="18"/>
        <v>1瓶</v>
      </c>
    </row>
    <row r="162" spans="1:4">
      <c r="A162" s="3" t="s">
        <v>1257</v>
      </c>
      <c r="B162" s="3" t="s">
        <v>1257</v>
      </c>
      <c r="C162" s="4" t="s">
        <v>4485</v>
      </c>
      <c r="D162" s="4" t="str">
        <f t="shared" si="18"/>
        <v>1瓶</v>
      </c>
    </row>
    <row r="163" spans="1:4">
      <c r="A163" s="3" t="s">
        <v>1251</v>
      </c>
      <c r="B163" s="3" t="s">
        <v>1251</v>
      </c>
      <c r="C163" s="4" t="s">
        <v>4439</v>
      </c>
      <c r="D163" s="4" t="str">
        <f t="shared" si="18"/>
        <v>1瓶</v>
      </c>
    </row>
    <row r="164" spans="1:4">
      <c r="A164" s="3" t="s">
        <v>1264</v>
      </c>
      <c r="B164" s="3" t="s">
        <v>4486</v>
      </c>
      <c r="C164" s="4" t="s">
        <v>4439</v>
      </c>
      <c r="D164" s="4" t="str">
        <f t="shared" si="18"/>
        <v>1瓶</v>
      </c>
    </row>
    <row r="165" spans="1:4">
      <c r="A165" s="3" t="s">
        <v>1271</v>
      </c>
      <c r="B165" s="3" t="s">
        <v>4487</v>
      </c>
      <c r="C165" s="4" t="s">
        <v>4488</v>
      </c>
      <c r="D165" s="4" t="str">
        <f t="shared" si="18"/>
        <v>1瓶</v>
      </c>
    </row>
    <row r="166" spans="1:4">
      <c r="A166" s="3" t="s">
        <v>1279</v>
      </c>
      <c r="B166" s="3" t="s">
        <v>1279</v>
      </c>
      <c r="C166" s="4" t="str">
        <f>IF(ISERROR(FIND("mg",B166)),IF(ISERROR(FIND("μg",B166)),IF(ISERROR(FIND("g",B166)),"",LEFT(B166,FIND("g",B166)-1)*1000),LEFT(B166,FIND("μg",B166)-1)/1000)&amp;"mg",LEFT(B166,FIND("mg",B166)+1))</f>
        <v>0.5mg</v>
      </c>
      <c r="D166" s="4" t="str">
        <f t="shared" si="18"/>
        <v>10粒</v>
      </c>
    </row>
    <row r="167" spans="1:4">
      <c r="A167" s="3" t="s">
        <v>1292</v>
      </c>
      <c r="B167" s="3" t="s">
        <v>1292</v>
      </c>
      <c r="C167" s="4" t="s">
        <v>4434</v>
      </c>
      <c r="D167" s="4" t="str">
        <f t="shared" si="18"/>
        <v>1支</v>
      </c>
    </row>
    <row r="168" spans="1:4">
      <c r="A168" s="3" t="s">
        <v>1296</v>
      </c>
      <c r="B168" s="3" t="s">
        <v>1296</v>
      </c>
      <c r="C168" s="4" t="s">
        <v>4434</v>
      </c>
      <c r="D168" s="4" t="str">
        <f t="shared" si="18"/>
        <v>1瓶</v>
      </c>
    </row>
    <row r="169" spans="1:4">
      <c r="A169" s="3" t="s">
        <v>1300</v>
      </c>
      <c r="B169" s="3" t="s">
        <v>1300</v>
      </c>
      <c r="C169" s="4" t="s">
        <v>4440</v>
      </c>
      <c r="D169" s="4" t="str">
        <f t="shared" si="18"/>
        <v>1支</v>
      </c>
    </row>
    <row r="170" spans="1:4">
      <c r="A170" s="3" t="s">
        <v>1307</v>
      </c>
      <c r="B170" s="3" t="s">
        <v>1307</v>
      </c>
      <c r="C170" s="4" t="s">
        <v>4440</v>
      </c>
      <c r="D170" s="4" t="str">
        <f t="shared" si="18"/>
        <v>1瓶</v>
      </c>
    </row>
    <row r="171" spans="1:4">
      <c r="A171" s="3" t="s">
        <v>1311</v>
      </c>
      <c r="B171" s="3" t="s">
        <v>1311</v>
      </c>
      <c r="C171" s="4" t="s">
        <v>4489</v>
      </c>
      <c r="D171" s="4" t="str">
        <f t="shared" si="18"/>
        <v>1瓶</v>
      </c>
    </row>
    <row r="172" spans="1:4">
      <c r="A172" s="3" t="s">
        <v>1315</v>
      </c>
      <c r="B172" s="3" t="s">
        <v>1315</v>
      </c>
      <c r="C172" s="4" t="s">
        <v>4440</v>
      </c>
      <c r="D172" s="4" t="str">
        <f t="shared" si="18"/>
        <v>1瓶</v>
      </c>
    </row>
    <row r="173" spans="1:4">
      <c r="A173" s="3" t="s">
        <v>1321</v>
      </c>
      <c r="B173" s="3" t="s">
        <v>1321</v>
      </c>
      <c r="C173" s="4" t="s">
        <v>4440</v>
      </c>
      <c r="D173" s="4" t="str">
        <f t="shared" si="18"/>
        <v>1支</v>
      </c>
    </row>
    <row r="174" spans="1:4">
      <c r="A174" s="3" t="s">
        <v>1325</v>
      </c>
      <c r="B174" s="3" t="s">
        <v>1325</v>
      </c>
      <c r="C174" s="4" t="s">
        <v>4490</v>
      </c>
      <c r="D174" s="4" t="str">
        <f t="shared" si="18"/>
        <v>1瓶</v>
      </c>
    </row>
    <row r="175" spans="1:4">
      <c r="A175" s="3" t="s">
        <v>1329</v>
      </c>
      <c r="B175" s="3" t="s">
        <v>1329</v>
      </c>
      <c r="C175" s="4" t="s">
        <v>4490</v>
      </c>
      <c r="D175" s="4" t="str">
        <f t="shared" si="18"/>
        <v>1瓶</v>
      </c>
    </row>
    <row r="176" spans="1:4">
      <c r="A176" s="3" t="s">
        <v>1333</v>
      </c>
      <c r="B176" s="3" t="s">
        <v>1333</v>
      </c>
      <c r="C176" s="4" t="s">
        <v>4490</v>
      </c>
      <c r="D176" s="4" t="str">
        <f t="shared" si="18"/>
        <v>1支</v>
      </c>
    </row>
    <row r="177" spans="1:4">
      <c r="A177" s="3" t="s">
        <v>1337</v>
      </c>
      <c r="B177" s="3" t="s">
        <v>1345</v>
      </c>
      <c r="C177" s="4" t="s">
        <v>4440</v>
      </c>
      <c r="D177" s="4" t="str">
        <f t="shared" si="18"/>
        <v>1瓶</v>
      </c>
    </row>
    <row r="178" spans="1:4">
      <c r="A178" s="3" t="s">
        <v>1341</v>
      </c>
      <c r="B178" s="3" t="s">
        <v>1341</v>
      </c>
      <c r="C178" s="4" t="s">
        <v>4440</v>
      </c>
      <c r="D178" s="4" t="str">
        <f t="shared" si="18"/>
        <v>1支</v>
      </c>
    </row>
    <row r="179" spans="1:4">
      <c r="A179" s="3" t="s">
        <v>1345</v>
      </c>
      <c r="B179" s="3" t="s">
        <v>1345</v>
      </c>
      <c r="C179" s="4" t="s">
        <v>4440</v>
      </c>
      <c r="D179" s="4" t="str">
        <f t="shared" si="18"/>
        <v>1瓶</v>
      </c>
    </row>
    <row r="180" spans="1:4">
      <c r="A180" s="3" t="s">
        <v>1349</v>
      </c>
      <c r="B180" s="3" t="s">
        <v>4491</v>
      </c>
      <c r="C180" s="4" t="s">
        <v>4490</v>
      </c>
      <c r="D180" s="4" t="str">
        <f t="shared" si="18"/>
        <v>1支</v>
      </c>
    </row>
    <row r="181" spans="1:4">
      <c r="A181" s="3" t="s">
        <v>1353</v>
      </c>
      <c r="B181" s="3" t="s">
        <v>1341</v>
      </c>
      <c r="C181" s="4" t="s">
        <v>4440</v>
      </c>
      <c r="D181" s="4" t="str">
        <f t="shared" si="18"/>
        <v>1支</v>
      </c>
    </row>
    <row r="182" spans="1:4">
      <c r="A182" s="3" t="s">
        <v>1360</v>
      </c>
      <c r="B182" s="3" t="s">
        <v>1360</v>
      </c>
      <c r="C182" s="4" t="s">
        <v>4441</v>
      </c>
      <c r="D182" s="4" t="str">
        <f t="shared" si="18"/>
        <v>1支</v>
      </c>
    </row>
    <row r="183" spans="1:4">
      <c r="A183" s="3" t="s">
        <v>1368</v>
      </c>
      <c r="B183" s="3" t="s">
        <v>1368</v>
      </c>
      <c r="C183" s="4" t="s">
        <v>4492</v>
      </c>
      <c r="D183" s="4" t="str">
        <f t="shared" si="18"/>
        <v>1瓶</v>
      </c>
    </row>
    <row r="184" spans="1:4">
      <c r="A184" s="3" t="s">
        <v>1375</v>
      </c>
      <c r="B184" s="3" t="s">
        <v>1375</v>
      </c>
      <c r="C184" s="4" t="s">
        <v>4441</v>
      </c>
      <c r="D184" s="4" t="str">
        <f t="shared" si="18"/>
        <v>6支</v>
      </c>
    </row>
    <row r="185" spans="1:4">
      <c r="A185" s="3" t="s">
        <v>1380</v>
      </c>
      <c r="B185" s="3" t="s">
        <v>4493</v>
      </c>
      <c r="C185" s="4" t="s">
        <v>4441</v>
      </c>
      <c r="D185" s="4" t="str">
        <f t="shared" si="18"/>
        <v>1支</v>
      </c>
    </row>
    <row r="186" spans="1:4">
      <c r="A186" s="3" t="s">
        <v>1391</v>
      </c>
      <c r="B186" s="3" t="s">
        <v>1391</v>
      </c>
      <c r="C186" s="4" t="s">
        <v>4442</v>
      </c>
      <c r="D186" s="4" t="str">
        <f t="shared" si="18"/>
        <v>10支</v>
      </c>
    </row>
    <row r="187" spans="1:4">
      <c r="A187" s="3" t="s">
        <v>1399</v>
      </c>
      <c r="B187" s="3" t="s">
        <v>1399</v>
      </c>
      <c r="C187" s="4" t="s">
        <v>4442</v>
      </c>
      <c r="D187" s="4" t="str">
        <f t="shared" si="18"/>
        <v>10支</v>
      </c>
    </row>
    <row r="188" spans="1:4">
      <c r="A188" s="3" t="s">
        <v>1407</v>
      </c>
      <c r="B188" s="3" t="s">
        <v>4494</v>
      </c>
      <c r="C188" s="4" t="s">
        <v>4442</v>
      </c>
      <c r="D188" s="4" t="str">
        <f t="shared" si="18"/>
        <v>5支</v>
      </c>
    </row>
    <row r="189" spans="1:4">
      <c r="A189" s="3" t="s">
        <v>1413</v>
      </c>
      <c r="B189" s="3" t="s">
        <v>4495</v>
      </c>
      <c r="C189" s="4" t="s">
        <v>4442</v>
      </c>
      <c r="D189" s="4" t="str">
        <f t="shared" si="18"/>
        <v>10支</v>
      </c>
    </row>
    <row r="190" spans="1:4">
      <c r="A190" s="3" t="s">
        <v>1416</v>
      </c>
      <c r="B190" s="3" t="s">
        <v>1416</v>
      </c>
      <c r="C190" s="4" t="s">
        <v>4442</v>
      </c>
      <c r="D190" s="4" t="str">
        <f t="shared" si="18"/>
        <v>10支</v>
      </c>
    </row>
    <row r="191" spans="1:4">
      <c r="A191" s="3" t="s">
        <v>1428</v>
      </c>
      <c r="B191" s="3" t="s">
        <v>1428</v>
      </c>
      <c r="C191" s="4" t="str">
        <f t="shared" ref="C191" si="19">IF(ISERROR(FIND("mg",B191)),IF(ISERROR(FIND("μg",B191)),IF(ISERROR(FIND("g",B191)),"",LEFT(B191,FIND("g",B191)-1)*1000),LEFT(B191,FIND("μg",B191)-1)/1000)&amp;"mg",LEFT(B191,FIND("mg",B191)+1))</f>
        <v>10mg</v>
      </c>
      <c r="D191" s="4" t="str">
        <f t="shared" si="18"/>
        <v>14粒</v>
      </c>
    </row>
    <row r="192" spans="1:4">
      <c r="A192" s="3" t="s">
        <v>1434</v>
      </c>
      <c r="B192" s="3" t="s">
        <v>1434</v>
      </c>
      <c r="C192" s="4" t="str">
        <f>IF(ISERROR(FIND("mg",B192)),IF(ISERROR(FIND("μg",B192)),IF(ISERROR(FIND("g",B192)),"",LEFT(B192,FIND("g",B192)-1)*1000),LEFT(B192,FIND("μg",B192)-1)/1000)&amp;"mg",LEFT(B192,FIND("mg",B192)+1))</f>
        <v>10mg</v>
      </c>
      <c r="D192" s="4" t="str">
        <f t="shared" si="18"/>
        <v>21粒</v>
      </c>
    </row>
    <row r="193" spans="1:4">
      <c r="A193" s="3" t="s">
        <v>1437</v>
      </c>
      <c r="B193" s="3" t="s">
        <v>1437</v>
      </c>
      <c r="C193" s="4" t="str">
        <f>IF(ISERROR(FIND("mg",B193)),IF(ISERROR(FIND("μg",B193)),IF(ISERROR(FIND("g",B193)),"",LEFT(B193,FIND("g",B193)-1)*1000),LEFT(B193,FIND("μg",B193)-1)/1000)&amp;"mg",LEFT(B193,FIND("mg",B193)+1))</f>
        <v>5mg</v>
      </c>
      <c r="D193" s="4" t="str">
        <f t="shared" si="18"/>
        <v>24片</v>
      </c>
    </row>
    <row r="194" spans="1:4">
      <c r="A194" s="3" t="s">
        <v>1441</v>
      </c>
      <c r="B194" s="3" t="s">
        <v>1441</v>
      </c>
      <c r="C194" s="4" t="str">
        <f>IF(ISERROR(FIND("mg",B194)),IF(ISERROR(FIND("μg",B194)),IF(ISERROR(FIND("g",B194)),"",LEFT(B194,FIND("g",B194)-1)*1000),LEFT(B194,FIND("μg",B194)-1)/1000)&amp;"mg",LEFT(B194,FIND("mg",B194)+1))</f>
        <v>5mg</v>
      </c>
      <c r="D194" s="4" t="str">
        <f t="shared" si="18"/>
        <v>24片</v>
      </c>
    </row>
    <row r="195" spans="1:4">
      <c r="A195" s="3" t="s">
        <v>1447</v>
      </c>
      <c r="B195" s="3" t="s">
        <v>1447</v>
      </c>
      <c r="C195" s="4" t="str">
        <f t="shared" ref="C195" si="20">IF(ISERROR(FIND("mg",B195)),IF(ISERROR(FIND("μg",B195)),IF(ISERROR(FIND("g",B195)),"",LEFT(B195,FIND("g",B195)-1)*1000),LEFT(B195,FIND("μg",B195)-1)/1000)&amp;"mg",LEFT(B195,FIND("mg",B195)+1))</f>
        <v>5mg</v>
      </c>
      <c r="D195" s="4" t="str">
        <f t="shared" ref="D195" si="21">IF(ISERROR(FIND("/",B195)),RIGHT(B195,LEN(B195)-FIND("*",B195)),MID(B195,FIND("*",B195)+1,FIND("/",B195)-FIND("*",B195)-1))</f>
        <v>21片</v>
      </c>
    </row>
    <row r="196" spans="1:4">
      <c r="A196" s="3" t="s">
        <v>1481</v>
      </c>
      <c r="B196" s="5" t="s">
        <v>4496</v>
      </c>
      <c r="C196" s="4" t="str">
        <f t="shared" ref="C196:C207" si="22">IF(ISERROR(FIND("mg",B196)),IF(ISERROR(FIND("μg",B196)),IF(ISERROR(FIND("g",B196)),"",LEFT(B196,FIND("g",B196)-1)*1000),LEFT(B196,FIND("μg",B196)-1)/1000)&amp;"mg",LEFT(B196,FIND("mg",B196)+1))</f>
        <v>5mg</v>
      </c>
      <c r="D196" s="4" t="str">
        <f t="shared" ref="D196:D227" si="23">IF(ISERROR(FIND("/",B196)),RIGHT(B196,LEN(B196)-FIND("*",B196)),MID(B196,FIND("*",B196)+1,FIND("/",B196)-FIND("*",B196)-1))</f>
        <v>24粒</v>
      </c>
    </row>
    <row r="197" spans="1:4">
      <c r="A197" s="3" t="s">
        <v>1487</v>
      </c>
      <c r="B197" s="3" t="s">
        <v>1487</v>
      </c>
      <c r="C197" s="4" t="str">
        <f t="shared" si="22"/>
        <v>5mg</v>
      </c>
      <c r="D197" s="4" t="str">
        <f t="shared" si="23"/>
        <v>60片</v>
      </c>
    </row>
    <row r="198" spans="1:4">
      <c r="A198" s="3" t="s">
        <v>1498</v>
      </c>
      <c r="B198" s="3" t="s">
        <v>1498</v>
      </c>
      <c r="C198" s="4" t="str">
        <f t="shared" si="22"/>
        <v>2.5mg</v>
      </c>
      <c r="D198" s="4" t="str">
        <f t="shared" si="23"/>
        <v>48片</v>
      </c>
    </row>
    <row r="199" spans="1:4">
      <c r="A199" s="3" t="s">
        <v>1507</v>
      </c>
      <c r="B199" s="5" t="s">
        <v>4497</v>
      </c>
      <c r="C199" s="4" t="str">
        <f t="shared" si="22"/>
        <v>5mg</v>
      </c>
      <c r="D199" s="4" t="str">
        <f t="shared" si="23"/>
        <v>60片</v>
      </c>
    </row>
    <row r="200" spans="1:4">
      <c r="A200" s="3" t="s">
        <v>1513</v>
      </c>
      <c r="B200" s="3" t="s">
        <v>1513</v>
      </c>
      <c r="C200" s="4" t="str">
        <f t="shared" si="22"/>
        <v>5mg</v>
      </c>
      <c r="D200" s="4" t="str">
        <f t="shared" si="23"/>
        <v>48片</v>
      </c>
    </row>
    <row r="201" spans="1:4">
      <c r="A201" s="3" t="s">
        <v>1517</v>
      </c>
      <c r="B201" s="5" t="s">
        <v>4498</v>
      </c>
      <c r="C201" s="4" t="str">
        <f t="shared" si="22"/>
        <v>5mg</v>
      </c>
      <c r="D201" s="4" t="str">
        <f t="shared" si="23"/>
        <v>30片</v>
      </c>
    </row>
    <row r="202" spans="1:4">
      <c r="A202" s="3" t="s">
        <v>1530</v>
      </c>
      <c r="B202" s="3" t="s">
        <v>1530</v>
      </c>
      <c r="C202" s="4" t="str">
        <f t="shared" si="22"/>
        <v>5mg</v>
      </c>
      <c r="D202" s="4" t="str">
        <f t="shared" si="23"/>
        <v>40片</v>
      </c>
    </row>
    <row r="203" spans="1:4">
      <c r="A203" s="3" t="s">
        <v>1536</v>
      </c>
      <c r="B203" s="3" t="s">
        <v>1536</v>
      </c>
      <c r="C203" s="4" t="str">
        <f t="shared" si="22"/>
        <v>5mg</v>
      </c>
      <c r="D203" s="4" t="str">
        <f t="shared" si="23"/>
        <v>30粒</v>
      </c>
    </row>
    <row r="204" spans="1:4">
      <c r="A204" s="3" t="s">
        <v>1553</v>
      </c>
      <c r="B204" s="3" t="s">
        <v>1553</v>
      </c>
      <c r="C204" s="4" t="str">
        <f t="shared" si="22"/>
        <v>5mg</v>
      </c>
      <c r="D204" s="4" t="str">
        <f t="shared" si="23"/>
        <v>60片</v>
      </c>
    </row>
    <row r="205" spans="1:4">
      <c r="A205" s="3" t="s">
        <v>1569</v>
      </c>
      <c r="B205" s="3" t="s">
        <v>1569</v>
      </c>
      <c r="C205" s="4" t="str">
        <f t="shared" si="22"/>
        <v>2.5mg</v>
      </c>
      <c r="D205" s="4" t="str">
        <f t="shared" si="23"/>
        <v>80片</v>
      </c>
    </row>
    <row r="206" spans="1:4">
      <c r="A206" s="3" t="s">
        <v>1575</v>
      </c>
      <c r="B206" s="3" t="s">
        <v>1575</v>
      </c>
      <c r="C206" s="4" t="str">
        <f t="shared" si="22"/>
        <v>5mg</v>
      </c>
      <c r="D206" s="4" t="str">
        <f t="shared" si="23"/>
        <v>120片</v>
      </c>
    </row>
    <row r="207" spans="1:4">
      <c r="A207" s="3" t="s">
        <v>1579</v>
      </c>
      <c r="B207" s="3" t="s">
        <v>1579</v>
      </c>
      <c r="C207" s="4" t="str">
        <f t="shared" si="22"/>
        <v>2.5mg</v>
      </c>
      <c r="D207" s="4" t="str">
        <f t="shared" si="23"/>
        <v>100片</v>
      </c>
    </row>
    <row r="208" spans="1:4">
      <c r="A208" s="3" t="s">
        <v>1584</v>
      </c>
      <c r="B208" s="3" t="s">
        <v>1584</v>
      </c>
      <c r="C208" s="4" t="s">
        <v>4499</v>
      </c>
      <c r="D208" s="4" t="str">
        <f t="shared" si="23"/>
        <v>24片</v>
      </c>
    </row>
    <row r="209" spans="1:4">
      <c r="A209" s="3" t="s">
        <v>1590</v>
      </c>
      <c r="B209" s="3" t="s">
        <v>1590</v>
      </c>
      <c r="C209" s="4" t="s">
        <v>4499</v>
      </c>
      <c r="D209" s="4" t="str">
        <f t="shared" si="23"/>
        <v>12片</v>
      </c>
    </row>
    <row r="210" spans="1:4">
      <c r="A210" s="3" t="s">
        <v>1596</v>
      </c>
      <c r="B210" s="3" t="s">
        <v>1596</v>
      </c>
      <c r="C210" s="4" t="s">
        <v>4499</v>
      </c>
      <c r="D210" s="4" t="str">
        <f t="shared" si="23"/>
        <v>18片</v>
      </c>
    </row>
    <row r="211" spans="1:4">
      <c r="A211" s="3" t="s">
        <v>1633</v>
      </c>
      <c r="B211" s="3" t="s">
        <v>1633</v>
      </c>
      <c r="C211" s="4" t="str">
        <f t="shared" ref="C211" si="24">IF(ISERROR(FIND("mg",B211)),IF(ISERROR(FIND("μg",B211)),IF(ISERROR(FIND("g",B211)),"",LEFT(B211,FIND("g",B211)-1)*1000),LEFT(B211,FIND("μg",B211)-1)/1000)&amp;"mg",LEFT(B211,FIND("mg",B211)+1))</f>
        <v>5mg</v>
      </c>
      <c r="D211" s="4" t="str">
        <f t="shared" si="23"/>
        <v>50片</v>
      </c>
    </row>
    <row r="212" spans="1:4">
      <c r="A212" s="3" t="s">
        <v>1635</v>
      </c>
      <c r="B212" s="3" t="s">
        <v>1635</v>
      </c>
      <c r="C212" s="4" t="str">
        <f>IF(ISERROR(FIND("mg",B212)),IF(ISERROR(FIND("μg",B212)),IF(ISERROR(FIND("g",B212)),"",LEFT(B212,FIND("g",B212)-1)*1000),LEFT(B212,FIND("μg",B212)-1)/1000)&amp;"mg",LEFT(B212,FIND("mg",B212)+1))</f>
        <v>5mg</v>
      </c>
      <c r="D212" s="4" t="str">
        <f t="shared" si="23"/>
        <v>100片</v>
      </c>
    </row>
    <row r="213" spans="1:4">
      <c r="A213" s="3" t="s">
        <v>1658</v>
      </c>
      <c r="B213" s="3" t="s">
        <v>1658</v>
      </c>
      <c r="C213" s="4" t="str">
        <f>IF(ISERROR(FIND("mg",B213)),IF(ISERROR(FIND("μg",B213)),IF(ISERROR(FIND("g",B213)),"",LEFT(B213,FIND("g",B213)-1)*1000),LEFT(B213,FIND("μg",B213)-1)/1000)&amp;"mg",LEFT(B213,FIND("mg",B213)+1))</f>
        <v>2.5mg</v>
      </c>
      <c r="D213" s="4" t="str">
        <f t="shared" si="23"/>
        <v>40粒</v>
      </c>
    </row>
    <row r="214" spans="1:4">
      <c r="A214" s="3" t="s">
        <v>1672</v>
      </c>
      <c r="B214" s="3" t="s">
        <v>1672</v>
      </c>
      <c r="C214" s="4" t="s">
        <v>4443</v>
      </c>
      <c r="D214" s="4" t="str">
        <f t="shared" si="23"/>
        <v>1瓶</v>
      </c>
    </row>
    <row r="215" spans="1:4">
      <c r="A215" s="3" t="s">
        <v>1676</v>
      </c>
      <c r="B215" s="3" t="s">
        <v>1676</v>
      </c>
      <c r="C215" s="4" t="s">
        <v>4443</v>
      </c>
      <c r="D215" s="4" t="str">
        <f t="shared" si="23"/>
        <v>1支</v>
      </c>
    </row>
    <row r="216" spans="1:4">
      <c r="A216" s="3" t="s">
        <v>1681</v>
      </c>
      <c r="B216" s="3" t="s">
        <v>1681</v>
      </c>
      <c r="C216" s="4" t="s">
        <v>4444</v>
      </c>
      <c r="D216" s="4" t="str">
        <f t="shared" si="23"/>
        <v>1支</v>
      </c>
    </row>
    <row r="217" spans="1:4">
      <c r="A217" s="3" t="s">
        <v>1688</v>
      </c>
      <c r="B217" s="3" t="s">
        <v>1688</v>
      </c>
      <c r="C217" s="4" t="str">
        <f t="shared" ref="C217" si="25">IF(ISERROR(FIND("mg",B217)),IF(ISERROR(FIND("μg",B217)),IF(ISERROR(FIND("g",B217)),"",LEFT(B217,FIND("g",B217)-1)*1000),LEFT(B217,FIND("μg",B217)-1)/1000)&amp;"mg",LEFT(B217,FIND("mg",B217)+1))</f>
        <v>250mg</v>
      </c>
      <c r="D217" s="4" t="str">
        <f t="shared" si="23"/>
        <v>20瓶</v>
      </c>
    </row>
    <row r="218" spans="1:4">
      <c r="A218" s="3" t="s">
        <v>1692</v>
      </c>
      <c r="B218" s="3" t="s">
        <v>1692</v>
      </c>
      <c r="C218" s="4" t="str">
        <f>IF(ISERROR(FIND("mg",B218)),IF(ISERROR(FIND("μg",B218)),IF(ISERROR(FIND("g",B218)),"",LEFT(B218,FIND("g",B218)-1)*1000),LEFT(B218,FIND("μg",B218)-1)/1000)&amp;"mg",LEFT(B218,FIND("mg",B218)+1))</f>
        <v>250mg</v>
      </c>
      <c r="D218" s="4" t="str">
        <f t="shared" si="23"/>
        <v>1支</v>
      </c>
    </row>
    <row r="219" spans="1:4">
      <c r="A219" s="3" t="s">
        <v>1696</v>
      </c>
      <c r="B219" s="3" t="s">
        <v>1696</v>
      </c>
      <c r="C219" s="4" t="str">
        <f>IF(ISERROR(FIND("mg",B219)),IF(ISERROR(FIND("μg",B219)),IF(ISERROR(FIND("g",B219)),"",LEFT(B219,FIND("g",B219)-1)*1000),LEFT(B219,FIND("μg",B219)-1)/1000)&amp;"mg",LEFT(B219,FIND("mg",B219)+1))</f>
        <v>250mg</v>
      </c>
      <c r="D219" s="4" t="str">
        <f t="shared" si="23"/>
        <v>10瓶</v>
      </c>
    </row>
    <row r="220" spans="1:4">
      <c r="A220" s="3" t="s">
        <v>1702</v>
      </c>
      <c r="B220" s="3" t="s">
        <v>1702</v>
      </c>
      <c r="C220" s="4" t="str">
        <f>IF(ISERROR(FIND("mg",B220)),IF(ISERROR(FIND("μg",B220)),IF(ISERROR(FIND("g",B220)),"",LEFT(B220,FIND("g",B220)-1)*1000),LEFT(B220,FIND("μg",B220)-1)/1000)&amp;"mg",LEFT(B220,FIND("mg",B220)+1))</f>
        <v>250mg</v>
      </c>
      <c r="D220" s="4" t="str">
        <f t="shared" si="23"/>
        <v>1瓶</v>
      </c>
    </row>
    <row r="221" spans="1:4">
      <c r="A221" s="3" t="s">
        <v>1709</v>
      </c>
      <c r="B221" s="3" t="s">
        <v>1709</v>
      </c>
      <c r="C221" s="4" t="s">
        <v>4446</v>
      </c>
      <c r="D221" s="4" t="str">
        <f t="shared" si="23"/>
        <v>5支</v>
      </c>
    </row>
    <row r="222" spans="1:4">
      <c r="A222" s="3" t="s">
        <v>1723</v>
      </c>
      <c r="B222" s="3" t="s">
        <v>1723</v>
      </c>
      <c r="C222" s="4" t="str">
        <f t="shared" ref="C222" si="26">IF(ISERROR(FIND("mg",B222)),IF(ISERROR(FIND("μg",B222)),IF(ISERROR(FIND("g",B222)),"",LEFT(B222,FIND("g",B222)-1)*1000),LEFT(B222,FIND("μg",B222)-1)/1000)&amp;"mg",LEFT(B222,FIND("mg",B222)+1))</f>
        <v>250mg</v>
      </c>
      <c r="D222" s="4" t="str">
        <f t="shared" si="23"/>
        <v>1瓶</v>
      </c>
    </row>
    <row r="223" spans="1:4">
      <c r="A223" s="3" t="s">
        <v>1748</v>
      </c>
      <c r="B223" s="3" t="s">
        <v>1748</v>
      </c>
      <c r="C223" s="4" t="str">
        <f t="shared" ref="C223:C235" si="27">IF(ISERROR(FIND("mg",B223)),IF(ISERROR(FIND("μg",B223)),IF(ISERROR(FIND("g",B223)),"",LEFT(B223,FIND("g",B223)-1)*1000),LEFT(B223,FIND("μg",B223)-1)/1000)&amp;"mg",LEFT(B223,FIND("mg",B223)+1))</f>
        <v>250mg</v>
      </c>
      <c r="D223" s="4" t="str">
        <f t="shared" si="23"/>
        <v>1支</v>
      </c>
    </row>
    <row r="224" spans="1:4">
      <c r="A224" s="3" t="s">
        <v>1757</v>
      </c>
      <c r="B224" s="3" t="s">
        <v>1757</v>
      </c>
      <c r="C224" s="4" t="str">
        <f t="shared" si="27"/>
        <v>250mg</v>
      </c>
      <c r="D224" s="4" t="str">
        <f t="shared" si="23"/>
        <v>10瓶</v>
      </c>
    </row>
    <row r="225" spans="1:4">
      <c r="A225" s="3" t="s">
        <v>1764</v>
      </c>
      <c r="B225" s="3" t="s">
        <v>1764</v>
      </c>
      <c r="C225" s="4" t="str">
        <f t="shared" si="27"/>
        <v>250mg</v>
      </c>
      <c r="D225" s="4" t="str">
        <f t="shared" si="23"/>
        <v>10瓶</v>
      </c>
    </row>
    <row r="226" spans="1:4">
      <c r="A226" s="3" t="s">
        <v>1770</v>
      </c>
      <c r="B226" s="3" t="s">
        <v>1770</v>
      </c>
      <c r="C226" s="4" t="str">
        <f t="shared" si="27"/>
        <v>250mg</v>
      </c>
      <c r="D226" s="4" t="str">
        <f t="shared" si="23"/>
        <v>1瓶</v>
      </c>
    </row>
    <row r="227" spans="1:4">
      <c r="A227" s="3" t="s">
        <v>1776</v>
      </c>
      <c r="B227" s="5" t="s">
        <v>4500</v>
      </c>
      <c r="C227" s="4" t="str">
        <f t="shared" si="27"/>
        <v>250mg</v>
      </c>
      <c r="D227" s="4" t="str">
        <f t="shared" si="23"/>
        <v>1支</v>
      </c>
    </row>
    <row r="228" spans="1:4">
      <c r="A228" s="3" t="s">
        <v>1807</v>
      </c>
      <c r="B228" s="3" t="s">
        <v>1807</v>
      </c>
      <c r="C228" s="4" t="str">
        <f t="shared" si="27"/>
        <v>50mg</v>
      </c>
      <c r="D228" s="4" t="str">
        <f t="shared" ref="D228:D258" si="28">IF(ISERROR(FIND("/",B228)),RIGHT(B228,LEN(B228)-FIND("*",B228)),MID(B228,FIND("*",B228)+1,FIND("/",B228)-FIND("*",B228)-1))</f>
        <v>10瓶</v>
      </c>
    </row>
    <row r="229" spans="1:4">
      <c r="A229" s="3" t="s">
        <v>1816</v>
      </c>
      <c r="B229" s="3" t="s">
        <v>1816</v>
      </c>
      <c r="C229" s="4" t="str">
        <f t="shared" si="27"/>
        <v>50mg</v>
      </c>
      <c r="D229" s="4" t="str">
        <f t="shared" si="28"/>
        <v>1瓶</v>
      </c>
    </row>
    <row r="230" spans="1:4">
      <c r="A230" s="3" t="s">
        <v>1823</v>
      </c>
      <c r="B230" s="3" t="s">
        <v>1823</v>
      </c>
      <c r="C230" s="4" t="str">
        <f t="shared" si="27"/>
        <v>125mg</v>
      </c>
      <c r="D230" s="4" t="str">
        <f t="shared" si="28"/>
        <v>1瓶</v>
      </c>
    </row>
    <row r="231" spans="1:4">
      <c r="A231" s="3" t="s">
        <v>1830</v>
      </c>
      <c r="B231" s="3" t="s">
        <v>1830</v>
      </c>
      <c r="C231" s="4" t="str">
        <f t="shared" si="27"/>
        <v>500mg</v>
      </c>
      <c r="D231" s="4" t="str">
        <f t="shared" si="28"/>
        <v>5瓶</v>
      </c>
    </row>
    <row r="232" spans="1:4">
      <c r="A232" s="3" t="s">
        <v>1836</v>
      </c>
      <c r="B232" s="3" t="s">
        <v>1836</v>
      </c>
      <c r="C232" s="4" t="str">
        <f t="shared" si="27"/>
        <v>500mg</v>
      </c>
      <c r="D232" s="4" t="str">
        <f t="shared" si="28"/>
        <v>1瓶</v>
      </c>
    </row>
    <row r="233" spans="1:4">
      <c r="A233" s="3" t="s">
        <v>1844</v>
      </c>
      <c r="B233" s="5" t="s">
        <v>4501</v>
      </c>
      <c r="C233" s="4" t="str">
        <f t="shared" si="27"/>
        <v>250mg</v>
      </c>
      <c r="D233" s="4" t="str">
        <f t="shared" si="28"/>
        <v>5支</v>
      </c>
    </row>
    <row r="234" spans="1:4">
      <c r="A234" s="3" t="s">
        <v>1850</v>
      </c>
      <c r="B234" s="5" t="s">
        <v>4502</v>
      </c>
      <c r="C234" s="4" t="str">
        <f t="shared" si="27"/>
        <v>500mg</v>
      </c>
      <c r="D234" s="4" t="str">
        <f t="shared" si="28"/>
        <v>1支</v>
      </c>
    </row>
    <row r="235" spans="1:4">
      <c r="A235" s="3" t="s">
        <v>1854</v>
      </c>
      <c r="B235" s="3" t="s">
        <v>1854</v>
      </c>
      <c r="C235" s="4" t="str">
        <f t="shared" si="27"/>
        <v>50mg</v>
      </c>
      <c r="D235" s="4" t="str">
        <f t="shared" si="28"/>
        <v>20瓶</v>
      </c>
    </row>
    <row r="236" spans="1:4">
      <c r="A236" s="3" t="s">
        <v>1866</v>
      </c>
      <c r="B236" s="5" t="s">
        <v>4503</v>
      </c>
      <c r="C236" s="4" t="s">
        <v>4504</v>
      </c>
      <c r="D236" s="4" t="str">
        <f t="shared" si="28"/>
        <v>1听</v>
      </c>
    </row>
    <row r="237" spans="1:4">
      <c r="A237" s="3" t="s">
        <v>1871</v>
      </c>
      <c r="B237" s="3" t="s">
        <v>1871</v>
      </c>
      <c r="C237" s="4" t="str">
        <f>IF(ISERROR(FIND("mg",B237)),IF(ISERROR(FIND("μg",B237)),IF(ISERROR(FIND("g",B237)),"",LEFT(B237,FIND("g",B237)-1)*1000),LEFT(B237,FIND("μg",B237)-1)/1000)&amp;"mg",LEFT(B237,FIND("mg",B237)+1))</f>
        <v>2500mg</v>
      </c>
      <c r="D237" s="4" t="str">
        <f t="shared" si="28"/>
        <v>40袋</v>
      </c>
    </row>
    <row r="238" spans="1:4">
      <c r="A238" s="3" t="s">
        <v>1877</v>
      </c>
      <c r="B238" s="3" t="s">
        <v>4505</v>
      </c>
      <c r="C238" s="4" t="s">
        <v>4445</v>
      </c>
      <c r="D238" s="4" t="str">
        <f t="shared" si="28"/>
        <v>28袋</v>
      </c>
    </row>
    <row r="239" spans="1:4">
      <c r="A239" s="3" t="s">
        <v>1883</v>
      </c>
      <c r="B239" s="3" t="s">
        <v>4506</v>
      </c>
      <c r="C239" s="4" t="s">
        <v>4445</v>
      </c>
      <c r="D239" s="4" t="str">
        <f t="shared" si="28"/>
        <v>16袋</v>
      </c>
    </row>
    <row r="240" spans="1:4">
      <c r="A240" s="3" t="s">
        <v>1889</v>
      </c>
      <c r="B240" s="3" t="s">
        <v>1889</v>
      </c>
      <c r="C240" s="4" t="str">
        <f t="shared" ref="C240" si="29">IF(ISERROR(FIND("mg",B240)),IF(ISERROR(FIND("μg",B240)),IF(ISERROR(FIND("g",B240)),"",LEFT(B240,FIND("g",B240)-1)*1000),LEFT(B240,FIND("μg",B240)-1)/1000)&amp;"mg",LEFT(B240,FIND("mg",B240)+1))</f>
        <v>200mg</v>
      </c>
      <c r="D240" s="4" t="str">
        <f t="shared" si="28"/>
        <v>1瓶</v>
      </c>
    </row>
    <row r="241" spans="1:4">
      <c r="A241" s="3" t="s">
        <v>1893</v>
      </c>
      <c r="B241" s="3" t="s">
        <v>1893</v>
      </c>
      <c r="C241" s="4" t="str">
        <f t="shared" ref="C241:C258" si="30">IF(ISERROR(FIND("mg",B241)),IF(ISERROR(FIND("μg",B241)),IF(ISERROR(FIND("g",B241)),"",LEFT(B241,FIND("g",B241)-1)*1000),LEFT(B241,FIND("μg",B241)-1)/1000)&amp;"mg",LEFT(B241,FIND("mg",B241)+1))</f>
        <v>200mg</v>
      </c>
      <c r="D241" s="4" t="str">
        <f t="shared" si="28"/>
        <v>1瓶</v>
      </c>
    </row>
    <row r="242" spans="1:4">
      <c r="A242" s="3" t="s">
        <v>1905</v>
      </c>
      <c r="B242" s="3" t="s">
        <v>1905</v>
      </c>
      <c r="C242" s="4" t="str">
        <f t="shared" si="30"/>
        <v>200mg</v>
      </c>
      <c r="D242" s="4" t="str">
        <f t="shared" si="28"/>
        <v>1支</v>
      </c>
    </row>
    <row r="243" spans="1:4">
      <c r="A243" s="3" t="s">
        <v>1909</v>
      </c>
      <c r="B243" s="3" t="s">
        <v>1909</v>
      </c>
      <c r="C243" s="4" t="str">
        <f t="shared" si="30"/>
        <v>200mg</v>
      </c>
      <c r="D243" s="4" t="str">
        <f t="shared" si="28"/>
        <v>1支</v>
      </c>
    </row>
    <row r="244" spans="1:4">
      <c r="A244" s="3" t="s">
        <v>1916</v>
      </c>
      <c r="B244" s="3" t="s">
        <v>1916</v>
      </c>
      <c r="C244" s="4" t="str">
        <f t="shared" si="30"/>
        <v>1000mg</v>
      </c>
      <c r="D244" s="4" t="str">
        <f t="shared" si="28"/>
        <v>1瓶</v>
      </c>
    </row>
    <row r="245" spans="1:4">
      <c r="A245" s="3" t="s">
        <v>1920</v>
      </c>
      <c r="B245" s="3" t="s">
        <v>1920</v>
      </c>
      <c r="C245" s="4" t="str">
        <f t="shared" si="30"/>
        <v>1000mg</v>
      </c>
      <c r="D245" s="4" t="str">
        <f t="shared" si="28"/>
        <v>1瓶</v>
      </c>
    </row>
    <row r="246" spans="1:4">
      <c r="A246" s="3" t="s">
        <v>1925</v>
      </c>
      <c r="B246" s="3" t="s">
        <v>1925</v>
      </c>
      <c r="C246" s="4" t="str">
        <f t="shared" si="30"/>
        <v>1000mg</v>
      </c>
      <c r="D246" s="4" t="str">
        <f t="shared" si="28"/>
        <v>1支</v>
      </c>
    </row>
    <row r="247" spans="1:4">
      <c r="A247" s="3" t="s">
        <v>1939</v>
      </c>
      <c r="B247" s="3" t="s">
        <v>1939</v>
      </c>
      <c r="C247" s="4" t="str">
        <f t="shared" si="30"/>
        <v>30mg</v>
      </c>
      <c r="D247" s="4" t="str">
        <f t="shared" si="28"/>
        <v>1瓶</v>
      </c>
    </row>
    <row r="248" spans="1:4">
      <c r="A248" s="3" t="s">
        <v>1945</v>
      </c>
      <c r="B248" s="3" t="s">
        <v>1945</v>
      </c>
      <c r="C248" s="4" t="str">
        <f t="shared" si="30"/>
        <v>30mg</v>
      </c>
      <c r="D248" s="4" t="str">
        <f t="shared" si="28"/>
        <v>1瓶</v>
      </c>
    </row>
    <row r="249" spans="1:4">
      <c r="A249" s="3" t="s">
        <v>1973</v>
      </c>
      <c r="B249" s="3" t="s">
        <v>1973</v>
      </c>
      <c r="C249" s="4" t="str">
        <f t="shared" si="30"/>
        <v>10mg</v>
      </c>
      <c r="D249" s="4" t="str">
        <f t="shared" si="28"/>
        <v>7片</v>
      </c>
    </row>
    <row r="250" spans="1:4">
      <c r="A250" s="3" t="s">
        <v>1975</v>
      </c>
      <c r="B250" s="3" t="s">
        <v>1975</v>
      </c>
      <c r="C250" s="4" t="str">
        <f t="shared" si="30"/>
        <v>20mg</v>
      </c>
      <c r="D250" s="4" t="str">
        <f t="shared" si="28"/>
        <v>7片</v>
      </c>
    </row>
    <row r="251" spans="1:4">
      <c r="A251" s="3" t="s">
        <v>1995</v>
      </c>
      <c r="B251" s="3" t="s">
        <v>1995</v>
      </c>
      <c r="C251" s="4" t="str">
        <f t="shared" si="30"/>
        <v>10mg</v>
      </c>
      <c r="D251" s="4" t="str">
        <f t="shared" si="28"/>
        <v>5片</v>
      </c>
    </row>
    <row r="252" spans="1:4">
      <c r="A252" s="3" t="s">
        <v>2029</v>
      </c>
      <c r="B252" s="3" t="s">
        <v>2029</v>
      </c>
      <c r="C252" s="4" t="str">
        <f t="shared" si="30"/>
        <v>10mg</v>
      </c>
      <c r="D252" s="4" t="str">
        <f t="shared" si="28"/>
        <v>28片</v>
      </c>
    </row>
    <row r="253" spans="1:4">
      <c r="A253" s="3" t="s">
        <v>2047</v>
      </c>
      <c r="B253" s="3" t="s">
        <v>2047</v>
      </c>
      <c r="C253" s="4" t="str">
        <f t="shared" si="30"/>
        <v>10mg</v>
      </c>
      <c r="D253" s="4" t="str">
        <f t="shared" si="28"/>
        <v>30片</v>
      </c>
    </row>
    <row r="254" spans="1:4">
      <c r="A254" s="3" t="s">
        <v>2054</v>
      </c>
      <c r="B254" s="3" t="s">
        <v>2054</v>
      </c>
      <c r="C254" s="4" t="str">
        <f t="shared" si="30"/>
        <v>10mg</v>
      </c>
      <c r="D254" s="4" t="str">
        <f t="shared" si="28"/>
        <v>30片</v>
      </c>
    </row>
    <row r="255" spans="1:4">
      <c r="A255" s="3" t="s">
        <v>2058</v>
      </c>
      <c r="B255" s="3" t="s">
        <v>2058</v>
      </c>
      <c r="C255" s="4" t="str">
        <f t="shared" si="30"/>
        <v>15mg</v>
      </c>
      <c r="D255" s="4" t="str">
        <f t="shared" si="28"/>
        <v>7片</v>
      </c>
    </row>
    <row r="256" spans="1:4">
      <c r="A256" s="3" t="s">
        <v>2065</v>
      </c>
      <c r="B256" s="3" t="s">
        <v>2065</v>
      </c>
      <c r="C256" s="4" t="str">
        <f t="shared" si="30"/>
        <v>15mg</v>
      </c>
      <c r="D256" s="4" t="str">
        <f t="shared" si="28"/>
        <v>30片</v>
      </c>
    </row>
    <row r="257" spans="1:4">
      <c r="A257" s="3" t="s">
        <v>2076</v>
      </c>
      <c r="B257" s="3" t="s">
        <v>2076</v>
      </c>
      <c r="C257" s="4" t="str">
        <f t="shared" si="30"/>
        <v>2.5mg</v>
      </c>
      <c r="D257" s="4" t="str">
        <f t="shared" si="28"/>
        <v>14片</v>
      </c>
    </row>
    <row r="258" spans="1:4">
      <c r="A258" s="3" t="s">
        <v>2078</v>
      </c>
      <c r="B258" s="5" t="s">
        <v>4507</v>
      </c>
      <c r="C258" s="4" t="str">
        <f t="shared" si="30"/>
        <v>20mg</v>
      </c>
      <c r="D258" s="4" t="str">
        <f t="shared" si="28"/>
        <v>14片</v>
      </c>
    </row>
    <row r="259" spans="1:4">
      <c r="A259" s="3" t="s">
        <v>2084</v>
      </c>
      <c r="B259" s="3" t="s">
        <v>2084</v>
      </c>
      <c r="C259" s="6" t="str">
        <f>IF(ISERROR(FIND("ml:",B259)),IF(ISERROR(FIND("mg",B259)),IF(ISERROR(FIND("μg",B259)),IF(ISERROR(FIND("g",B259)),"",LEFT(B259,FIND("g",B259)-1)*1000),LEFT(B259,FIND("μg",B259)-1)/1000)&amp;"mg",LEFT(B259,FIND("mg",B259)+1)),IF(ISERROR(FIND("mg",B259,FIND("ml:",B259))),IF(ISERROR(FIND("g",B259,FIND("ml:",B259))),"",MID(B259,FIND("ml:",B259)+3,FIND("g",B259)-FIND("ml:",B259)-3)*1000&amp;"mg"),MID(B259,FIND("ml:",B259)+3,FIND("mg",B259)-FIND("ml:",B259)-1)))</f>
        <v>150mg</v>
      </c>
      <c r="D259" s="4" t="str">
        <f t="shared" ref="D259" si="31">IF(ISERROR(FIND("/",B259)),RIGHT(B259,LEN(B259)-FIND("*",B259)),MID(B259,FIND("*",B259)+1,FIND("/",B259)-FIND("*",B259)-1))</f>
        <v>6瓶</v>
      </c>
    </row>
    <row r="260" spans="1:4">
      <c r="A260" s="3" t="s">
        <v>2088</v>
      </c>
      <c r="B260" s="3" t="s">
        <v>2088</v>
      </c>
      <c r="C260" s="6" t="str">
        <f t="shared" ref="C260" si="32">IF(ISERROR(FIND("ml:",B260)),IF(ISERROR(FIND("mg",B260)),IF(ISERROR(FIND("μg",B260)),IF(ISERROR(FIND("g",B260)),"",LEFT(B260,FIND("g",B260)-1)*1000),LEFT(B260,FIND("μg",B260)-1)/1000)&amp;"mg",LEFT(B260,FIND("mg",B260)+1)),IF(ISERROR(FIND("mg",B260,FIND("ml:",B260))),IF(ISERROR(FIND("g",B260,FIND("ml:",B260))),"",MID(B260,FIND("ml:",B260)+3,FIND("g",B260)-FIND("ml:",B260)-3)*1000&amp;"mg"),MID(B260,FIND("ml:",B260)+3,FIND("mg",B260)-FIND("ml:",B260)-1)))</f>
        <v>300mg</v>
      </c>
      <c r="D260" s="4" t="str">
        <f t="shared" ref="D260:D291" si="33">IF(ISERROR(FIND("/",B260)),RIGHT(B260,LEN(B260)-FIND("*",B260)),MID(B260,FIND("*",B260)+1,FIND("/",B260)-FIND("*",B260)-1))</f>
        <v>5支</v>
      </c>
    </row>
    <row r="261" spans="1:4">
      <c r="A261" s="3" t="s">
        <v>2094</v>
      </c>
      <c r="B261" s="3" t="s">
        <v>2094</v>
      </c>
      <c r="C261" s="6" t="str">
        <f t="shared" ref="C261:C279" si="34">IF(ISERROR(FIND("ml:",B261)),IF(ISERROR(FIND("mg",B261)),IF(ISERROR(FIND("μg",B261)),IF(ISERROR(FIND("g",B261)),"",LEFT(B261,FIND("g",B261)-1)*1000),LEFT(B261,FIND("μg",B261)-1)/1000)&amp;"mg",LEFT(B261,FIND("mg",B261)+1)),IF(ISERROR(FIND("mg",B261,FIND("ml:",B261))),IF(ISERROR(FIND("g",B261,FIND("ml:",B261))),"",MID(B261,FIND("ml:",B261)+3,FIND("g",B261)-FIND("ml:",B261)-3)*1000&amp;"mg"),MID(B261,FIND("ml:",B261)+3,FIND("mg",B261)-FIND("ml:",B261)-1)))</f>
        <v>300mg</v>
      </c>
      <c r="D261" s="4" t="str">
        <f t="shared" si="33"/>
        <v>1支</v>
      </c>
    </row>
    <row r="262" spans="1:4">
      <c r="A262" s="3" t="s">
        <v>2100</v>
      </c>
      <c r="B262" s="3" t="s">
        <v>2100</v>
      </c>
      <c r="C262" s="6" t="str">
        <f t="shared" si="34"/>
        <v>600mg</v>
      </c>
      <c r="D262" s="4" t="str">
        <f t="shared" si="33"/>
        <v>1支</v>
      </c>
    </row>
    <row r="263" spans="1:4">
      <c r="A263" s="3" t="s">
        <v>2106</v>
      </c>
      <c r="B263" s="3" t="s">
        <v>2106</v>
      </c>
      <c r="C263" s="6" t="str">
        <f t="shared" si="34"/>
        <v>150mg</v>
      </c>
      <c r="D263" s="4" t="str">
        <f t="shared" si="33"/>
        <v>1瓶</v>
      </c>
    </row>
    <row r="264" spans="1:4">
      <c r="A264" s="3" t="s">
        <v>2110</v>
      </c>
      <c r="B264" s="3" t="s">
        <v>2110</v>
      </c>
      <c r="C264" s="6" t="str">
        <f t="shared" si="34"/>
        <v>150mg</v>
      </c>
      <c r="D264" s="4" t="str">
        <f t="shared" si="33"/>
        <v>1瓶</v>
      </c>
    </row>
    <row r="265" spans="1:4">
      <c r="A265" s="3" t="s">
        <v>2121</v>
      </c>
      <c r="B265" s="3" t="s">
        <v>2121</v>
      </c>
      <c r="C265" s="6" t="str">
        <f t="shared" si="34"/>
        <v>300mg</v>
      </c>
      <c r="D265" s="4" t="str">
        <f t="shared" si="33"/>
        <v>1支</v>
      </c>
    </row>
    <row r="266" spans="1:4">
      <c r="A266" s="3" t="s">
        <v>2135</v>
      </c>
      <c r="B266" s="3" t="s">
        <v>2135</v>
      </c>
      <c r="C266" s="6" t="str">
        <f t="shared" si="34"/>
        <v>100mg</v>
      </c>
      <c r="D266" s="4" t="str">
        <f t="shared" si="33"/>
        <v>5瓶</v>
      </c>
    </row>
    <row r="267" spans="1:4">
      <c r="A267" s="3" t="s">
        <v>2139</v>
      </c>
      <c r="B267" s="3" t="s">
        <v>2139</v>
      </c>
      <c r="C267" s="6" t="str">
        <f t="shared" si="34"/>
        <v>100mg</v>
      </c>
      <c r="D267" s="4" t="str">
        <f t="shared" si="33"/>
        <v>1支</v>
      </c>
    </row>
    <row r="268" spans="1:4">
      <c r="A268" s="3" t="s">
        <v>2145</v>
      </c>
      <c r="B268" s="3" t="s">
        <v>2145</v>
      </c>
      <c r="C268" s="6" t="str">
        <f t="shared" si="34"/>
        <v>75mg</v>
      </c>
      <c r="D268" s="4" t="str">
        <f t="shared" si="33"/>
        <v>5支</v>
      </c>
    </row>
    <row r="269" spans="1:4">
      <c r="A269" s="3" t="s">
        <v>2152</v>
      </c>
      <c r="B269" s="3" t="s">
        <v>2152</v>
      </c>
      <c r="C269" s="6" t="str">
        <f t="shared" si="34"/>
        <v>75mg</v>
      </c>
      <c r="D269" s="4" t="str">
        <f t="shared" si="33"/>
        <v>1支</v>
      </c>
    </row>
    <row r="270" spans="1:4">
      <c r="A270" s="3" t="s">
        <v>2163</v>
      </c>
      <c r="B270" s="3" t="s">
        <v>2163</v>
      </c>
      <c r="C270" s="6" t="str">
        <f t="shared" si="34"/>
        <v>75mg</v>
      </c>
      <c r="D270" s="4" t="str">
        <f t="shared" si="33"/>
        <v>1瓶</v>
      </c>
    </row>
    <row r="271" spans="1:4">
      <c r="A271" s="3" t="s">
        <v>2168</v>
      </c>
      <c r="B271" s="3" t="s">
        <v>2168</v>
      </c>
      <c r="C271" s="6" t="str">
        <f t="shared" si="34"/>
        <v>119.2mg</v>
      </c>
      <c r="D271" s="4" t="str">
        <f t="shared" si="33"/>
        <v>1支</v>
      </c>
    </row>
    <row r="272" spans="1:4">
      <c r="A272" s="3" t="s">
        <v>2172</v>
      </c>
      <c r="B272" s="3" t="s">
        <v>2172</v>
      </c>
      <c r="C272" s="6" t="str">
        <f t="shared" si="34"/>
        <v>119.2mg</v>
      </c>
      <c r="D272" s="4" t="str">
        <f t="shared" si="33"/>
        <v>1支</v>
      </c>
    </row>
    <row r="273" spans="1:4">
      <c r="A273" s="3" t="s">
        <v>2176</v>
      </c>
      <c r="B273" s="3" t="s">
        <v>2176</v>
      </c>
      <c r="C273" s="6" t="str">
        <f t="shared" si="34"/>
        <v>89.4mg</v>
      </c>
      <c r="D273" s="4" t="str">
        <f t="shared" si="33"/>
        <v>1支</v>
      </c>
    </row>
    <row r="274" spans="1:4">
      <c r="A274" s="3" t="s">
        <v>2181</v>
      </c>
      <c r="B274" s="3" t="s">
        <v>2181</v>
      </c>
      <c r="C274" s="6" t="str">
        <f t="shared" si="34"/>
        <v>120mg</v>
      </c>
      <c r="D274" s="4" t="str">
        <f t="shared" si="33"/>
        <v>1瓶</v>
      </c>
    </row>
    <row r="275" spans="1:4">
      <c r="A275" s="3" t="s">
        <v>2193</v>
      </c>
      <c r="B275" s="3" t="s">
        <v>2193</v>
      </c>
      <c r="C275" s="6" t="str">
        <f t="shared" si="34"/>
        <v>89.4mg</v>
      </c>
      <c r="D275" s="4" t="str">
        <f t="shared" si="33"/>
        <v>1支</v>
      </c>
    </row>
    <row r="276" spans="1:4">
      <c r="A276" s="3" t="s">
        <v>2199</v>
      </c>
      <c r="B276" s="3" t="s">
        <v>2199</v>
      </c>
      <c r="C276" s="6" t="str">
        <f t="shared" si="34"/>
        <v>178.8mg</v>
      </c>
      <c r="D276" s="4" t="str">
        <f t="shared" si="33"/>
        <v>1支</v>
      </c>
    </row>
    <row r="277" spans="1:4">
      <c r="A277" s="3" t="s">
        <v>2206</v>
      </c>
      <c r="B277" s="3" t="s">
        <v>2206</v>
      </c>
      <c r="C277" s="6" t="str">
        <f t="shared" si="34"/>
        <v>89.4mg</v>
      </c>
      <c r="D277" s="4" t="str">
        <f t="shared" si="33"/>
        <v>1支</v>
      </c>
    </row>
    <row r="278" spans="1:4">
      <c r="A278" s="3" t="s">
        <v>2210</v>
      </c>
      <c r="B278" s="3" t="s">
        <v>2210</v>
      </c>
      <c r="C278" s="6" t="str">
        <f t="shared" si="34"/>
        <v>89.4mg</v>
      </c>
      <c r="D278" s="4" t="str">
        <f t="shared" si="33"/>
        <v>1瓶</v>
      </c>
    </row>
    <row r="279" spans="1:4">
      <c r="A279" s="3" t="s">
        <v>2216</v>
      </c>
      <c r="B279" s="3" t="s">
        <v>2216</v>
      </c>
      <c r="C279" s="6" t="str">
        <f t="shared" si="34"/>
        <v>89.4mg</v>
      </c>
      <c r="D279" s="4" t="str">
        <f t="shared" si="33"/>
        <v>5支</v>
      </c>
    </row>
    <row r="280" spans="1:4">
      <c r="A280" s="3" t="s">
        <v>2221</v>
      </c>
      <c r="B280" s="3" t="s">
        <v>4508</v>
      </c>
      <c r="C280" s="6" t="s">
        <v>4433</v>
      </c>
      <c r="D280" s="4" t="str">
        <f t="shared" si="33"/>
        <v>1袋</v>
      </c>
    </row>
    <row r="281" spans="1:4">
      <c r="A281" s="3" t="s">
        <v>2227</v>
      </c>
      <c r="B281" s="3" t="s">
        <v>2227</v>
      </c>
      <c r="C281" s="6" t="str">
        <f t="shared" ref="C281" si="35">IF(ISERROR(FIND("ml:",B281)),IF(ISERROR(FIND("mg",B281)),IF(ISERROR(FIND("μg",B281)),IF(ISERROR(FIND("g",B281)),"",LEFT(B281,FIND("g",B281)-1)*1000),LEFT(B281,FIND("μg",B281)-1)/1000)&amp;"mg",LEFT(B281,FIND("mg",B281)+1)),IF(ISERROR(FIND("mg",B281,FIND("ml:",B281))),IF(ISERROR(FIND("g",B281,FIND("ml:",B281))),"",MID(B281,FIND("ml:",B281)+3,FIND("g",B281)-FIND("ml:",B281)-3)*1000&amp;"mg"),MID(B281,FIND("ml:",B281)+3,FIND("mg",B281)-FIND("ml:",B281)-1)))</f>
        <v>90mg</v>
      </c>
      <c r="D281" s="4" t="str">
        <f t="shared" si="33"/>
        <v>1瓶</v>
      </c>
    </row>
    <row r="282" spans="1:4">
      <c r="A282" s="3" t="s">
        <v>2231</v>
      </c>
      <c r="B282" s="3" t="s">
        <v>2231</v>
      </c>
      <c r="C282" s="6" t="str">
        <f t="shared" ref="C282:C301" si="36">IF(ISERROR(FIND("ml:",B282)),IF(ISERROR(FIND("mg",B282)),IF(ISERROR(FIND("μg",B282)),IF(ISERROR(FIND("g",B282)),"",LEFT(B282,FIND("g",B282)-1)*1000),LEFT(B282,FIND("μg",B282)-1)/1000)&amp;"mg",LEFT(B282,FIND("mg",B282)+1)),IF(ISERROR(FIND("mg",B282,FIND("ml:",B282))),IF(ISERROR(FIND("g",B282,FIND("ml:",B282))),"",MID(B282,FIND("ml:",B282)+3,FIND("g",B282)-FIND("ml:",B282)-3)*1000&amp;"mg"),MID(B282,FIND("ml:",B282)+3,FIND("mg",B282)-FIND("ml:",B282)-1)))</f>
        <v>100mg</v>
      </c>
      <c r="D282" s="4" t="str">
        <f t="shared" si="33"/>
        <v>5支</v>
      </c>
    </row>
    <row r="283" spans="1:4">
      <c r="A283" s="3" t="s">
        <v>2235</v>
      </c>
      <c r="B283" s="3" t="s">
        <v>2235</v>
      </c>
      <c r="C283" s="6" t="str">
        <f t="shared" si="36"/>
        <v>150mg</v>
      </c>
      <c r="D283" s="4" t="str">
        <f t="shared" si="33"/>
        <v>1支</v>
      </c>
    </row>
    <row r="284" spans="1:4">
      <c r="A284" s="3" t="s">
        <v>2239</v>
      </c>
      <c r="B284" s="3" t="s">
        <v>2239</v>
      </c>
      <c r="C284" s="6" t="str">
        <f t="shared" si="36"/>
        <v>47.7mg</v>
      </c>
      <c r="D284" s="4" t="str">
        <f t="shared" si="33"/>
        <v>1瓶</v>
      </c>
    </row>
    <row r="285" spans="1:4">
      <c r="A285" s="3" t="s">
        <v>2246</v>
      </c>
      <c r="B285" s="3" t="s">
        <v>4509</v>
      </c>
      <c r="C285" s="6" t="str">
        <f t="shared" si="36"/>
        <v>100mg</v>
      </c>
      <c r="D285" s="4" t="str">
        <f t="shared" si="33"/>
        <v>1支</v>
      </c>
    </row>
    <row r="286" spans="1:4">
      <c r="A286" s="3" t="s">
        <v>2251</v>
      </c>
      <c r="B286" s="3" t="s">
        <v>2251</v>
      </c>
      <c r="C286" s="6" t="str">
        <f t="shared" si="36"/>
        <v>200mg</v>
      </c>
      <c r="D286" s="4" t="str">
        <f t="shared" si="33"/>
        <v>1支</v>
      </c>
    </row>
    <row r="287" spans="1:4">
      <c r="A287" s="3" t="s">
        <v>2258</v>
      </c>
      <c r="B287" s="3" t="s">
        <v>2258</v>
      </c>
      <c r="C287" s="6" t="str">
        <f t="shared" si="36"/>
        <v>500mg</v>
      </c>
      <c r="D287" s="4" t="str">
        <f t="shared" si="33"/>
        <v>24片</v>
      </c>
    </row>
    <row r="288" spans="1:4">
      <c r="A288" s="3" t="s">
        <v>2274</v>
      </c>
      <c r="B288" s="3" t="s">
        <v>2274</v>
      </c>
      <c r="C288" s="6" t="str">
        <f t="shared" si="36"/>
        <v>500mg</v>
      </c>
      <c r="D288" s="4" t="str">
        <f t="shared" si="33"/>
        <v>60片</v>
      </c>
    </row>
    <row r="289" spans="1:4">
      <c r="A289" s="3" t="s">
        <v>2276</v>
      </c>
      <c r="B289" s="3" t="s">
        <v>2276</v>
      </c>
      <c r="C289" s="6" t="str">
        <f t="shared" si="36"/>
        <v>500mg</v>
      </c>
      <c r="D289" s="4" t="str">
        <f t="shared" si="33"/>
        <v>48片</v>
      </c>
    </row>
    <row r="290" spans="1:4">
      <c r="A290" s="3" t="s">
        <v>2291</v>
      </c>
      <c r="B290" s="3" t="s">
        <v>2291</v>
      </c>
      <c r="C290" s="6" t="str">
        <f t="shared" si="36"/>
        <v>600mg</v>
      </c>
      <c r="D290" s="4" t="str">
        <f t="shared" si="33"/>
        <v>12片</v>
      </c>
    </row>
    <row r="291" spans="1:4">
      <c r="A291" s="3" t="s">
        <v>2295</v>
      </c>
      <c r="B291" s="3" t="s">
        <v>2295</v>
      </c>
      <c r="C291" s="6" t="str">
        <f t="shared" si="36"/>
        <v>600mg</v>
      </c>
      <c r="D291" s="4" t="str">
        <f t="shared" si="33"/>
        <v>24片</v>
      </c>
    </row>
    <row r="292" spans="1:4">
      <c r="A292" s="3" t="s">
        <v>2305</v>
      </c>
      <c r="B292" s="5" t="s">
        <v>4510</v>
      </c>
      <c r="C292" s="6" t="str">
        <f t="shared" si="36"/>
        <v>50mg</v>
      </c>
      <c r="D292" s="4" t="str">
        <f t="shared" ref="D292:D322" si="37">IF(ISERROR(FIND("/",B292)),RIGHT(B292,LEN(B292)-FIND("*",B292)),MID(B292,FIND("*",B292)+1,FIND("/",B292)-FIND("*",B292)-1))</f>
        <v>12粒</v>
      </c>
    </row>
    <row r="293" spans="1:4">
      <c r="A293" s="3" t="s">
        <v>2317</v>
      </c>
      <c r="B293" s="3" t="s">
        <v>2317</v>
      </c>
      <c r="C293" s="6" t="str">
        <f t="shared" si="36"/>
        <v>50mg</v>
      </c>
      <c r="D293" s="4" t="str">
        <f t="shared" si="37"/>
        <v>30片</v>
      </c>
    </row>
    <row r="294" spans="1:4">
      <c r="A294" s="3" t="s">
        <v>2327</v>
      </c>
      <c r="B294" s="3" t="s">
        <v>2327</v>
      </c>
      <c r="C294" s="6" t="str">
        <f t="shared" si="36"/>
        <v>25mg</v>
      </c>
      <c r="D294" s="4" t="str">
        <f t="shared" si="37"/>
        <v>30片</v>
      </c>
    </row>
    <row r="295" spans="1:4">
      <c r="A295" s="3" t="s">
        <v>2331</v>
      </c>
      <c r="B295" s="3" t="s">
        <v>2331</v>
      </c>
      <c r="C295" s="6" t="str">
        <f t="shared" si="36"/>
        <v>25mg</v>
      </c>
      <c r="D295" s="4" t="str">
        <f t="shared" si="37"/>
        <v>40片</v>
      </c>
    </row>
    <row r="296" spans="1:4">
      <c r="A296" s="3" t="s">
        <v>2333</v>
      </c>
      <c r="B296" s="3" t="s">
        <v>2333</v>
      </c>
      <c r="C296" s="6" t="str">
        <f t="shared" si="36"/>
        <v>25mg</v>
      </c>
      <c r="D296" s="4" t="str">
        <f t="shared" si="37"/>
        <v>20片</v>
      </c>
    </row>
    <row r="297" spans="1:4">
      <c r="A297" s="3" t="s">
        <v>2337</v>
      </c>
      <c r="B297" s="3" t="s">
        <v>2337</v>
      </c>
      <c r="C297" s="6" t="str">
        <f t="shared" si="36"/>
        <v>25mg</v>
      </c>
      <c r="D297" s="4" t="str">
        <f t="shared" si="37"/>
        <v>24片</v>
      </c>
    </row>
    <row r="298" spans="1:4">
      <c r="A298" s="3" t="s">
        <v>2344</v>
      </c>
      <c r="B298" s="3" t="s">
        <v>2344</v>
      </c>
      <c r="C298" s="6" t="str">
        <f t="shared" si="36"/>
        <v>25mg</v>
      </c>
      <c r="D298" s="4" t="str">
        <f t="shared" si="37"/>
        <v>60片</v>
      </c>
    </row>
    <row r="299" spans="1:4">
      <c r="A299" s="3" t="s">
        <v>2352</v>
      </c>
      <c r="B299" s="3" t="s">
        <v>2352</v>
      </c>
      <c r="C299" s="6" t="str">
        <f t="shared" si="36"/>
        <v>25mg</v>
      </c>
      <c r="D299" s="4" t="str">
        <f t="shared" si="37"/>
        <v>40片</v>
      </c>
    </row>
    <row r="300" spans="1:4">
      <c r="A300" s="3" t="s">
        <v>2363</v>
      </c>
      <c r="B300" s="5" t="s">
        <v>4511</v>
      </c>
      <c r="C300" s="6" t="str">
        <f t="shared" si="36"/>
        <v>25mg</v>
      </c>
      <c r="D300" s="4" t="str">
        <f t="shared" si="37"/>
        <v>12粒</v>
      </c>
    </row>
    <row r="301" spans="1:4">
      <c r="A301" s="3" t="s">
        <v>2398</v>
      </c>
      <c r="B301" s="3" t="s">
        <v>2398</v>
      </c>
      <c r="C301" s="6" t="str">
        <f t="shared" si="36"/>
        <v>0.2mg</v>
      </c>
      <c r="D301" s="4" t="str">
        <f t="shared" si="37"/>
        <v>3片</v>
      </c>
    </row>
    <row r="302" spans="1:4">
      <c r="A302" s="3" t="s">
        <v>2405</v>
      </c>
      <c r="B302" s="3" t="s">
        <v>2405</v>
      </c>
      <c r="C302" s="6" t="s">
        <v>4512</v>
      </c>
      <c r="D302" s="4" t="str">
        <f t="shared" si="37"/>
        <v>9片</v>
      </c>
    </row>
    <row r="303" spans="1:4">
      <c r="A303" s="3" t="s">
        <v>2414</v>
      </c>
      <c r="B303" s="3" t="s">
        <v>2414</v>
      </c>
      <c r="C303" s="6" t="str">
        <f>IF(ISERROR(FIND("ml:",B303)),IF(ISERROR(FIND("mg",B303)),IF(ISERROR(FIND("μg",B303)),IF(ISERROR(FIND("g",B303)),"",LEFT(B303,FIND("g",B303)-1)*1000),LEFT(B303,FIND("μg",B303)-1)/1000)&amp;"mg",LEFT(B303,FIND("mg",B303)+1)),IF(ISERROR(FIND("mg",B303,FIND("ml:",B303))),IF(ISERROR(FIND("g",B303,FIND("ml:",B303))),"",MID(B303,FIND("ml:",B303)+3,FIND("g",B303)-FIND("ml:",B303)-3)*1000&amp;"mg"),MID(B303,FIND("ml:",B303)+3,FIND("mg",B303)-FIND("ml:",B303)-1)))</f>
        <v>0.2mg</v>
      </c>
      <c r="D303" s="4" t="str">
        <f t="shared" si="37"/>
        <v>3片</v>
      </c>
    </row>
    <row r="304" spans="1:4">
      <c r="A304" s="3" t="s">
        <v>2423</v>
      </c>
      <c r="B304" s="3" t="s">
        <v>2423</v>
      </c>
      <c r="C304" s="6" t="str">
        <f>IF(ISERROR(FIND("ml:",B304)),IF(ISERROR(FIND("mg",B304)),IF(ISERROR(FIND("μg",B304)),IF(ISERROR(FIND("g",B304)),"",LEFT(B304,FIND("g",B304)-1)*1000),LEFT(B304,FIND("μg",B304)-1)/1000)&amp;"mg",LEFT(B304,FIND("mg",B304)+1)),IF(ISERROR(FIND("mg",B304,FIND("ml:",B304))),IF(ISERROR(FIND("g",B304,FIND("ml:",B304))),"",MID(B304,FIND("ml:",B304)+3,FIND("g",B304)-FIND("ml:",B304)-3)*1000&amp;"mg"),MID(B304,FIND("ml:",B304)+3,FIND("mg",B304)-FIND("ml:",B304)-1)))</f>
        <v>0.2mg</v>
      </c>
      <c r="D304" s="4" t="str">
        <f t="shared" si="37"/>
        <v>30片</v>
      </c>
    </row>
    <row r="305" spans="1:4">
      <c r="A305" s="3" t="s">
        <v>2428</v>
      </c>
      <c r="B305" s="3" t="s">
        <v>4513</v>
      </c>
      <c r="C305" s="6" t="s">
        <v>4512</v>
      </c>
      <c r="D305" s="4" t="str">
        <f t="shared" si="37"/>
        <v>9片</v>
      </c>
    </row>
    <row r="306" spans="1:4">
      <c r="A306" s="7" t="s">
        <v>2436</v>
      </c>
      <c r="B306" s="7" t="s">
        <v>2436</v>
      </c>
      <c r="C306" s="6" t="str">
        <f t="shared" ref="C306" si="38">IF(ISERROR(FIND("ml:",B306)),IF(ISERROR(FIND("mg",B306)),IF(ISERROR(FIND("μg",B306)),IF(ISERROR(FIND("g",B306)),"",LEFT(B306,FIND("g",B306)-1)*1000),LEFT(B306,FIND("μg",B306)-1)/1000)&amp;"mg",LEFT(B306,FIND("mg",B306)+1)),IF(ISERROR(FIND("mg",B306,FIND("ml:",B306))),IF(ISERROR(FIND("g",B306,FIND("ml:",B306))),"",MID(B306,FIND("ml:",B306)+3,FIND("g",B306)-FIND("ml:",B306)-3)*1000&amp;"mg"),MID(B306,FIND("ml:",B306)+3,FIND("mg",B306)-FIND("ml:",B306)-1)))</f>
        <v>0.25mg</v>
      </c>
      <c r="D306" s="4" t="str">
        <f t="shared" si="37"/>
        <v>1支</v>
      </c>
    </row>
    <row r="307" spans="1:4">
      <c r="A307" s="7" t="s">
        <v>2442</v>
      </c>
      <c r="B307" s="7" t="s">
        <v>2442</v>
      </c>
      <c r="C307" s="6" t="str">
        <f t="shared" ref="C307:C323" si="39">IF(ISERROR(FIND("ml:",B307)),IF(ISERROR(FIND("mg",B307)),IF(ISERROR(FIND("μg",B307)),IF(ISERROR(FIND("g",B307)),"",LEFT(B307,FIND("g",B307)-1)*1000),LEFT(B307,FIND("μg",B307)-1)/1000)&amp;"mg",LEFT(B307,FIND("mg",B307)+1)),IF(ISERROR(FIND("mg",B307,FIND("ml:",B307))),IF(ISERROR(FIND("g",B307,FIND("ml:",B307))),"",MID(B307,FIND("ml:",B307)+3,FIND("g",B307)-FIND("ml:",B307)-3)*1000&amp;"mg"),MID(B307,FIND("ml:",B307)+3,FIND("mg",B307)-FIND("ml:",B307)-1)))</f>
        <v>0.25mg</v>
      </c>
      <c r="D307" s="4" t="str">
        <f t="shared" si="37"/>
        <v>1瓶</v>
      </c>
    </row>
    <row r="308" spans="1:4">
      <c r="A308" s="7" t="s">
        <v>2446</v>
      </c>
      <c r="B308" s="7" t="s">
        <v>4514</v>
      </c>
      <c r="C308" s="6" t="str">
        <f t="shared" si="39"/>
        <v>0.075mg</v>
      </c>
      <c r="D308" s="4" t="str">
        <f t="shared" si="37"/>
        <v>10支</v>
      </c>
    </row>
    <row r="309" spans="1:4">
      <c r="A309" s="7" t="s">
        <v>2455</v>
      </c>
      <c r="B309" s="8" t="s">
        <v>4515</v>
      </c>
      <c r="C309" s="6" t="str">
        <f t="shared" si="39"/>
        <v>0.25mg</v>
      </c>
      <c r="D309" s="4" t="str">
        <f t="shared" si="37"/>
        <v>1支</v>
      </c>
    </row>
    <row r="310" spans="1:4">
      <c r="A310" s="7" t="s">
        <v>2462</v>
      </c>
      <c r="B310" s="7" t="s">
        <v>2462</v>
      </c>
      <c r="C310" s="6" t="str">
        <f t="shared" si="39"/>
        <v>0.25mg</v>
      </c>
      <c r="D310" s="4" t="str">
        <f t="shared" si="37"/>
        <v>1支</v>
      </c>
    </row>
    <row r="311" spans="1:4">
      <c r="A311" s="7" t="s">
        <v>2466</v>
      </c>
      <c r="B311" s="7" t="s">
        <v>2466</v>
      </c>
      <c r="C311" s="6" t="str">
        <f t="shared" si="39"/>
        <v>0.075mg</v>
      </c>
      <c r="D311" s="4" t="str">
        <f t="shared" si="37"/>
        <v>1支</v>
      </c>
    </row>
    <row r="312" spans="1:4">
      <c r="A312" s="7" t="s">
        <v>2476</v>
      </c>
      <c r="B312" s="7" t="s">
        <v>2476</v>
      </c>
      <c r="C312" s="6" t="str">
        <f t="shared" si="39"/>
        <v>2.5mg</v>
      </c>
      <c r="D312" s="4" t="str">
        <f t="shared" si="37"/>
        <v>10片</v>
      </c>
    </row>
    <row r="313" spans="1:4">
      <c r="A313" s="7" t="s">
        <v>2480</v>
      </c>
      <c r="B313" s="7" t="s">
        <v>2480</v>
      </c>
      <c r="C313" s="6" t="str">
        <f t="shared" si="39"/>
        <v>2.5mg</v>
      </c>
      <c r="D313" s="4" t="str">
        <f t="shared" si="37"/>
        <v>20片</v>
      </c>
    </row>
    <row r="314" spans="1:4">
      <c r="A314" s="7" t="s">
        <v>2482</v>
      </c>
      <c r="B314" s="7" t="s">
        <v>2482</v>
      </c>
      <c r="C314" s="6" t="str">
        <f t="shared" si="39"/>
        <v>2.5mg</v>
      </c>
      <c r="D314" s="4" t="str">
        <f t="shared" si="37"/>
        <v>7片</v>
      </c>
    </row>
    <row r="315" spans="1:4">
      <c r="A315" s="7" t="s">
        <v>2487</v>
      </c>
      <c r="B315" s="7" t="s">
        <v>2487</v>
      </c>
      <c r="C315" s="6" t="str">
        <f t="shared" si="39"/>
        <v>5mg</v>
      </c>
      <c r="D315" s="4" t="str">
        <f t="shared" si="37"/>
        <v>7片</v>
      </c>
    </row>
    <row r="316" spans="1:4">
      <c r="A316" s="7" t="s">
        <v>2503</v>
      </c>
      <c r="B316" s="8" t="s">
        <v>4516</v>
      </c>
      <c r="C316" s="6" t="str">
        <f t="shared" si="39"/>
        <v>5mg</v>
      </c>
      <c r="D316" s="4" t="str">
        <f t="shared" si="37"/>
        <v>30片</v>
      </c>
    </row>
    <row r="317" spans="1:4">
      <c r="A317" s="7" t="s">
        <v>2509</v>
      </c>
      <c r="B317" s="7" t="s">
        <v>2509</v>
      </c>
      <c r="C317" s="6" t="str">
        <f t="shared" si="39"/>
        <v>75mg</v>
      </c>
      <c r="D317" s="4" t="str">
        <f t="shared" si="37"/>
        <v>14粒</v>
      </c>
    </row>
    <row r="318" spans="1:4">
      <c r="A318" s="7" t="s">
        <v>2515</v>
      </c>
      <c r="B318" s="7" t="s">
        <v>2515</v>
      </c>
      <c r="C318" s="6" t="str">
        <f t="shared" si="39"/>
        <v>75mg</v>
      </c>
      <c r="D318" s="4" t="str">
        <f t="shared" si="37"/>
        <v>14片</v>
      </c>
    </row>
    <row r="319" spans="1:4">
      <c r="A319" s="7" t="s">
        <v>2520</v>
      </c>
      <c r="B319" s="7" t="s">
        <v>2520</v>
      </c>
      <c r="C319" s="6" t="str">
        <f t="shared" si="39"/>
        <v>75mg</v>
      </c>
      <c r="D319" s="4" t="str">
        <f t="shared" si="37"/>
        <v>28片</v>
      </c>
    </row>
    <row r="320" spans="1:4">
      <c r="A320" s="7" t="s">
        <v>2525</v>
      </c>
      <c r="B320" s="7" t="s">
        <v>2525</v>
      </c>
      <c r="C320" s="6" t="str">
        <f t="shared" si="39"/>
        <v>150mg</v>
      </c>
      <c r="D320" s="4" t="str">
        <f t="shared" si="37"/>
        <v>14粒</v>
      </c>
    </row>
    <row r="321" spans="1:4">
      <c r="A321" s="7" t="s">
        <v>2533</v>
      </c>
      <c r="B321" s="7" t="s">
        <v>2533</v>
      </c>
      <c r="C321" s="6" t="str">
        <f t="shared" si="39"/>
        <v>25mg</v>
      </c>
      <c r="D321" s="4" t="str">
        <f t="shared" si="37"/>
        <v>10片</v>
      </c>
    </row>
    <row r="322" spans="1:4">
      <c r="A322" s="7" t="s">
        <v>2542</v>
      </c>
      <c r="B322" s="7" t="s">
        <v>2542</v>
      </c>
      <c r="C322" s="6" t="str">
        <f t="shared" si="39"/>
        <v>25mg</v>
      </c>
      <c r="D322" s="4" t="str">
        <f t="shared" si="37"/>
        <v>10片</v>
      </c>
    </row>
    <row r="323" spans="1:4">
      <c r="A323" s="7" t="s">
        <v>2548</v>
      </c>
      <c r="B323" s="7" t="s">
        <v>2548</v>
      </c>
      <c r="C323" s="6" t="str">
        <f t="shared" si="39"/>
        <v>25mg</v>
      </c>
      <c r="D323" s="4" t="str">
        <f t="shared" ref="D323" si="40">IF(ISERROR(FIND("/",B323)),RIGHT(B323,LEN(B323)-FIND("*",B323)),MID(B323,FIND("*",B323)+1,FIND("/",B323)-FIND("*",B323)-1))</f>
        <v>10片</v>
      </c>
    </row>
    <row r="324" spans="1:4">
      <c r="A324" s="7" t="s">
        <v>2559</v>
      </c>
      <c r="B324" s="7" t="s">
        <v>2559</v>
      </c>
      <c r="C324" s="6" t="str">
        <f t="shared" ref="C324" si="41">IF(ISERROR(FIND("ml:",B324)),IF(ISERROR(FIND("mg",B324)),IF(ISERROR(FIND("μg",B324)),IF(ISERROR(FIND("g",B324)),"",LEFT(B324,FIND("g",B324)-1)*1000),LEFT(B324,FIND("μg",B324)-1)/1000)&amp;"mg",LEFT(B324,FIND("mg",B324)+1)),IF(ISERROR(FIND("mg",B324,FIND("ml:",B324))),IF(ISERROR(FIND("g",B324,FIND("ml:",B324))),"",MID(B324,FIND("ml:",B324)+3,FIND("g",B324)-FIND("ml:",B324)-3)*1000&amp;"mg"),MID(B324,FIND("ml:",B324)+3,FIND("mg",B324)-FIND("ml:",B324)-1)))</f>
        <v>25mg</v>
      </c>
      <c r="D324" s="4" t="str">
        <f t="shared" ref="D324:D355" si="42">IF(ISERROR(FIND("/",B324)),RIGHT(B324,LEN(B324)-FIND("*",B324)),MID(B324,FIND("*",B324)+1,FIND("/",B324)-FIND("*",B324)-1))</f>
        <v>30片</v>
      </c>
    </row>
    <row r="325" spans="1:4">
      <c r="A325" s="7" t="s">
        <v>2562</v>
      </c>
      <c r="B325" s="7" t="s">
        <v>2562</v>
      </c>
      <c r="C325" s="6" t="str">
        <f t="shared" ref="C325:C340" si="43">IF(ISERROR(FIND("ml:",B325)),IF(ISERROR(FIND("mg",B325)),IF(ISERROR(FIND("μg",B325)),IF(ISERROR(FIND("g",B325)),"",LEFT(B325,FIND("g",B325)-1)*1000),LEFT(B325,FIND("μg",B325)-1)/1000)&amp;"mg",LEFT(B325,FIND("mg",B325)+1)),IF(ISERROR(FIND("mg",B325,FIND("ml:",B325))),IF(ISERROR(FIND("g",B325,FIND("ml:",B325))),"",MID(B325,FIND("ml:",B325)+3,FIND("g",B325)-FIND("ml:",B325)-3)*1000&amp;"mg"),MID(B325,FIND("ml:",B325)+3,FIND("mg",B325)-FIND("ml:",B325)-1)))</f>
        <v>75mg</v>
      </c>
      <c r="D325" s="4" t="str">
        <f t="shared" si="42"/>
        <v>10片</v>
      </c>
    </row>
    <row r="326" spans="1:4">
      <c r="A326" s="7" t="s">
        <v>2570</v>
      </c>
      <c r="B326" s="7" t="s">
        <v>2570</v>
      </c>
      <c r="C326" s="6" t="str">
        <f t="shared" si="43"/>
        <v>1.6mg</v>
      </c>
      <c r="D326" s="4" t="str">
        <f t="shared" si="42"/>
        <v>4支</v>
      </c>
    </row>
    <row r="327" spans="1:4">
      <c r="A327" s="7" t="s">
        <v>2576</v>
      </c>
      <c r="B327" s="7" t="s">
        <v>2576</v>
      </c>
      <c r="C327" s="6" t="str">
        <f t="shared" si="43"/>
        <v>1.6mg</v>
      </c>
      <c r="D327" s="4" t="str">
        <f t="shared" si="42"/>
        <v>1瓶</v>
      </c>
    </row>
    <row r="328" spans="1:4">
      <c r="A328" s="7" t="s">
        <v>2582</v>
      </c>
      <c r="B328" s="7" t="s">
        <v>2582</v>
      </c>
      <c r="C328" s="6" t="str">
        <f t="shared" si="43"/>
        <v>1.6mg</v>
      </c>
      <c r="D328" s="4" t="str">
        <f t="shared" si="42"/>
        <v>1支</v>
      </c>
    </row>
    <row r="329" spans="1:4">
      <c r="A329" s="7" t="s">
        <v>2590</v>
      </c>
      <c r="B329" s="7" t="s">
        <v>2590</v>
      </c>
      <c r="C329" s="6" t="str">
        <f t="shared" si="43"/>
        <v>1.6mg</v>
      </c>
      <c r="D329" s="4" t="str">
        <f t="shared" si="42"/>
        <v>2支</v>
      </c>
    </row>
    <row r="330" spans="1:4">
      <c r="A330" s="7" t="s">
        <v>2567</v>
      </c>
      <c r="B330" s="7" t="s">
        <v>2567</v>
      </c>
      <c r="C330" s="6" t="str">
        <f t="shared" si="43"/>
        <v>1.6mg</v>
      </c>
      <c r="D330" s="4" t="str">
        <f t="shared" si="42"/>
        <v>2瓶</v>
      </c>
    </row>
    <row r="331" spans="1:4">
      <c r="A331" s="7" t="s">
        <v>2606</v>
      </c>
      <c r="B331" s="7" t="s">
        <v>2606</v>
      </c>
      <c r="C331" s="6" t="str">
        <f t="shared" si="43"/>
        <v>12.5mg</v>
      </c>
      <c r="D331" s="4" t="str">
        <f t="shared" si="42"/>
        <v>100片</v>
      </c>
    </row>
    <row r="332" spans="1:4">
      <c r="A332" s="7" t="s">
        <v>2625</v>
      </c>
      <c r="B332" s="7" t="s">
        <v>2625</v>
      </c>
      <c r="C332" s="6" t="str">
        <f t="shared" si="43"/>
        <v>25mg</v>
      </c>
      <c r="D332" s="4" t="str">
        <f t="shared" si="42"/>
        <v>100片</v>
      </c>
    </row>
    <row r="333" spans="1:4">
      <c r="A333" s="7" t="s">
        <v>2645</v>
      </c>
      <c r="B333" s="7" t="s">
        <v>2645</v>
      </c>
      <c r="C333" s="6" t="str">
        <f t="shared" si="43"/>
        <v>0.25mg</v>
      </c>
      <c r="D333" s="4" t="str">
        <f t="shared" si="42"/>
        <v>10支</v>
      </c>
    </row>
    <row r="334" spans="1:4">
      <c r="A334" s="7" t="s">
        <v>2651</v>
      </c>
      <c r="B334" s="8" t="s">
        <v>4517</v>
      </c>
      <c r="C334" s="6" t="str">
        <f t="shared" si="43"/>
        <v>0.02mg</v>
      </c>
      <c r="D334" s="4" t="str">
        <f t="shared" si="42"/>
        <v>1支</v>
      </c>
    </row>
    <row r="335" spans="1:4">
      <c r="A335" s="7" t="s">
        <v>2656</v>
      </c>
      <c r="B335" s="8" t="s">
        <v>4518</v>
      </c>
      <c r="C335" s="6" t="str">
        <f t="shared" si="43"/>
        <v>0.25mg</v>
      </c>
      <c r="D335" s="4" t="str">
        <f t="shared" si="42"/>
        <v>10支</v>
      </c>
    </row>
    <row r="336" spans="1:4">
      <c r="A336" s="7" t="s">
        <v>2660</v>
      </c>
      <c r="B336" s="7" t="s">
        <v>2660</v>
      </c>
      <c r="C336" s="6" t="str">
        <f t="shared" si="43"/>
        <v>0.5mg</v>
      </c>
      <c r="D336" s="4" t="str">
        <f t="shared" si="42"/>
        <v>10支</v>
      </c>
    </row>
    <row r="337" spans="1:5">
      <c r="A337" s="7" t="s">
        <v>2664</v>
      </c>
      <c r="B337" s="7" t="s">
        <v>2664</v>
      </c>
      <c r="C337" s="6" t="str">
        <f t="shared" si="43"/>
        <v>0.25mg</v>
      </c>
      <c r="D337" s="4" t="str">
        <f t="shared" si="42"/>
        <v>10支</v>
      </c>
    </row>
    <row r="338" spans="1:5">
      <c r="A338" s="7" t="s">
        <v>2668</v>
      </c>
      <c r="B338" s="7" t="s">
        <v>2668</v>
      </c>
      <c r="C338" s="6" t="str">
        <f t="shared" si="43"/>
        <v>0.5mg</v>
      </c>
      <c r="D338" s="4" t="str">
        <f t="shared" si="42"/>
        <v>10支</v>
      </c>
    </row>
    <row r="339" spans="1:5">
      <c r="A339" s="7" t="s">
        <v>2672</v>
      </c>
      <c r="B339" s="7" t="s">
        <v>2672</v>
      </c>
      <c r="C339" s="6" t="str">
        <f t="shared" si="43"/>
        <v>0.5mg</v>
      </c>
      <c r="D339" s="4" t="str">
        <f t="shared" si="42"/>
        <v>10支</v>
      </c>
    </row>
    <row r="340" spans="1:5">
      <c r="A340" s="7" t="s">
        <v>2677</v>
      </c>
      <c r="B340" s="8" t="s">
        <v>4519</v>
      </c>
      <c r="C340" s="6" t="str">
        <f t="shared" si="43"/>
        <v>8.4mg</v>
      </c>
      <c r="D340" s="4" t="str">
        <f t="shared" si="42"/>
        <v>1瓶</v>
      </c>
    </row>
    <row r="341" spans="1:5">
      <c r="A341" s="7" t="s">
        <v>2687</v>
      </c>
      <c r="B341" s="8" t="s">
        <v>4520</v>
      </c>
      <c r="C341" s="9" t="s">
        <v>4431</v>
      </c>
      <c r="D341" s="4" t="str">
        <f t="shared" si="42"/>
        <v>1袋</v>
      </c>
    </row>
    <row r="342" spans="1:5">
      <c r="A342" s="7" t="s">
        <v>2695</v>
      </c>
      <c r="B342" s="8" t="s">
        <v>4521</v>
      </c>
      <c r="C342" s="9" t="s">
        <v>4429</v>
      </c>
      <c r="D342" s="4" t="str">
        <f t="shared" si="42"/>
        <v>1瓶</v>
      </c>
    </row>
    <row r="343" spans="1:5">
      <c r="A343" s="7" t="s">
        <v>2700</v>
      </c>
      <c r="B343" s="8" t="s">
        <v>4522</v>
      </c>
      <c r="C343" s="9" t="s">
        <v>4431</v>
      </c>
      <c r="D343" s="4" t="str">
        <f t="shared" si="42"/>
        <v>1瓶</v>
      </c>
    </row>
    <row r="344" spans="1:5">
      <c r="A344" s="7" t="s">
        <v>2705</v>
      </c>
      <c r="B344" s="7" t="s">
        <v>2705</v>
      </c>
      <c r="C344" s="9" t="s">
        <v>4447</v>
      </c>
      <c r="D344" s="4" t="str">
        <f t="shared" si="42"/>
        <v>1袋</v>
      </c>
    </row>
    <row r="345" spans="1:5">
      <c r="A345" s="7" t="s">
        <v>2709</v>
      </c>
      <c r="B345" s="7" t="s">
        <v>2709</v>
      </c>
      <c r="C345" s="9" t="s">
        <v>4523</v>
      </c>
      <c r="D345" s="4" t="str">
        <f t="shared" si="42"/>
        <v>1袋</v>
      </c>
    </row>
    <row r="346" spans="1:5">
      <c r="A346" s="7" t="s">
        <v>2714</v>
      </c>
      <c r="B346" s="7" t="s">
        <v>2714</v>
      </c>
      <c r="C346" s="9" t="s">
        <v>4431</v>
      </c>
      <c r="D346" s="4" t="str">
        <f t="shared" si="42"/>
        <v>1瓶</v>
      </c>
    </row>
    <row r="347" spans="1:5">
      <c r="A347" s="7" t="s">
        <v>2724</v>
      </c>
      <c r="B347" s="7" t="s">
        <v>2724</v>
      </c>
      <c r="C347" s="9" t="s">
        <v>4431</v>
      </c>
      <c r="D347" s="4" t="str">
        <f t="shared" si="42"/>
        <v>1袋</v>
      </c>
    </row>
    <row r="348" spans="1:5">
      <c r="A348" s="7" t="s">
        <v>2731</v>
      </c>
      <c r="B348" s="7" t="s">
        <v>2731</v>
      </c>
      <c r="C348" s="9" t="s">
        <v>4524</v>
      </c>
      <c r="D348" s="4" t="str">
        <f t="shared" si="42"/>
        <v>1瓶</v>
      </c>
      <c r="E348" s="10"/>
    </row>
    <row r="349" spans="1:5">
      <c r="A349" s="7" t="s">
        <v>2735</v>
      </c>
      <c r="B349" s="7" t="s">
        <v>2735</v>
      </c>
      <c r="C349" s="9" t="s">
        <v>4429</v>
      </c>
      <c r="D349" s="4" t="str">
        <f t="shared" si="42"/>
        <v>1瓶</v>
      </c>
    </row>
    <row r="350" spans="1:5">
      <c r="A350" s="7" t="s">
        <v>2747</v>
      </c>
      <c r="B350" s="7" t="s">
        <v>2747</v>
      </c>
      <c r="C350" s="9" t="s">
        <v>4431</v>
      </c>
      <c r="D350" s="4" t="str">
        <f t="shared" si="42"/>
        <v>1瓶</v>
      </c>
    </row>
    <row r="351" spans="1:5">
      <c r="A351" s="7" t="s">
        <v>2760</v>
      </c>
      <c r="B351" s="7" t="s">
        <v>2760</v>
      </c>
      <c r="C351" s="9" t="s">
        <v>4431</v>
      </c>
      <c r="D351" s="4" t="str">
        <f t="shared" si="42"/>
        <v>1瓶</v>
      </c>
    </row>
    <row r="352" spans="1:5">
      <c r="A352" s="7" t="s">
        <v>2764</v>
      </c>
      <c r="B352" s="7" t="s">
        <v>2764</v>
      </c>
      <c r="C352" s="9" t="s">
        <v>4525</v>
      </c>
      <c r="D352" s="4" t="str">
        <f t="shared" si="42"/>
        <v>1瓶</v>
      </c>
    </row>
    <row r="353" spans="1:4">
      <c r="A353" s="7" t="s">
        <v>2768</v>
      </c>
      <c r="B353" s="7" t="s">
        <v>2768</v>
      </c>
      <c r="C353" s="9" t="s">
        <v>4525</v>
      </c>
      <c r="D353" s="4" t="str">
        <f t="shared" si="42"/>
        <v>1瓶</v>
      </c>
    </row>
    <row r="354" spans="1:4">
      <c r="A354" s="7" t="s">
        <v>2778</v>
      </c>
      <c r="B354" s="8" t="s">
        <v>4526</v>
      </c>
      <c r="C354" s="9" t="s">
        <v>4429</v>
      </c>
      <c r="D354" s="4" t="str">
        <f t="shared" si="42"/>
        <v>1瓶</v>
      </c>
    </row>
    <row r="355" spans="1:4">
      <c r="A355" s="7" t="s">
        <v>2786</v>
      </c>
      <c r="B355" s="7" t="s">
        <v>2786</v>
      </c>
      <c r="C355" s="9" t="s">
        <v>4429</v>
      </c>
      <c r="D355" s="4" t="str">
        <f t="shared" si="42"/>
        <v>1瓶</v>
      </c>
    </row>
    <row r="356" spans="1:4">
      <c r="A356" s="7" t="s">
        <v>2796</v>
      </c>
      <c r="B356" s="7" t="s">
        <v>4527</v>
      </c>
      <c r="C356" s="9" t="s">
        <v>4429</v>
      </c>
      <c r="D356" s="4" t="str">
        <f t="shared" ref="D356:D386" si="44">IF(ISERROR(FIND("/",B356)),RIGHT(B356,LEN(B356)-FIND("*",B356)),MID(B356,FIND("*",B356)+1,FIND("/",B356)-FIND("*",B356)-1))</f>
        <v>1瓶</v>
      </c>
    </row>
    <row r="357" spans="1:4">
      <c r="A357" s="7" t="s">
        <v>2800</v>
      </c>
      <c r="B357" s="7" t="s">
        <v>2955</v>
      </c>
      <c r="C357" s="9" t="s">
        <v>4431</v>
      </c>
      <c r="D357" s="4" t="str">
        <f t="shared" si="44"/>
        <v>1瓶</v>
      </c>
    </row>
    <row r="358" spans="1:4">
      <c r="A358" s="7" t="s">
        <v>2808</v>
      </c>
      <c r="B358" s="7" t="s">
        <v>2808</v>
      </c>
      <c r="C358" s="9" t="s">
        <v>4429</v>
      </c>
      <c r="D358" s="4" t="str">
        <f t="shared" si="44"/>
        <v>1袋</v>
      </c>
    </row>
    <row r="359" spans="1:4">
      <c r="A359" s="7" t="s">
        <v>2816</v>
      </c>
      <c r="B359" s="7" t="s">
        <v>4528</v>
      </c>
      <c r="C359" s="9" t="s">
        <v>4529</v>
      </c>
      <c r="D359" s="4" t="str">
        <f t="shared" si="44"/>
        <v>1袋</v>
      </c>
    </row>
    <row r="360" spans="1:4">
      <c r="A360" s="7" t="s">
        <v>2820</v>
      </c>
      <c r="B360" s="7" t="s">
        <v>2820</v>
      </c>
      <c r="C360" s="9" t="s">
        <v>4524</v>
      </c>
      <c r="D360" s="4" t="str">
        <f t="shared" si="44"/>
        <v>1袋</v>
      </c>
    </row>
    <row r="361" spans="1:4">
      <c r="A361" s="7" t="s">
        <v>2825</v>
      </c>
      <c r="B361" s="7" t="s">
        <v>2825</v>
      </c>
      <c r="C361" s="9" t="s">
        <v>4524</v>
      </c>
      <c r="D361" s="4" t="str">
        <f t="shared" si="44"/>
        <v>1袋</v>
      </c>
    </row>
    <row r="362" spans="1:4">
      <c r="A362" s="7" t="s">
        <v>2829</v>
      </c>
      <c r="B362" s="7" t="s">
        <v>2829</v>
      </c>
      <c r="C362" s="9" t="s">
        <v>4429</v>
      </c>
      <c r="D362" s="4" t="str">
        <f t="shared" si="44"/>
        <v>1瓶</v>
      </c>
    </row>
    <row r="363" spans="1:4">
      <c r="A363" s="7" t="s">
        <v>2833</v>
      </c>
      <c r="B363" s="7" t="s">
        <v>2833</v>
      </c>
      <c r="C363" s="9" t="s">
        <v>4431</v>
      </c>
      <c r="D363" s="4" t="str">
        <f t="shared" si="44"/>
        <v>1瓶</v>
      </c>
    </row>
    <row r="364" spans="1:4">
      <c r="A364" s="7" t="s">
        <v>2838</v>
      </c>
      <c r="B364" s="7" t="s">
        <v>2838</v>
      </c>
      <c r="C364" s="9" t="s">
        <v>4529</v>
      </c>
      <c r="D364" s="4" t="str">
        <f t="shared" si="44"/>
        <v>1袋</v>
      </c>
    </row>
    <row r="365" spans="1:4">
      <c r="A365" s="7" t="s">
        <v>2849</v>
      </c>
      <c r="B365" s="7" t="s">
        <v>4530</v>
      </c>
      <c r="C365" s="9" t="s">
        <v>4431</v>
      </c>
      <c r="D365" s="4" t="str">
        <f t="shared" si="44"/>
        <v>1瓶</v>
      </c>
    </row>
    <row r="366" spans="1:4">
      <c r="A366" s="7" t="s">
        <v>2853</v>
      </c>
      <c r="B366" s="7" t="s">
        <v>2853</v>
      </c>
      <c r="C366" s="9" t="s">
        <v>4431</v>
      </c>
      <c r="D366" s="4" t="str">
        <f t="shared" si="44"/>
        <v>1袋</v>
      </c>
    </row>
    <row r="367" spans="1:4">
      <c r="A367" s="7" t="s">
        <v>2858</v>
      </c>
      <c r="B367" s="7" t="s">
        <v>2858</v>
      </c>
      <c r="C367" s="9" t="s">
        <v>4531</v>
      </c>
      <c r="D367" s="4" t="str">
        <f t="shared" si="44"/>
        <v>1袋</v>
      </c>
    </row>
    <row r="368" spans="1:4">
      <c r="A368" s="7" t="s">
        <v>2862</v>
      </c>
      <c r="B368" s="8" t="s">
        <v>4532</v>
      </c>
      <c r="C368" s="9" t="s">
        <v>4431</v>
      </c>
      <c r="D368" s="4" t="str">
        <f t="shared" si="44"/>
        <v>1瓶</v>
      </c>
    </row>
    <row r="369" spans="1:4">
      <c r="A369" s="7" t="s">
        <v>2867</v>
      </c>
      <c r="B369" s="7" t="s">
        <v>2867</v>
      </c>
      <c r="C369" s="9" t="s">
        <v>4533</v>
      </c>
      <c r="D369" s="4" t="str">
        <f t="shared" si="44"/>
        <v>1袋</v>
      </c>
    </row>
    <row r="370" spans="1:4">
      <c r="A370" s="7" t="s">
        <v>2884</v>
      </c>
      <c r="B370" s="7" t="s">
        <v>4534</v>
      </c>
      <c r="C370" s="9" t="s">
        <v>4431</v>
      </c>
      <c r="D370" s="4" t="str">
        <f t="shared" si="44"/>
        <v>1袋</v>
      </c>
    </row>
    <row r="371" spans="1:4">
      <c r="A371" s="7" t="s">
        <v>2888</v>
      </c>
      <c r="B371" s="7" t="s">
        <v>2888</v>
      </c>
      <c r="C371" s="9" t="s">
        <v>4535</v>
      </c>
      <c r="D371" s="4" t="str">
        <f t="shared" si="44"/>
        <v>1袋</v>
      </c>
    </row>
    <row r="372" spans="1:4">
      <c r="A372" s="7" t="s">
        <v>2892</v>
      </c>
      <c r="B372" s="7" t="s">
        <v>2892</v>
      </c>
      <c r="C372" s="9" t="s">
        <v>4447</v>
      </c>
      <c r="D372" s="4" t="str">
        <f t="shared" si="44"/>
        <v>1袋</v>
      </c>
    </row>
    <row r="373" spans="1:4">
      <c r="A373" s="7" t="s">
        <v>2896</v>
      </c>
      <c r="B373" s="11" t="s">
        <v>2896</v>
      </c>
      <c r="C373" s="9" t="s">
        <v>4536</v>
      </c>
      <c r="D373" s="4" t="str">
        <f t="shared" si="44"/>
        <v>1袋</v>
      </c>
    </row>
    <row r="374" spans="1:4">
      <c r="A374" s="7" t="s">
        <v>2903</v>
      </c>
      <c r="B374" s="11" t="s">
        <v>2903</v>
      </c>
      <c r="C374" s="9" t="s">
        <v>4524</v>
      </c>
      <c r="D374" s="4" t="str">
        <f t="shared" si="44"/>
        <v>1袋</v>
      </c>
    </row>
    <row r="375" spans="1:4">
      <c r="A375" s="7" t="s">
        <v>2907</v>
      </c>
      <c r="B375" s="11" t="s">
        <v>2907</v>
      </c>
      <c r="C375" s="9" t="s">
        <v>4529</v>
      </c>
      <c r="D375" s="4" t="str">
        <f t="shared" si="44"/>
        <v>1袋</v>
      </c>
    </row>
    <row r="376" spans="1:4">
      <c r="A376" s="7" t="s">
        <v>2918</v>
      </c>
      <c r="B376" s="7" t="s">
        <v>2918</v>
      </c>
      <c r="C376" s="9" t="s">
        <v>4537</v>
      </c>
      <c r="D376" s="4" t="str">
        <f t="shared" si="44"/>
        <v>1支</v>
      </c>
    </row>
    <row r="377" spans="1:4">
      <c r="A377" s="7" t="s">
        <v>2939</v>
      </c>
      <c r="B377" s="7" t="s">
        <v>2939</v>
      </c>
      <c r="C377" s="9" t="s">
        <v>4537</v>
      </c>
      <c r="D377" s="4" t="str">
        <f t="shared" si="44"/>
        <v>5支</v>
      </c>
    </row>
    <row r="378" spans="1:4">
      <c r="A378" s="7" t="s">
        <v>2943</v>
      </c>
      <c r="B378" s="7" t="s">
        <v>2943</v>
      </c>
      <c r="C378" s="9" t="s">
        <v>4538</v>
      </c>
      <c r="D378" s="4" t="str">
        <f t="shared" si="44"/>
        <v>1瓶</v>
      </c>
    </row>
    <row r="379" spans="1:4">
      <c r="A379" s="7" t="s">
        <v>2947</v>
      </c>
      <c r="B379" s="7" t="s">
        <v>2947</v>
      </c>
      <c r="C379" s="9" t="s">
        <v>4538</v>
      </c>
      <c r="D379" s="4" t="str">
        <f t="shared" si="44"/>
        <v>1瓶</v>
      </c>
    </row>
    <row r="380" spans="1:4">
      <c r="A380" s="7" t="s">
        <v>2955</v>
      </c>
      <c r="B380" s="7" t="s">
        <v>2955</v>
      </c>
      <c r="C380" s="9" t="s">
        <v>4431</v>
      </c>
      <c r="D380" s="4" t="str">
        <f t="shared" si="44"/>
        <v>1瓶</v>
      </c>
    </row>
    <row r="381" spans="1:4">
      <c r="A381" s="7" t="s">
        <v>2962</v>
      </c>
      <c r="B381" s="7" t="s">
        <v>2962</v>
      </c>
      <c r="C381" s="9" t="s">
        <v>4429</v>
      </c>
      <c r="D381" s="4" t="str">
        <f t="shared" si="44"/>
        <v>1瓶</v>
      </c>
    </row>
    <row r="382" spans="1:4">
      <c r="A382" s="7" t="s">
        <v>2968</v>
      </c>
      <c r="B382" s="7" t="s">
        <v>2968</v>
      </c>
      <c r="C382" s="9" t="s">
        <v>4539</v>
      </c>
      <c r="D382" s="4" t="str">
        <f t="shared" si="44"/>
        <v>1支</v>
      </c>
    </row>
    <row r="383" spans="1:4">
      <c r="A383" s="7" t="s">
        <v>2973</v>
      </c>
      <c r="B383" s="7" t="s">
        <v>2973</v>
      </c>
      <c r="C383" s="9" t="s">
        <v>4431</v>
      </c>
      <c r="D383" s="4" t="str">
        <f t="shared" si="44"/>
        <v>1瓶</v>
      </c>
    </row>
    <row r="384" spans="1:4">
      <c r="A384" s="7" t="s">
        <v>2980</v>
      </c>
      <c r="B384" s="7" t="s">
        <v>2980</v>
      </c>
      <c r="C384" s="9" t="s">
        <v>4431</v>
      </c>
      <c r="D384" s="4" t="str">
        <f t="shared" si="44"/>
        <v>1瓶</v>
      </c>
    </row>
    <row r="385" spans="1:4">
      <c r="A385" s="7" t="s">
        <v>2984</v>
      </c>
      <c r="B385" s="7" t="s">
        <v>2984</v>
      </c>
      <c r="C385" s="9" t="s">
        <v>4431</v>
      </c>
      <c r="D385" s="4" t="str">
        <f t="shared" si="44"/>
        <v>1瓶</v>
      </c>
    </row>
    <row r="386" spans="1:4">
      <c r="A386" s="7" t="s">
        <v>2988</v>
      </c>
      <c r="B386" s="7" t="s">
        <v>4540</v>
      </c>
      <c r="C386" s="9" t="s">
        <v>4429</v>
      </c>
      <c r="D386" s="4" t="str">
        <f t="shared" si="44"/>
        <v>1瓶</v>
      </c>
    </row>
    <row r="387" spans="1:4">
      <c r="A387" s="7" t="s">
        <v>2992</v>
      </c>
      <c r="B387" s="7" t="s">
        <v>2992</v>
      </c>
      <c r="C387" s="9" t="s">
        <v>4525</v>
      </c>
      <c r="D387" s="4" t="str">
        <f t="shared" ref="D387" si="45">IF(ISERROR(FIND("/",B387)),RIGHT(B387,LEN(B387)-FIND("*",B387)),MID(B387,FIND("*",B387)+1,FIND("/",B387)-FIND("*",B387)-1))</f>
        <v>1瓶</v>
      </c>
    </row>
    <row r="388" spans="1:4">
      <c r="A388" s="7" t="s">
        <v>3002</v>
      </c>
      <c r="B388" s="7" t="s">
        <v>4541</v>
      </c>
      <c r="C388" s="9" t="s">
        <v>4525</v>
      </c>
      <c r="D388" s="4" t="str">
        <f t="shared" ref="D388:D419" si="46">IF(ISERROR(FIND("/",B388)),RIGHT(B388,LEN(B388)-FIND("*",B388)),MID(B388,FIND("*",B388)+1,FIND("/",B388)-FIND("*",B388)-1))</f>
        <v>1瓶</v>
      </c>
    </row>
    <row r="389" spans="1:4">
      <c r="A389" s="7" t="s">
        <v>3006</v>
      </c>
      <c r="B389" s="7" t="s">
        <v>3006</v>
      </c>
      <c r="C389" s="9" t="s">
        <v>4538</v>
      </c>
      <c r="D389" s="4" t="str">
        <f t="shared" si="46"/>
        <v>1瓶</v>
      </c>
    </row>
    <row r="390" spans="1:4">
      <c r="A390" s="7" t="s">
        <v>3013</v>
      </c>
      <c r="B390" s="7" t="s">
        <v>3013</v>
      </c>
      <c r="C390" s="9" t="s">
        <v>4429</v>
      </c>
      <c r="D390" s="4" t="str">
        <f t="shared" si="46"/>
        <v>1瓶</v>
      </c>
    </row>
    <row r="391" spans="1:4">
      <c r="A391" s="7" t="s">
        <v>3017</v>
      </c>
      <c r="B391" s="7" t="s">
        <v>3017</v>
      </c>
      <c r="C391" s="9" t="s">
        <v>4538</v>
      </c>
      <c r="D391" s="4" t="str">
        <f t="shared" si="46"/>
        <v>1支</v>
      </c>
    </row>
    <row r="392" spans="1:4">
      <c r="A392" s="7" t="s">
        <v>3022</v>
      </c>
      <c r="B392" s="7" t="s">
        <v>3022</v>
      </c>
      <c r="C392" s="9" t="s">
        <v>4431</v>
      </c>
      <c r="D392" s="4" t="str">
        <f t="shared" si="46"/>
        <v>1瓶</v>
      </c>
    </row>
    <row r="393" spans="1:4">
      <c r="A393" s="7" t="s">
        <v>3029</v>
      </c>
      <c r="B393" s="7" t="s">
        <v>4542</v>
      </c>
      <c r="C393" s="9" t="s">
        <v>4538</v>
      </c>
      <c r="D393" s="4" t="str">
        <f t="shared" si="46"/>
        <v>1瓶</v>
      </c>
    </row>
    <row r="394" spans="1:4">
      <c r="A394" s="7" t="s">
        <v>3033</v>
      </c>
      <c r="B394" s="7" t="s">
        <v>2947</v>
      </c>
      <c r="C394" s="9" t="s">
        <v>4538</v>
      </c>
      <c r="D394" s="4" t="str">
        <f t="shared" si="46"/>
        <v>1瓶</v>
      </c>
    </row>
    <row r="395" spans="1:4">
      <c r="A395" s="7" t="s">
        <v>3038</v>
      </c>
      <c r="B395" s="8" t="s">
        <v>4543</v>
      </c>
      <c r="C395" s="9" t="s">
        <v>4431</v>
      </c>
      <c r="D395" s="4" t="str">
        <f t="shared" si="46"/>
        <v>1瓶</v>
      </c>
    </row>
    <row r="396" spans="1:4">
      <c r="A396" s="12" t="s">
        <v>3044</v>
      </c>
      <c r="B396" s="12" t="s">
        <v>4544</v>
      </c>
      <c r="C396" s="6" t="str">
        <f t="shared" ref="C396" si="47">IF(ISERROR(FIND("ml:",B396)),IF(ISERROR(FIND("mg",B396)),IF(ISERROR(FIND("μg",B396)),IF(ISERROR(FIND("g",B396)),"",LEFT(B396,FIND("g",B396)-1)*1000),LEFT(B396,FIND("μg",B396)-1)/1000)&amp;"mg",LEFT(B396,FIND("mg",B396)+1)),IF(ISERROR(FIND("mg",B396,FIND("ml:",B396))),IF(ISERROR(FIND("g",B396,FIND("ml:",B396))),"",MID(B396,FIND("ml:",B396)+3,FIND("g",B396)-FIND("ml:",B396)-3)*1000&amp;"mg"),MID(B396,FIND("ml:",B396)+3,FIND("mg",B396)-FIND("ml:",B396)-1)))</f>
        <v>100mg</v>
      </c>
      <c r="D396" s="4" t="str">
        <f t="shared" si="46"/>
        <v>1瓶</v>
      </c>
    </row>
    <row r="397" spans="1:4">
      <c r="A397" s="7" t="s">
        <v>3051</v>
      </c>
      <c r="B397" s="8" t="s">
        <v>4545</v>
      </c>
      <c r="C397" s="6" t="str">
        <f t="shared" ref="C397:C428" si="48">IF(ISERROR(FIND("ml:",B397)),IF(ISERROR(FIND("mg",B397)),IF(ISERROR(FIND("μg",B397)),IF(ISERROR(FIND("g",B397)),"",LEFT(B397,FIND("g",B397)-1)*1000),LEFT(B397,FIND("μg",B397)-1)/1000)&amp;"mg",LEFT(B397,FIND("mg",B397)+1)),IF(ISERROR(FIND("mg",B397,FIND("ml:",B397))),IF(ISERROR(FIND("g",B397,FIND("ml:",B397))),"",MID(B397,FIND("ml:",B397)+3,FIND("g",B397)-FIND("ml:",B397)-3)*1000&amp;"mg"),MID(B397,FIND("ml:",B397)+3,FIND("mg",B397)-FIND("ml:",B397)-1)))</f>
        <v>25mg</v>
      </c>
      <c r="D397" s="4" t="str">
        <f t="shared" si="46"/>
        <v>1瓶</v>
      </c>
    </row>
    <row r="398" spans="1:4">
      <c r="A398" s="7" t="s">
        <v>3055</v>
      </c>
      <c r="B398" s="8" t="s">
        <v>4546</v>
      </c>
      <c r="C398" s="6" t="str">
        <f t="shared" si="48"/>
        <v>25mg</v>
      </c>
      <c r="D398" s="4" t="str">
        <f t="shared" si="46"/>
        <v>1瓶</v>
      </c>
    </row>
    <row r="399" spans="1:4">
      <c r="A399" s="7" t="s">
        <v>3062</v>
      </c>
      <c r="B399" s="7" t="s">
        <v>3062</v>
      </c>
      <c r="C399" s="6" t="str">
        <f t="shared" si="48"/>
        <v>100mg</v>
      </c>
      <c r="D399" s="4" t="str">
        <f t="shared" si="46"/>
        <v>1瓶</v>
      </c>
    </row>
    <row r="400" spans="1:4">
      <c r="A400" s="7" t="s">
        <v>3073</v>
      </c>
      <c r="B400" s="7" t="s">
        <v>3073</v>
      </c>
      <c r="C400" s="6" t="str">
        <f t="shared" si="48"/>
        <v>100mg</v>
      </c>
      <c r="D400" s="4" t="str">
        <f t="shared" si="46"/>
        <v>1瓶</v>
      </c>
    </row>
    <row r="401" spans="1:4">
      <c r="A401" s="7" t="s">
        <v>3080</v>
      </c>
      <c r="B401" s="7" t="s">
        <v>3059</v>
      </c>
      <c r="C401" s="6" t="str">
        <f t="shared" si="48"/>
        <v>100mg</v>
      </c>
      <c r="D401" s="4" t="str">
        <f t="shared" si="46"/>
        <v>1瓶</v>
      </c>
    </row>
    <row r="402" spans="1:4">
      <c r="A402" s="7" t="s">
        <v>3059</v>
      </c>
      <c r="B402" s="7" t="s">
        <v>3059</v>
      </c>
      <c r="C402" s="6" t="str">
        <f t="shared" si="48"/>
        <v>100mg</v>
      </c>
      <c r="D402" s="4" t="str">
        <f t="shared" si="46"/>
        <v>1瓶</v>
      </c>
    </row>
    <row r="403" spans="1:4">
      <c r="A403" s="7" t="s">
        <v>3091</v>
      </c>
      <c r="B403" s="7" t="s">
        <v>3091</v>
      </c>
      <c r="C403" s="6" t="str">
        <f t="shared" si="48"/>
        <v>30mg</v>
      </c>
      <c r="D403" s="4" t="str">
        <f t="shared" si="46"/>
        <v>1瓶</v>
      </c>
    </row>
    <row r="404" spans="1:4">
      <c r="A404" s="7" t="s">
        <v>3098</v>
      </c>
      <c r="B404" s="7" t="s">
        <v>3098</v>
      </c>
      <c r="C404" s="6" t="str">
        <f t="shared" si="48"/>
        <v>60mg</v>
      </c>
      <c r="D404" s="4" t="str">
        <f t="shared" si="46"/>
        <v>1瓶</v>
      </c>
    </row>
    <row r="405" spans="1:4">
      <c r="A405" s="7" t="s">
        <v>3107</v>
      </c>
      <c r="B405" s="7" t="s">
        <v>3107</v>
      </c>
      <c r="C405" s="6" t="str">
        <f t="shared" si="48"/>
        <v>30mg</v>
      </c>
      <c r="D405" s="4" t="str">
        <f t="shared" si="46"/>
        <v>1瓶</v>
      </c>
    </row>
    <row r="406" spans="1:4">
      <c r="A406" s="7" t="s">
        <v>3112</v>
      </c>
      <c r="B406" s="7" t="s">
        <v>3112</v>
      </c>
      <c r="C406" s="6" t="str">
        <f t="shared" si="48"/>
        <v>30mg</v>
      </c>
      <c r="D406" s="4" t="str">
        <f t="shared" si="46"/>
        <v>1支</v>
      </c>
    </row>
    <row r="407" spans="1:4">
      <c r="A407" s="7" t="s">
        <v>3116</v>
      </c>
      <c r="B407" s="7" t="s">
        <v>4547</v>
      </c>
      <c r="C407" s="6" t="str">
        <f t="shared" si="48"/>
        <v>150mg</v>
      </c>
      <c r="D407" s="4" t="str">
        <f t="shared" si="46"/>
        <v>1瓶</v>
      </c>
    </row>
    <row r="408" spans="1:4">
      <c r="A408" s="7" t="s">
        <v>3129</v>
      </c>
      <c r="B408" s="7" t="s">
        <v>4548</v>
      </c>
      <c r="C408" s="6" t="str">
        <f t="shared" si="48"/>
        <v>150mg</v>
      </c>
      <c r="D408" s="4" t="str">
        <f t="shared" si="46"/>
        <v>1瓶</v>
      </c>
    </row>
    <row r="409" spans="1:4">
      <c r="A409" s="7" t="s">
        <v>3133</v>
      </c>
      <c r="B409" s="7" t="s">
        <v>3091</v>
      </c>
      <c r="C409" s="6" t="str">
        <f t="shared" si="48"/>
        <v>30mg</v>
      </c>
      <c r="D409" s="4" t="str">
        <f t="shared" si="46"/>
        <v>1瓶</v>
      </c>
    </row>
    <row r="410" spans="1:4">
      <c r="A410" s="7" t="s">
        <v>3140</v>
      </c>
      <c r="B410" s="7" t="s">
        <v>3140</v>
      </c>
      <c r="C410" s="6" t="str">
        <f t="shared" si="48"/>
        <v>30mg</v>
      </c>
      <c r="D410" s="4" t="str">
        <f t="shared" si="46"/>
        <v>1瓶</v>
      </c>
    </row>
    <row r="411" spans="1:4">
      <c r="A411" s="7" t="s">
        <v>3150</v>
      </c>
      <c r="B411" s="7" t="s">
        <v>3150</v>
      </c>
      <c r="C411" s="6" t="str">
        <f t="shared" si="48"/>
        <v>125mg</v>
      </c>
      <c r="D411" s="4" t="str">
        <f t="shared" si="46"/>
        <v>1支</v>
      </c>
    </row>
    <row r="412" spans="1:4">
      <c r="A412" s="7" t="s">
        <v>3154</v>
      </c>
      <c r="B412" s="7" t="s">
        <v>3154</v>
      </c>
      <c r="C412" s="6" t="str">
        <f t="shared" si="48"/>
        <v>250mg</v>
      </c>
      <c r="D412" s="4" t="str">
        <f t="shared" si="46"/>
        <v>2瓶</v>
      </c>
    </row>
    <row r="413" spans="1:4">
      <c r="A413" s="7" t="s">
        <v>3161</v>
      </c>
      <c r="B413" s="7" t="s">
        <v>3161</v>
      </c>
      <c r="C413" s="6" t="str">
        <f t="shared" si="48"/>
        <v>500mg</v>
      </c>
      <c r="D413" s="4" t="str">
        <f t="shared" si="46"/>
        <v>1瓶</v>
      </c>
    </row>
    <row r="414" spans="1:4">
      <c r="A414" s="7" t="s">
        <v>3167</v>
      </c>
      <c r="B414" s="7" t="s">
        <v>3167</v>
      </c>
      <c r="C414" s="6" t="str">
        <f t="shared" si="48"/>
        <v>500mg</v>
      </c>
      <c r="D414" s="4" t="str">
        <f t="shared" si="46"/>
        <v>1支</v>
      </c>
    </row>
    <row r="415" spans="1:4">
      <c r="A415" s="7" t="s">
        <v>3171</v>
      </c>
      <c r="B415" s="7" t="s">
        <v>3171</v>
      </c>
      <c r="C415" s="6" t="str">
        <f t="shared" si="48"/>
        <v>500mg</v>
      </c>
      <c r="D415" s="4" t="str">
        <f t="shared" si="46"/>
        <v>1支</v>
      </c>
    </row>
    <row r="416" spans="1:4">
      <c r="A416" s="7" t="s">
        <v>3182</v>
      </c>
      <c r="B416" s="7" t="s">
        <v>3182</v>
      </c>
      <c r="C416" s="6" t="str">
        <f t="shared" si="48"/>
        <v>500mg</v>
      </c>
      <c r="D416" s="4" t="str">
        <f t="shared" si="46"/>
        <v>1支</v>
      </c>
    </row>
    <row r="417" spans="1:5">
      <c r="A417" s="7" t="s">
        <v>3203</v>
      </c>
      <c r="B417" s="7" t="s">
        <v>3203</v>
      </c>
      <c r="C417" s="6" t="str">
        <f t="shared" si="48"/>
        <v>500mg</v>
      </c>
      <c r="D417" s="4" t="str">
        <f t="shared" si="46"/>
        <v>1支</v>
      </c>
    </row>
    <row r="418" spans="1:5">
      <c r="A418" s="7" t="s">
        <v>3209</v>
      </c>
      <c r="B418" s="7" t="s">
        <v>3209</v>
      </c>
      <c r="C418" s="6" t="str">
        <f t="shared" si="48"/>
        <v>125mg</v>
      </c>
      <c r="D418" s="4" t="str">
        <f t="shared" si="46"/>
        <v>1瓶</v>
      </c>
    </row>
    <row r="419" spans="1:5">
      <c r="A419" s="7" t="s">
        <v>3215</v>
      </c>
      <c r="B419" s="7" t="s">
        <v>3215</v>
      </c>
      <c r="C419" s="6" t="str">
        <f t="shared" si="48"/>
        <v>125mg</v>
      </c>
      <c r="D419" s="4" t="str">
        <f t="shared" si="46"/>
        <v>1支</v>
      </c>
    </row>
    <row r="420" spans="1:5">
      <c r="A420" s="7" t="s">
        <v>3219</v>
      </c>
      <c r="B420" s="7" t="s">
        <v>3219</v>
      </c>
      <c r="C420" s="6" t="str">
        <f t="shared" si="48"/>
        <v>250mg</v>
      </c>
      <c r="D420" s="4" t="str">
        <f t="shared" ref="D420:D450" si="49">IF(ISERROR(FIND("/",B420)),RIGHT(B420,LEN(B420)-FIND("*",B420)),MID(B420,FIND("*",B420)+1,FIND("/",B420)-FIND("*",B420)-1))</f>
        <v>1瓶</v>
      </c>
    </row>
    <row r="421" spans="1:5">
      <c r="A421" s="7" t="s">
        <v>3235</v>
      </c>
      <c r="B421" s="7" t="s">
        <v>3235</v>
      </c>
      <c r="C421" s="6" t="str">
        <f t="shared" si="48"/>
        <v>250mg</v>
      </c>
      <c r="D421" s="4" t="str">
        <f t="shared" si="49"/>
        <v>5支</v>
      </c>
    </row>
    <row r="422" spans="1:5">
      <c r="A422" s="7" t="s">
        <v>3148</v>
      </c>
      <c r="B422" s="7" t="s">
        <v>3148</v>
      </c>
      <c r="C422" s="6" t="str">
        <f t="shared" si="48"/>
        <v>500mg</v>
      </c>
      <c r="D422" s="4" t="str">
        <f t="shared" si="49"/>
        <v>10瓶</v>
      </c>
    </row>
    <row r="423" spans="1:5">
      <c r="A423" s="7" t="s">
        <v>3253</v>
      </c>
      <c r="B423" s="7" t="s">
        <v>3253</v>
      </c>
      <c r="C423" s="6" t="str">
        <f t="shared" si="48"/>
        <v>250mg</v>
      </c>
      <c r="D423" s="4" t="str">
        <f t="shared" si="49"/>
        <v>1瓶</v>
      </c>
    </row>
    <row r="424" spans="1:5">
      <c r="A424" s="7" t="s">
        <v>3257</v>
      </c>
      <c r="B424" s="7" t="s">
        <v>3257</v>
      </c>
      <c r="C424" s="6" t="str">
        <f t="shared" si="48"/>
        <v>500mg</v>
      </c>
      <c r="D424" s="4" t="str">
        <f t="shared" si="49"/>
        <v>5支</v>
      </c>
    </row>
    <row r="425" spans="1:5">
      <c r="A425" s="7" t="s">
        <v>3267</v>
      </c>
      <c r="B425" s="7" t="s">
        <v>3267</v>
      </c>
      <c r="C425" s="6" t="str">
        <f t="shared" si="48"/>
        <v>500mg</v>
      </c>
      <c r="D425" s="4" t="str">
        <f t="shared" si="49"/>
        <v>1瓶</v>
      </c>
    </row>
    <row r="426" spans="1:5">
      <c r="A426" s="7" t="s">
        <v>3271</v>
      </c>
      <c r="B426" s="7" t="s">
        <v>3271</v>
      </c>
      <c r="C426" s="6" t="str">
        <f t="shared" si="48"/>
        <v>500mg</v>
      </c>
      <c r="D426" s="4" t="str">
        <f t="shared" si="49"/>
        <v>1瓶</v>
      </c>
    </row>
    <row r="427" spans="1:5">
      <c r="A427" s="7" t="s">
        <v>3275</v>
      </c>
      <c r="B427" s="7" t="s">
        <v>3275</v>
      </c>
      <c r="C427" s="6" t="str">
        <f t="shared" si="48"/>
        <v>500mg</v>
      </c>
      <c r="D427" s="4" t="str">
        <f t="shared" si="49"/>
        <v>1支</v>
      </c>
    </row>
    <row r="428" spans="1:5">
      <c r="A428" s="7" t="s">
        <v>3286</v>
      </c>
      <c r="B428" s="7" t="s">
        <v>3286</v>
      </c>
      <c r="C428" s="6" t="str">
        <f t="shared" si="48"/>
        <v>1mg</v>
      </c>
      <c r="D428" s="4" t="str">
        <f t="shared" si="49"/>
        <v>5支</v>
      </c>
    </row>
    <row r="429" spans="1:5">
      <c r="A429" s="7" t="s">
        <v>3293</v>
      </c>
      <c r="B429" s="8" t="s">
        <v>4549</v>
      </c>
      <c r="C429" s="6" t="str">
        <f t="shared" ref="C429:C451" si="50">IF(ISERROR(FIND("ml:",B429)),IF(ISERROR(FIND("mg",B429)),IF(ISERROR(FIND("μg",B429)),IF(ISERROR(FIND("g",B429)),"",LEFT(B429,FIND("g",B429)-1)*1000),LEFT(B429,FIND("μg",B429)-1)/1000)&amp;"mg",LEFT(B429,FIND("mg",B429)+1)),IF(ISERROR(FIND("mg",B429,FIND("ml:",B429))),IF(ISERROR(FIND("g",B429,FIND("ml:",B429))),"",MID(B429,FIND("ml:",B429)+3,FIND("g",B429)-FIND("ml:",B429)-3)*1000&amp;"mg"),MID(B429,FIND("ml:",B429)+3,FIND("mg",B429)-FIND("ml:",B429)-1)))</f>
        <v>9.6mg</v>
      </c>
      <c r="D429" s="4" t="str">
        <f t="shared" si="49"/>
        <v>1支</v>
      </c>
      <c r="E429">
        <f>160*60</f>
        <v>9600</v>
      </c>
    </row>
    <row r="430" spans="1:5">
      <c r="A430" s="7" t="s">
        <v>3298</v>
      </c>
      <c r="B430" s="8" t="s">
        <v>4550</v>
      </c>
      <c r="C430" s="6" t="str">
        <f t="shared" si="50"/>
        <v>10.8mg</v>
      </c>
      <c r="D430" s="4" t="str">
        <f t="shared" si="49"/>
        <v>1支</v>
      </c>
      <c r="E430">
        <f>180*60</f>
        <v>10800</v>
      </c>
    </row>
    <row r="431" spans="1:5">
      <c r="A431" s="7" t="s">
        <v>3302</v>
      </c>
      <c r="B431" s="8" t="s">
        <v>4551</v>
      </c>
      <c r="C431" s="6" t="str">
        <f t="shared" si="50"/>
        <v>19.2mg</v>
      </c>
      <c r="D431" s="4" t="str">
        <f t="shared" si="49"/>
        <v>1支</v>
      </c>
      <c r="E431">
        <f>320*60</f>
        <v>19200</v>
      </c>
    </row>
    <row r="432" spans="1:5">
      <c r="A432" s="7" t="s">
        <v>3308</v>
      </c>
      <c r="B432" s="8" t="s">
        <v>4552</v>
      </c>
      <c r="C432" s="6" t="str">
        <f t="shared" si="50"/>
        <v>7.68mg</v>
      </c>
      <c r="D432" s="4" t="str">
        <f t="shared" si="49"/>
        <v>1瓶</v>
      </c>
      <c r="E432">
        <f>64*120</f>
        <v>7680</v>
      </c>
    </row>
    <row r="433" spans="1:5">
      <c r="A433" s="7" t="s">
        <v>3315</v>
      </c>
      <c r="B433" s="8" t="s">
        <v>4553</v>
      </c>
      <c r="C433" s="6" t="str">
        <f t="shared" si="50"/>
        <v>7.68mg</v>
      </c>
      <c r="D433" s="4" t="str">
        <f t="shared" si="49"/>
        <v>1瓶</v>
      </c>
      <c r="E433">
        <f>64*120</f>
        <v>7680</v>
      </c>
    </row>
    <row r="434" spans="1:5">
      <c r="A434" s="7" t="s">
        <v>3323</v>
      </c>
      <c r="B434" s="7" t="s">
        <v>3283</v>
      </c>
      <c r="C434" s="6" t="str">
        <f t="shared" si="50"/>
        <v>1mg</v>
      </c>
      <c r="D434" s="4" t="str">
        <f t="shared" si="49"/>
        <v>30支</v>
      </c>
    </row>
    <row r="435" spans="1:5">
      <c r="A435" s="7" t="s">
        <v>3328</v>
      </c>
      <c r="B435" s="7" t="s">
        <v>3328</v>
      </c>
      <c r="C435" s="6" t="str">
        <f t="shared" si="50"/>
        <v>1mg</v>
      </c>
      <c r="D435" s="4" t="str">
        <f t="shared" si="49"/>
        <v>10支</v>
      </c>
    </row>
    <row r="436" spans="1:5">
      <c r="A436" s="7" t="s">
        <v>3334</v>
      </c>
      <c r="B436" s="8" t="s">
        <v>4554</v>
      </c>
      <c r="C436" s="6" t="str">
        <f t="shared" si="50"/>
        <v>40mg</v>
      </c>
      <c r="D436" s="4" t="str">
        <f t="shared" si="49"/>
        <v>1瓶</v>
      </c>
    </row>
    <row r="437" spans="1:5">
      <c r="A437" s="7" t="s">
        <v>3339</v>
      </c>
      <c r="B437" s="7" t="s">
        <v>3339</v>
      </c>
      <c r="C437" s="6" t="str">
        <f t="shared" si="50"/>
        <v>0.5mg</v>
      </c>
      <c r="D437" s="4" t="str">
        <f t="shared" si="49"/>
        <v>30支</v>
      </c>
    </row>
    <row r="438" spans="1:5">
      <c r="A438" s="7" t="s">
        <v>3344</v>
      </c>
      <c r="B438" s="8" t="s">
        <v>4555</v>
      </c>
      <c r="C438" s="6" t="str">
        <f t="shared" si="50"/>
        <v>8.96mg</v>
      </c>
      <c r="D438" s="4" t="str">
        <f t="shared" si="49"/>
        <v>1瓶</v>
      </c>
      <c r="E438">
        <f>64*140</f>
        <v>8960</v>
      </c>
    </row>
    <row r="439" spans="1:5">
      <c r="A439" s="7" t="s">
        <v>3350</v>
      </c>
      <c r="B439" s="8" t="s">
        <v>4556</v>
      </c>
      <c r="C439" s="6" t="str">
        <f t="shared" si="50"/>
        <v>20mg</v>
      </c>
      <c r="D439" s="4" t="str">
        <f t="shared" si="49"/>
        <v>1瓶</v>
      </c>
    </row>
    <row r="440" spans="1:5">
      <c r="A440" s="7" t="s">
        <v>3355</v>
      </c>
      <c r="B440" s="8" t="s">
        <v>4557</v>
      </c>
      <c r="C440" s="6" t="str">
        <f t="shared" si="50"/>
        <v>40mg</v>
      </c>
      <c r="D440" s="4" t="str">
        <f t="shared" si="49"/>
        <v>1瓶</v>
      </c>
    </row>
    <row r="441" spans="1:5">
      <c r="A441" s="7" t="s">
        <v>2643</v>
      </c>
      <c r="B441" s="7" t="s">
        <v>2643</v>
      </c>
      <c r="C441" s="6" t="str">
        <f t="shared" si="50"/>
        <v>0.5mg</v>
      </c>
      <c r="D441" s="4" t="str">
        <f t="shared" si="49"/>
        <v>10支</v>
      </c>
    </row>
    <row r="442" spans="1:5">
      <c r="A442" s="7" t="s">
        <v>3369</v>
      </c>
      <c r="B442" s="7" t="s">
        <v>3328</v>
      </c>
      <c r="C442" s="6" t="str">
        <f t="shared" si="50"/>
        <v>1mg</v>
      </c>
      <c r="D442" s="4" t="str">
        <f t="shared" si="49"/>
        <v>10支</v>
      </c>
    </row>
    <row r="443" spans="1:5">
      <c r="A443" s="7" t="s">
        <v>3283</v>
      </c>
      <c r="B443" s="7" t="s">
        <v>3283</v>
      </c>
      <c r="C443" s="6" t="str">
        <f t="shared" si="50"/>
        <v>1mg</v>
      </c>
      <c r="D443" s="4" t="str">
        <f t="shared" si="49"/>
        <v>30支</v>
      </c>
    </row>
    <row r="444" spans="1:5">
      <c r="A444" s="7" t="s">
        <v>3376</v>
      </c>
      <c r="B444" s="7" t="s">
        <v>3286</v>
      </c>
      <c r="C444" s="6" t="str">
        <f t="shared" si="50"/>
        <v>1mg</v>
      </c>
      <c r="D444" s="4" t="str">
        <f t="shared" si="49"/>
        <v>5支</v>
      </c>
    </row>
    <row r="445" spans="1:5">
      <c r="A445" s="7" t="s">
        <v>3381</v>
      </c>
      <c r="B445" s="7" t="s">
        <v>4133</v>
      </c>
      <c r="C445" s="6" t="str">
        <f t="shared" si="50"/>
        <v>200mg</v>
      </c>
      <c r="D445" s="4" t="str">
        <f t="shared" si="49"/>
        <v>1瓶</v>
      </c>
    </row>
    <row r="446" spans="1:5">
      <c r="A446" s="7" t="s">
        <v>3385</v>
      </c>
      <c r="B446" s="7" t="s">
        <v>4558</v>
      </c>
      <c r="C446" s="6" t="str">
        <f t="shared" si="50"/>
        <v>200mg</v>
      </c>
      <c r="D446" s="4" t="str">
        <f t="shared" si="49"/>
        <v>1袋</v>
      </c>
    </row>
    <row r="447" spans="1:5">
      <c r="A447" s="7" t="s">
        <v>3391</v>
      </c>
      <c r="B447" s="7" t="s">
        <v>4559</v>
      </c>
      <c r="C447" s="6" t="str">
        <f t="shared" si="50"/>
        <v>200mg</v>
      </c>
      <c r="D447" s="4" t="str">
        <f t="shared" si="49"/>
        <v>1瓶</v>
      </c>
    </row>
    <row r="448" spans="1:5">
      <c r="A448" s="7" t="s">
        <v>3396</v>
      </c>
      <c r="B448" s="7" t="s">
        <v>3396</v>
      </c>
      <c r="C448" s="6" t="str">
        <f t="shared" si="50"/>
        <v>100mg</v>
      </c>
      <c r="D448" s="4" t="str">
        <f t="shared" si="49"/>
        <v>1瓶</v>
      </c>
    </row>
    <row r="449" spans="1:4">
      <c r="A449" s="7" t="s">
        <v>3400</v>
      </c>
      <c r="B449" s="7" t="s">
        <v>3400</v>
      </c>
      <c r="C449" s="6" t="str">
        <f t="shared" si="50"/>
        <v>400mg</v>
      </c>
      <c r="D449" s="4" t="str">
        <f t="shared" si="49"/>
        <v>1瓶</v>
      </c>
    </row>
    <row r="450" spans="1:4">
      <c r="A450" s="7" t="s">
        <v>3404</v>
      </c>
      <c r="B450" s="8" t="s">
        <v>4560</v>
      </c>
      <c r="C450" s="6" t="str">
        <f t="shared" si="50"/>
        <v>200mg</v>
      </c>
      <c r="D450" s="4" t="str">
        <f t="shared" si="49"/>
        <v>1瓶</v>
      </c>
    </row>
    <row r="451" spans="1:4">
      <c r="A451" s="7" t="s">
        <v>3410</v>
      </c>
      <c r="B451" s="8" t="s">
        <v>4561</v>
      </c>
      <c r="C451" s="6" t="str">
        <f t="shared" si="50"/>
        <v>200mg</v>
      </c>
      <c r="D451" s="4" t="str">
        <f t="shared" ref="D451" si="51">IF(ISERROR(FIND("/",B451)),RIGHT(B451,LEN(B451)-FIND("*",B451)),MID(B451,FIND("*",B451)+1,FIND("/",B451)-FIND("*",B451)-1))</f>
        <v>1袋</v>
      </c>
    </row>
    <row r="452" spans="1:4">
      <c r="A452" s="7" t="s">
        <v>3422</v>
      </c>
      <c r="B452" s="8" t="s">
        <v>4562</v>
      </c>
      <c r="C452" s="6" t="str">
        <f t="shared" ref="C452" si="52">IF(ISERROR(FIND("ml:",B452)),IF(ISERROR(FIND("mg",B452)),IF(ISERROR(FIND("μg",B452)),IF(ISERROR(FIND("g",B452)),"",LEFT(B452,FIND("g",B452)-1)*1000),LEFT(B452,FIND("μg",B452)-1)/1000)&amp;"mg",LEFT(B452,FIND("mg",B452)+1)),IF(ISERROR(FIND("mg",B452,FIND("ml:",B452))),IF(ISERROR(FIND("g",B452,FIND("ml:",B452))),"",MID(B452,FIND("ml:",B452)+3,FIND("g",B452)-FIND("ml:",B452)-3)*1000&amp;"mg"),MID(B452,FIND("ml:",B452)+3,FIND("mg",B452)-FIND("ml:",B452)-1)))</f>
        <v>200mg</v>
      </c>
      <c r="D452" s="4" t="str">
        <f t="shared" ref="D452:D483" si="53">IF(ISERROR(FIND("/",B452)),RIGHT(B452,LEN(B452)-FIND("*",B452)),MID(B452,FIND("*",B452)+1,FIND("/",B452)-FIND("*",B452)-1))</f>
        <v>1瓶</v>
      </c>
    </row>
    <row r="453" spans="1:4">
      <c r="A453" s="7" t="s">
        <v>3426</v>
      </c>
      <c r="B453" s="8" t="s">
        <v>4563</v>
      </c>
      <c r="C453" s="6" t="str">
        <f t="shared" ref="C453:C467" si="54">IF(ISERROR(FIND("ml:",B453)),IF(ISERROR(FIND("mg",B453)),IF(ISERROR(FIND("μg",B453)),IF(ISERROR(FIND("g",B453)),"",LEFT(B453,FIND("g",B453)-1)*1000),LEFT(B453,FIND("μg",B453)-1)/1000)&amp;"mg",LEFT(B453,FIND("mg",B453)+1)),IF(ISERROR(FIND("mg",B453,FIND("ml:",B453))),IF(ISERROR(FIND("g",B453,FIND("ml:",B453))),"",MID(B453,FIND("ml:",B453)+3,FIND("g",B453)-FIND("ml:",B453)-3)*1000&amp;"mg"),MID(B453,FIND("ml:",B453)+3,FIND("mg",B453)-FIND("ml:",B453)-1)))</f>
        <v>200mg</v>
      </c>
      <c r="D453" s="4" t="str">
        <f t="shared" si="53"/>
        <v>1瓶</v>
      </c>
    </row>
    <row r="454" spans="1:4">
      <c r="A454" s="7" t="s">
        <v>3430</v>
      </c>
      <c r="B454" s="8" t="s">
        <v>4564</v>
      </c>
      <c r="C454" s="6" t="str">
        <f t="shared" si="54"/>
        <v>200mg</v>
      </c>
      <c r="D454" s="4" t="str">
        <f t="shared" si="53"/>
        <v>1袋</v>
      </c>
    </row>
    <row r="455" spans="1:4">
      <c r="A455" s="7" t="s">
        <v>3435</v>
      </c>
      <c r="B455" s="8" t="s">
        <v>4565</v>
      </c>
      <c r="C455" s="6" t="str">
        <f t="shared" si="54"/>
        <v>600mg</v>
      </c>
      <c r="D455" s="4" t="str">
        <f t="shared" si="53"/>
        <v>1袋</v>
      </c>
    </row>
    <row r="456" spans="1:4">
      <c r="A456" s="7" t="s">
        <v>3442</v>
      </c>
      <c r="B456" s="8" t="s">
        <v>4566</v>
      </c>
      <c r="C456" s="6" t="str">
        <f t="shared" si="54"/>
        <v>600mg</v>
      </c>
      <c r="D456" s="4" t="str">
        <f t="shared" si="53"/>
        <v>1袋</v>
      </c>
    </row>
    <row r="457" spans="1:4">
      <c r="A457" s="7" t="s">
        <v>3452</v>
      </c>
      <c r="B457" s="8" t="s">
        <v>4567</v>
      </c>
      <c r="C457" s="6" t="str">
        <f t="shared" si="54"/>
        <v>25mg</v>
      </c>
      <c r="D457" s="4" t="str">
        <f t="shared" si="53"/>
        <v>1支</v>
      </c>
    </row>
    <row r="458" spans="1:4">
      <c r="A458" s="7" t="s">
        <v>3459</v>
      </c>
      <c r="B458" s="7" t="s">
        <v>3459</v>
      </c>
      <c r="C458" s="6" t="str">
        <f t="shared" si="54"/>
        <v>500mg</v>
      </c>
      <c r="D458" s="4" t="str">
        <f t="shared" si="53"/>
        <v>8片</v>
      </c>
    </row>
    <row r="459" spans="1:4">
      <c r="A459" s="7" t="s">
        <v>3466</v>
      </c>
      <c r="B459" s="7" t="s">
        <v>3466</v>
      </c>
      <c r="C459" s="6" t="str">
        <f t="shared" si="54"/>
        <v>500mg</v>
      </c>
      <c r="D459" s="4" t="str">
        <f t="shared" si="53"/>
        <v>8粒</v>
      </c>
    </row>
    <row r="460" spans="1:4">
      <c r="A460" s="7" t="s">
        <v>3470</v>
      </c>
      <c r="B460" s="7" t="s">
        <v>3470</v>
      </c>
      <c r="C460" s="6" t="str">
        <f t="shared" si="54"/>
        <v>500mg</v>
      </c>
      <c r="D460" s="4" t="str">
        <f t="shared" si="53"/>
        <v>8片*8片</v>
      </c>
    </row>
    <row r="461" spans="1:4">
      <c r="A461" s="7" t="s">
        <v>3491</v>
      </c>
      <c r="B461" s="7" t="s">
        <v>3491</v>
      </c>
      <c r="C461" s="6" t="str">
        <f t="shared" si="54"/>
        <v>500mg</v>
      </c>
      <c r="D461" s="4" t="str">
        <f t="shared" si="53"/>
        <v>14片</v>
      </c>
    </row>
    <row r="462" spans="1:4">
      <c r="A462" s="7" t="s">
        <v>3497</v>
      </c>
      <c r="B462" s="7" t="s">
        <v>3497</v>
      </c>
      <c r="C462" s="6" t="str">
        <f t="shared" si="54"/>
        <v>250mg</v>
      </c>
      <c r="D462" s="4" t="str">
        <f t="shared" si="53"/>
        <v>20粒</v>
      </c>
    </row>
    <row r="463" spans="1:4">
      <c r="A463" s="7" t="s">
        <v>3503</v>
      </c>
      <c r="B463" s="7" t="s">
        <v>3503</v>
      </c>
      <c r="C463" s="6" t="str">
        <f t="shared" si="54"/>
        <v>500mg</v>
      </c>
      <c r="D463" s="4" t="str">
        <f t="shared" si="53"/>
        <v>16片</v>
      </c>
    </row>
    <row r="464" spans="1:4">
      <c r="A464" s="7" t="s">
        <v>3507</v>
      </c>
      <c r="B464" s="7" t="s">
        <v>3507</v>
      </c>
      <c r="C464" s="6" t="str">
        <f t="shared" si="54"/>
        <v>250mg</v>
      </c>
      <c r="D464" s="4" t="str">
        <f t="shared" si="53"/>
        <v>16粒</v>
      </c>
    </row>
    <row r="465" spans="1:4">
      <c r="A465" s="7" t="s">
        <v>3513</v>
      </c>
      <c r="B465" s="7" t="s">
        <v>3513</v>
      </c>
      <c r="C465" s="6" t="str">
        <f t="shared" si="54"/>
        <v>500mg</v>
      </c>
      <c r="D465" s="4" t="str">
        <f t="shared" si="53"/>
        <v>100片</v>
      </c>
    </row>
    <row r="466" spans="1:4">
      <c r="A466" s="7" t="s">
        <v>3519</v>
      </c>
      <c r="B466" s="7" t="s">
        <v>3519</v>
      </c>
      <c r="C466" s="6" t="str">
        <f t="shared" si="54"/>
        <v>250mg</v>
      </c>
      <c r="D466" s="4" t="str">
        <f t="shared" si="53"/>
        <v>10粒</v>
      </c>
    </row>
    <row r="467" spans="1:4">
      <c r="A467" s="7" t="s">
        <v>3523</v>
      </c>
      <c r="B467" s="8" t="s">
        <v>4568</v>
      </c>
      <c r="C467" s="6" t="str">
        <f t="shared" si="54"/>
        <v>500mg</v>
      </c>
      <c r="D467" s="4" t="str">
        <f t="shared" si="53"/>
        <v>12粒</v>
      </c>
    </row>
    <row r="468" spans="1:4">
      <c r="A468" s="7" t="s">
        <v>3528</v>
      </c>
      <c r="B468" s="7" t="s">
        <v>4569</v>
      </c>
      <c r="C468" s="6" t="s">
        <v>4570</v>
      </c>
      <c r="D468" s="4" t="str">
        <f t="shared" si="53"/>
        <v>8片</v>
      </c>
    </row>
    <row r="469" spans="1:4">
      <c r="A469" s="7" t="s">
        <v>3532</v>
      </c>
      <c r="B469" s="7" t="s">
        <v>3532</v>
      </c>
      <c r="C469" s="6" t="str">
        <f t="shared" ref="C469" si="55">IF(ISERROR(FIND("ml:",B469)),IF(ISERROR(FIND("mg",B469)),IF(ISERROR(FIND("μg",B469)),IF(ISERROR(FIND("g",B469)),"",LEFT(B469,FIND("g",B469)-1)*1000),LEFT(B469,FIND("μg",B469)-1)/1000)&amp;"mg",LEFT(B469,FIND("mg",B469)+1)),IF(ISERROR(FIND("mg",B469,FIND("ml:",B469))),IF(ISERROR(FIND("g",B469,FIND("ml:",B469))),"",MID(B469,FIND("ml:",B469)+3,FIND("g",B469)-FIND("ml:",B469)-3)*1000&amp;"mg"),MID(B469,FIND("ml:",B469)+3,FIND("mg",B469)-FIND("ml:",B469)-1)))</f>
        <v>500mg</v>
      </c>
      <c r="D469" s="4" t="str">
        <f t="shared" si="53"/>
        <v>8粒</v>
      </c>
    </row>
    <row r="470" spans="1:4">
      <c r="A470" s="7" t="s">
        <v>3539</v>
      </c>
      <c r="B470" s="8" t="s">
        <v>4571</v>
      </c>
      <c r="C470" s="6" t="str">
        <f t="shared" ref="C470:C515" si="56">IF(ISERROR(FIND("ml:",B470)),IF(ISERROR(FIND("mg",B470)),IF(ISERROR(FIND("μg",B470)),IF(ISERROR(FIND("g",B470)),"",LEFT(B470,FIND("g",B470)-1)*1000),LEFT(B470,FIND("μg",B470)-1)/1000)&amp;"mg",LEFT(B470,FIND("mg",B470)+1)),IF(ISERROR(FIND("mg",B470,FIND("ml:",B470))),IF(ISERROR(FIND("g",B470,FIND("ml:",B470))),"",MID(B470,FIND("ml:",B470)+3,FIND("g",B470)-FIND("ml:",B470)-3)*1000&amp;"mg"),MID(B470,FIND("ml:",B470)+3,FIND("mg",B470)-FIND("ml:",B470)-1)))</f>
        <v>250mg</v>
      </c>
      <c r="D470" s="4" t="str">
        <f t="shared" si="53"/>
        <v>12粒</v>
      </c>
    </row>
    <row r="471" spans="1:4">
      <c r="A471" s="7" t="s">
        <v>3556</v>
      </c>
      <c r="B471" s="7" t="s">
        <v>3556</v>
      </c>
      <c r="C471" s="6" t="str">
        <f t="shared" si="56"/>
        <v>500mg</v>
      </c>
      <c r="D471" s="4" t="str">
        <f t="shared" si="53"/>
        <v>20片</v>
      </c>
    </row>
    <row r="472" spans="1:4">
      <c r="A472" s="7" t="s">
        <v>3588</v>
      </c>
      <c r="B472" s="7" t="s">
        <v>3588</v>
      </c>
      <c r="C472" s="6" t="str">
        <f t="shared" si="56"/>
        <v>750mg</v>
      </c>
      <c r="D472" s="4" t="str">
        <f t="shared" si="53"/>
        <v>1支</v>
      </c>
    </row>
    <row r="473" spans="1:4">
      <c r="A473" s="7" t="s">
        <v>3592</v>
      </c>
      <c r="B473" s="7" t="s">
        <v>3592</v>
      </c>
      <c r="C473" s="6" t="str">
        <f t="shared" si="56"/>
        <v>750mg</v>
      </c>
      <c r="D473" s="4" t="str">
        <f t="shared" si="53"/>
        <v>1瓶</v>
      </c>
    </row>
    <row r="474" spans="1:4">
      <c r="A474" s="7" t="s">
        <v>3596</v>
      </c>
      <c r="B474" s="7" t="s">
        <v>3596</v>
      </c>
      <c r="C474" s="6" t="str">
        <f t="shared" si="56"/>
        <v>750mg</v>
      </c>
      <c r="D474" s="4" t="str">
        <f t="shared" si="53"/>
        <v>1瓶</v>
      </c>
    </row>
    <row r="475" spans="1:4">
      <c r="A475" s="7" t="s">
        <v>3624</v>
      </c>
      <c r="B475" s="7" t="s">
        <v>3624</v>
      </c>
      <c r="C475" s="6" t="str">
        <f t="shared" si="56"/>
        <v>1500mg</v>
      </c>
      <c r="D475" s="4" t="str">
        <f t="shared" si="53"/>
        <v>1瓶</v>
      </c>
    </row>
    <row r="476" spans="1:4">
      <c r="A476" s="7" t="s">
        <v>3628</v>
      </c>
      <c r="B476" s="7" t="s">
        <v>3628</v>
      </c>
      <c r="C476" s="6" t="str">
        <f t="shared" si="56"/>
        <v>500mg</v>
      </c>
      <c r="D476" s="4" t="str">
        <f t="shared" si="53"/>
        <v>1瓶</v>
      </c>
    </row>
    <row r="477" spans="1:4">
      <c r="A477" s="7" t="s">
        <v>3656</v>
      </c>
      <c r="B477" s="7" t="s">
        <v>3656</v>
      </c>
      <c r="C477" s="6" t="str">
        <f t="shared" si="56"/>
        <v>1250mg</v>
      </c>
      <c r="D477" s="4" t="str">
        <f t="shared" si="53"/>
        <v>1瓶</v>
      </c>
    </row>
    <row r="478" spans="1:4">
      <c r="A478" s="7" t="s">
        <v>3660</v>
      </c>
      <c r="B478" s="7" t="s">
        <v>3660</v>
      </c>
      <c r="C478" s="6" t="str">
        <f t="shared" si="56"/>
        <v>1750mg</v>
      </c>
      <c r="D478" s="4" t="str">
        <f t="shared" si="53"/>
        <v>1支</v>
      </c>
    </row>
    <row r="479" spans="1:4">
      <c r="A479" s="7" t="s">
        <v>3664</v>
      </c>
      <c r="B479" s="7" t="s">
        <v>3664</v>
      </c>
      <c r="C479" s="6" t="str">
        <f t="shared" si="56"/>
        <v>1750mg</v>
      </c>
      <c r="D479" s="4" t="str">
        <f t="shared" si="53"/>
        <v>1瓶</v>
      </c>
    </row>
    <row r="480" spans="1:4">
      <c r="A480" s="7" t="s">
        <v>3668</v>
      </c>
      <c r="B480" s="7" t="s">
        <v>3668</v>
      </c>
      <c r="C480" s="6" t="str">
        <f t="shared" si="56"/>
        <v>2000mg</v>
      </c>
      <c r="D480" s="4" t="str">
        <f t="shared" si="53"/>
        <v>1瓶</v>
      </c>
    </row>
    <row r="481" spans="1:4">
      <c r="A481" s="7" t="s">
        <v>3678</v>
      </c>
      <c r="B481" s="7" t="s">
        <v>3678</v>
      </c>
      <c r="C481" s="6" t="str">
        <f t="shared" si="56"/>
        <v>2500mg</v>
      </c>
      <c r="D481" s="4" t="str">
        <f t="shared" si="53"/>
        <v>1支</v>
      </c>
    </row>
    <row r="482" spans="1:4">
      <c r="A482" s="7" t="s">
        <v>3682</v>
      </c>
      <c r="B482" s="7" t="s">
        <v>3682</v>
      </c>
      <c r="C482" s="6" t="str">
        <f t="shared" si="56"/>
        <v>2500mg</v>
      </c>
      <c r="D482" s="4" t="str">
        <f t="shared" si="53"/>
        <v>6瓶</v>
      </c>
    </row>
    <row r="483" spans="1:4">
      <c r="A483" s="7" t="s">
        <v>3693</v>
      </c>
      <c r="B483" s="7" t="s">
        <v>3693</v>
      </c>
      <c r="C483" s="6" t="str">
        <f t="shared" si="56"/>
        <v>3000mg</v>
      </c>
      <c r="D483" s="4" t="str">
        <f t="shared" si="53"/>
        <v>6瓶</v>
      </c>
    </row>
    <row r="484" spans="1:4">
      <c r="A484" s="7" t="s">
        <v>3697</v>
      </c>
      <c r="B484" s="7" t="s">
        <v>3697</v>
      </c>
      <c r="C484" s="6" t="str">
        <f t="shared" si="56"/>
        <v>3000mg</v>
      </c>
      <c r="D484" s="4" t="str">
        <f t="shared" ref="D484:D514" si="57">IF(ISERROR(FIND("/",B484)),RIGHT(B484,LEN(B484)-FIND("*",B484)),MID(B484,FIND("*",B484)+1,FIND("/",B484)-FIND("*",B484)-1))</f>
        <v>1瓶</v>
      </c>
    </row>
    <row r="485" spans="1:4">
      <c r="A485" s="7" t="s">
        <v>3701</v>
      </c>
      <c r="B485" s="7" t="s">
        <v>3701</v>
      </c>
      <c r="C485" s="6" t="str">
        <f t="shared" si="56"/>
        <v>2250mg</v>
      </c>
      <c r="D485" s="4" t="str">
        <f t="shared" si="57"/>
        <v>6瓶</v>
      </c>
    </row>
    <row r="486" spans="1:4">
      <c r="A486" s="7" t="s">
        <v>3705</v>
      </c>
      <c r="B486" s="7" t="s">
        <v>3705</v>
      </c>
      <c r="C486" s="6" t="str">
        <f t="shared" si="56"/>
        <v>2250mg</v>
      </c>
      <c r="D486" s="4" t="str">
        <f t="shared" si="57"/>
        <v>1瓶</v>
      </c>
    </row>
    <row r="487" spans="1:4">
      <c r="A487" s="7" t="s">
        <v>3709</v>
      </c>
      <c r="B487" s="7" t="s">
        <v>3709</v>
      </c>
      <c r="C487" s="6" t="str">
        <f t="shared" si="56"/>
        <v>1500mg</v>
      </c>
      <c r="D487" s="4" t="str">
        <f t="shared" si="57"/>
        <v>1支</v>
      </c>
    </row>
    <row r="488" spans="1:4">
      <c r="A488" s="7" t="s">
        <v>3713</v>
      </c>
      <c r="B488" s="8" t="s">
        <v>4572</v>
      </c>
      <c r="C488" s="6" t="str">
        <f t="shared" si="56"/>
        <v>1250mg</v>
      </c>
      <c r="D488" s="4" t="str">
        <f t="shared" si="57"/>
        <v>1支</v>
      </c>
    </row>
    <row r="489" spans="1:4">
      <c r="A489" s="7" t="s">
        <v>3717</v>
      </c>
      <c r="B489" s="7" t="s">
        <v>3717</v>
      </c>
      <c r="C489" s="6" t="str">
        <f t="shared" si="56"/>
        <v>2250mg</v>
      </c>
      <c r="D489" s="4" t="str">
        <f t="shared" si="57"/>
        <v>1支</v>
      </c>
    </row>
    <row r="490" spans="1:4">
      <c r="A490" s="7" t="s">
        <v>3730</v>
      </c>
      <c r="B490" s="7" t="s">
        <v>3730</v>
      </c>
      <c r="C490" s="6" t="str">
        <f t="shared" si="56"/>
        <v>2000mg</v>
      </c>
      <c r="D490" s="4" t="str">
        <f t="shared" si="57"/>
        <v>1瓶</v>
      </c>
    </row>
    <row r="491" spans="1:4">
      <c r="A491" s="7" t="s">
        <v>3734</v>
      </c>
      <c r="B491" s="7" t="s">
        <v>3734</v>
      </c>
      <c r="C491" s="6" t="str">
        <f t="shared" si="56"/>
        <v>1500mg</v>
      </c>
      <c r="D491" s="4" t="str">
        <f t="shared" si="57"/>
        <v>1瓶</v>
      </c>
    </row>
    <row r="492" spans="1:4">
      <c r="A492" s="7" t="s">
        <v>3738</v>
      </c>
      <c r="B492" s="7" t="s">
        <v>3738</v>
      </c>
      <c r="C492" s="6" t="str">
        <f t="shared" si="56"/>
        <v>2250mg</v>
      </c>
      <c r="D492" s="4" t="str">
        <f t="shared" si="57"/>
        <v>1支</v>
      </c>
    </row>
    <row r="493" spans="1:4">
      <c r="A493" s="7" t="s">
        <v>3767</v>
      </c>
      <c r="B493" s="7" t="s">
        <v>3767</v>
      </c>
      <c r="C493" s="6" t="str">
        <f t="shared" si="56"/>
        <v>500mg</v>
      </c>
      <c r="D493" s="4" t="str">
        <f t="shared" si="57"/>
        <v>1瓶</v>
      </c>
    </row>
    <row r="494" spans="1:4">
      <c r="A494" s="7" t="s">
        <v>3776</v>
      </c>
      <c r="B494" s="7" t="s">
        <v>3776</v>
      </c>
      <c r="C494" s="6" t="str">
        <f t="shared" si="56"/>
        <v>500mg</v>
      </c>
      <c r="D494" s="4" t="str">
        <f t="shared" si="57"/>
        <v>1瓶</v>
      </c>
    </row>
    <row r="495" spans="1:4">
      <c r="A495" s="7" t="s">
        <v>3790</v>
      </c>
      <c r="B495" s="7" t="s">
        <v>3790</v>
      </c>
      <c r="C495" s="6" t="str">
        <f t="shared" si="56"/>
        <v>500mg</v>
      </c>
      <c r="D495" s="4" t="str">
        <f t="shared" si="57"/>
        <v>1瓶</v>
      </c>
    </row>
    <row r="496" spans="1:4">
      <c r="A496" s="7" t="s">
        <v>3801</v>
      </c>
      <c r="B496" s="7" t="s">
        <v>3801</v>
      </c>
      <c r="C496" s="6" t="str">
        <f t="shared" si="56"/>
        <v>1000mg</v>
      </c>
      <c r="D496" s="4" t="str">
        <f t="shared" si="57"/>
        <v>1瓶</v>
      </c>
    </row>
    <row r="497" spans="1:4">
      <c r="A497" s="12" t="s">
        <v>3814</v>
      </c>
      <c r="B497" s="12" t="s">
        <v>4573</v>
      </c>
      <c r="C497" s="6" t="str">
        <f t="shared" si="56"/>
        <v>1000mg</v>
      </c>
      <c r="D497" s="4" t="str">
        <f t="shared" si="57"/>
        <v>1瓶</v>
      </c>
    </row>
    <row r="498" spans="1:4">
      <c r="A498" s="7" t="s">
        <v>3818</v>
      </c>
      <c r="B498" s="7" t="s">
        <v>3818</v>
      </c>
      <c r="C498" s="6" t="str">
        <f t="shared" si="56"/>
        <v>1000mg</v>
      </c>
      <c r="D498" s="4" t="str">
        <f t="shared" si="57"/>
        <v>10瓶</v>
      </c>
    </row>
    <row r="499" spans="1:4">
      <c r="A499" s="7" t="s">
        <v>3825</v>
      </c>
      <c r="B499" s="8" t="s">
        <v>4574</v>
      </c>
      <c r="C499" s="6" t="str">
        <f t="shared" si="56"/>
        <v>1000mg</v>
      </c>
      <c r="D499" s="4" t="str">
        <f t="shared" si="57"/>
        <v>1瓶</v>
      </c>
    </row>
    <row r="500" spans="1:4">
      <c r="A500" s="7" t="s">
        <v>3829</v>
      </c>
      <c r="B500" s="7" t="s">
        <v>3829</v>
      </c>
      <c r="C500" s="6" t="str">
        <f t="shared" si="56"/>
        <v>1000mg</v>
      </c>
      <c r="D500" s="4" t="str">
        <f t="shared" si="57"/>
        <v>10瓶</v>
      </c>
    </row>
    <row r="501" spans="1:4">
      <c r="A501" s="7" t="s">
        <v>3835</v>
      </c>
      <c r="B501" s="7" t="s">
        <v>3835</v>
      </c>
      <c r="C501" s="6" t="str">
        <f t="shared" si="56"/>
        <v>2000mg</v>
      </c>
      <c r="D501" s="4" t="str">
        <f t="shared" si="57"/>
        <v>10支</v>
      </c>
    </row>
    <row r="502" spans="1:4">
      <c r="A502" s="7" t="s">
        <v>3847</v>
      </c>
      <c r="B502" s="7" t="s">
        <v>3847</v>
      </c>
      <c r="C502" s="6" t="str">
        <f t="shared" si="56"/>
        <v>3000mg</v>
      </c>
      <c r="D502" s="4" t="str">
        <f t="shared" si="57"/>
        <v>1瓶</v>
      </c>
    </row>
    <row r="503" spans="1:4">
      <c r="A503" s="7" t="s">
        <v>3860</v>
      </c>
      <c r="B503" s="7" t="s">
        <v>3860</v>
      </c>
      <c r="C503" s="6" t="str">
        <f t="shared" si="56"/>
        <v>2500mg</v>
      </c>
      <c r="D503" s="4" t="str">
        <f t="shared" si="57"/>
        <v>1瓶</v>
      </c>
    </row>
    <row r="504" spans="1:4">
      <c r="A504" s="7" t="s">
        <v>3864</v>
      </c>
      <c r="B504" s="7" t="s">
        <v>3864</v>
      </c>
      <c r="C504" s="6" t="str">
        <f t="shared" si="56"/>
        <v>2000mg</v>
      </c>
      <c r="D504" s="4" t="str">
        <f t="shared" si="57"/>
        <v>1瓶</v>
      </c>
    </row>
    <row r="505" spans="1:4">
      <c r="A505" s="7" t="s">
        <v>3869</v>
      </c>
      <c r="B505" s="7" t="s">
        <v>3869</v>
      </c>
      <c r="C505" s="6" t="str">
        <f t="shared" si="56"/>
        <v>2000mg</v>
      </c>
      <c r="D505" s="4" t="str">
        <f t="shared" si="57"/>
        <v>1支</v>
      </c>
    </row>
    <row r="506" spans="1:4">
      <c r="A506" s="7" t="s">
        <v>3873</v>
      </c>
      <c r="B506" s="7" t="s">
        <v>3873</v>
      </c>
      <c r="C506" s="6" t="str">
        <f t="shared" si="56"/>
        <v>250mg</v>
      </c>
      <c r="D506" s="4" t="str">
        <f t="shared" si="57"/>
        <v>1瓶</v>
      </c>
    </row>
    <row r="507" spans="1:4">
      <c r="A507" s="7" t="s">
        <v>3880</v>
      </c>
      <c r="B507" s="7" t="s">
        <v>3880</v>
      </c>
      <c r="C507" s="6" t="str">
        <f t="shared" si="56"/>
        <v>2000mg</v>
      </c>
      <c r="D507" s="4" t="str">
        <f t="shared" si="57"/>
        <v>10瓶</v>
      </c>
    </row>
    <row r="508" spans="1:4">
      <c r="A508" s="7" t="s">
        <v>3884</v>
      </c>
      <c r="B508" s="7" t="s">
        <v>3884</v>
      </c>
      <c r="C508" s="6" t="str">
        <f t="shared" si="56"/>
        <v>2500mg</v>
      </c>
      <c r="D508" s="4" t="str">
        <f t="shared" si="57"/>
        <v>1瓶</v>
      </c>
    </row>
    <row r="509" spans="1:4">
      <c r="A509" s="7" t="s">
        <v>3895</v>
      </c>
      <c r="B509" s="7" t="s">
        <v>3895</v>
      </c>
      <c r="C509" s="6" t="str">
        <f t="shared" si="56"/>
        <v>500mg</v>
      </c>
      <c r="D509" s="4" t="str">
        <f t="shared" si="57"/>
        <v>10瓶</v>
      </c>
    </row>
    <row r="510" spans="1:4">
      <c r="A510" s="7" t="s">
        <v>3910</v>
      </c>
      <c r="B510" s="7" t="s">
        <v>3910</v>
      </c>
      <c r="C510" s="6" t="str">
        <f t="shared" si="56"/>
        <v>500mg</v>
      </c>
      <c r="D510" s="4" t="str">
        <f t="shared" si="57"/>
        <v>10瓶</v>
      </c>
    </row>
    <row r="511" spans="1:4">
      <c r="A511" s="7" t="s">
        <v>3917</v>
      </c>
      <c r="B511" s="8" t="s">
        <v>4575</v>
      </c>
      <c r="C511" s="6" t="str">
        <f t="shared" si="56"/>
        <v>500mg</v>
      </c>
      <c r="D511" s="4" t="str">
        <f t="shared" si="57"/>
        <v>1瓶</v>
      </c>
    </row>
    <row r="512" spans="1:4">
      <c r="A512" s="7" t="s">
        <v>3921</v>
      </c>
      <c r="B512" s="7" t="s">
        <v>3921</v>
      </c>
      <c r="C512" s="6" t="str">
        <f t="shared" si="56"/>
        <v>1000mg</v>
      </c>
      <c r="D512" s="4" t="str">
        <f t="shared" si="57"/>
        <v>10瓶</v>
      </c>
    </row>
    <row r="513" spans="1:4">
      <c r="A513" s="7" t="s">
        <v>3942</v>
      </c>
      <c r="B513" s="7" t="s">
        <v>3942</v>
      </c>
      <c r="C513" s="6" t="str">
        <f t="shared" si="56"/>
        <v>1000mg</v>
      </c>
      <c r="D513" s="4" t="str">
        <f t="shared" si="57"/>
        <v>10瓶</v>
      </c>
    </row>
    <row r="514" spans="1:4">
      <c r="A514" s="7" t="s">
        <v>3951</v>
      </c>
      <c r="B514" s="7" t="s">
        <v>3951</v>
      </c>
      <c r="C514" s="6" t="str">
        <f t="shared" si="56"/>
        <v>1000mg</v>
      </c>
      <c r="D514" s="4" t="str">
        <f t="shared" si="57"/>
        <v>1瓶</v>
      </c>
    </row>
    <row r="515" spans="1:4">
      <c r="A515" s="7" t="s">
        <v>3958</v>
      </c>
      <c r="B515" s="7" t="s">
        <v>3958</v>
      </c>
      <c r="C515" s="6" t="str">
        <f t="shared" si="56"/>
        <v>1500mg</v>
      </c>
      <c r="D515" s="4" t="str">
        <f t="shared" ref="D515" si="58">IF(ISERROR(FIND("/",B515)),RIGHT(B515,LEN(B515)-FIND("*",B515)),MID(B515,FIND("*",B515)+1,FIND("/",B515)-FIND("*",B515)-1))</f>
        <v>1瓶</v>
      </c>
    </row>
    <row r="516" spans="1:4">
      <c r="A516" s="7" t="s">
        <v>3977</v>
      </c>
      <c r="B516" s="7" t="s">
        <v>3977</v>
      </c>
      <c r="C516" s="6" t="str">
        <f t="shared" ref="C516" si="59">IF(ISERROR(FIND("ml:",B516)),IF(ISERROR(FIND("mg",B516)),IF(ISERROR(FIND("μg",B516)),IF(ISERROR(FIND("g",B516)),"",LEFT(B516,FIND("g",B516)-1)*1000),LEFT(B516,FIND("μg",B516)-1)/1000)&amp;"mg",LEFT(B516,FIND("mg",B516)+1)),IF(ISERROR(FIND("mg",B516,FIND("ml:",B516))),IF(ISERROR(FIND("g",B516,FIND("ml:",B516))),"",MID(B516,FIND("ml:",B516)+3,FIND("g",B516)-FIND("ml:",B516)-3)*1000&amp;"mg"),MID(B516,FIND("ml:",B516)+3,FIND("mg",B516)-FIND("ml:",B516)-1)))</f>
        <v>1200mg</v>
      </c>
      <c r="D516" s="4" t="str">
        <f t="shared" ref="D516:D547" si="60">IF(ISERROR(FIND("/",B516)),RIGHT(B516,LEN(B516)-FIND("*",B516)),MID(B516,FIND("*",B516)+1,FIND("/",B516)-FIND("*",B516)-1))</f>
        <v>1瓶</v>
      </c>
    </row>
    <row r="517" spans="1:4">
      <c r="A517" s="7" t="s">
        <v>3986</v>
      </c>
      <c r="B517" s="7" t="s">
        <v>3986</v>
      </c>
      <c r="C517" s="6" t="str">
        <f t="shared" ref="C517:C548" si="61">IF(ISERROR(FIND("ml:",B517)),IF(ISERROR(FIND("mg",B517)),IF(ISERROR(FIND("μg",B517)),IF(ISERROR(FIND("g",B517)),"",LEFT(B517,FIND("g",B517)-1)*1000),LEFT(B517,FIND("μg",B517)-1)/1000)&amp;"mg",LEFT(B517,FIND("mg",B517)+1)),IF(ISERROR(FIND("mg",B517,FIND("ml:",B517))),IF(ISERROR(FIND("g",B517,FIND("ml:",B517))),"",MID(B517,FIND("ml:",B517)+3,FIND("g",B517)-FIND("ml:",B517)-3)*1000&amp;"mg"),MID(B517,FIND("ml:",B517)+3,FIND("mg",B517)-FIND("ml:",B517)-1)))</f>
        <v>3000mg</v>
      </c>
      <c r="D517" s="4" t="str">
        <f t="shared" si="60"/>
        <v>1瓶</v>
      </c>
    </row>
    <row r="518" spans="1:4">
      <c r="A518" s="7" t="s">
        <v>3991</v>
      </c>
      <c r="B518" s="7" t="s">
        <v>3991</v>
      </c>
      <c r="C518" s="6" t="str">
        <f t="shared" si="61"/>
        <v>2400mg</v>
      </c>
      <c r="D518" s="4" t="str">
        <f t="shared" si="60"/>
        <v>1瓶</v>
      </c>
    </row>
    <row r="519" spans="1:4">
      <c r="A519" s="7" t="s">
        <v>4003</v>
      </c>
      <c r="B519" s="7" t="s">
        <v>4003</v>
      </c>
      <c r="C519" s="6" t="str">
        <f t="shared" si="61"/>
        <v>2000mg</v>
      </c>
      <c r="D519" s="4" t="str">
        <f t="shared" si="60"/>
        <v>1支</v>
      </c>
    </row>
    <row r="520" spans="1:4">
      <c r="A520" s="7" t="s">
        <v>4013</v>
      </c>
      <c r="B520" s="7" t="s">
        <v>4013</v>
      </c>
      <c r="C520" s="6" t="str">
        <f t="shared" si="61"/>
        <v>2000mg</v>
      </c>
      <c r="D520" s="4" t="str">
        <f t="shared" si="60"/>
        <v>1瓶</v>
      </c>
    </row>
    <row r="521" spans="1:4">
      <c r="A521" s="7" t="s">
        <v>4023</v>
      </c>
      <c r="B521" s="7" t="s">
        <v>4023</v>
      </c>
      <c r="C521" s="6" t="str">
        <f t="shared" si="61"/>
        <v>1200mg</v>
      </c>
      <c r="D521" s="4" t="str">
        <f t="shared" si="60"/>
        <v>1瓶</v>
      </c>
    </row>
    <row r="522" spans="1:4">
      <c r="A522" s="7" t="s">
        <v>4039</v>
      </c>
      <c r="B522" s="7" t="s">
        <v>4039</v>
      </c>
      <c r="C522" s="6" t="str">
        <f t="shared" si="61"/>
        <v>2500mg</v>
      </c>
      <c r="D522" s="4" t="str">
        <f t="shared" si="60"/>
        <v>1瓶</v>
      </c>
    </row>
    <row r="523" spans="1:4">
      <c r="A523" s="7" t="s">
        <v>4046</v>
      </c>
      <c r="B523" s="7" t="s">
        <v>4046</v>
      </c>
      <c r="C523" s="6" t="str">
        <f t="shared" si="61"/>
        <v>1000mg</v>
      </c>
      <c r="D523" s="4" t="str">
        <f t="shared" si="60"/>
        <v>1支</v>
      </c>
    </row>
    <row r="524" spans="1:4">
      <c r="A524" s="7" t="s">
        <v>4062</v>
      </c>
      <c r="B524" s="7" t="s">
        <v>4062</v>
      </c>
      <c r="C524" s="6" t="str">
        <f t="shared" si="61"/>
        <v>2000mg</v>
      </c>
      <c r="D524" s="4" t="str">
        <f t="shared" si="60"/>
        <v>10瓶</v>
      </c>
    </row>
    <row r="525" spans="1:4">
      <c r="A525" s="7" t="s">
        <v>4069</v>
      </c>
      <c r="B525" s="7" t="s">
        <v>4069</v>
      </c>
      <c r="C525" s="6" t="str">
        <f t="shared" si="61"/>
        <v>500mg</v>
      </c>
      <c r="D525" s="4" t="str">
        <f t="shared" si="60"/>
        <v>10支</v>
      </c>
    </row>
    <row r="526" spans="1:4">
      <c r="A526" s="7" t="s">
        <v>4073</v>
      </c>
      <c r="B526" s="7" t="s">
        <v>4073</v>
      </c>
      <c r="C526" s="6" t="str">
        <f t="shared" si="61"/>
        <v>1000mg</v>
      </c>
      <c r="D526" s="4" t="str">
        <f t="shared" si="60"/>
        <v>10瓶</v>
      </c>
    </row>
    <row r="527" spans="1:4">
      <c r="A527" s="7" t="s">
        <v>4095</v>
      </c>
      <c r="B527" s="7" t="s">
        <v>4095</v>
      </c>
      <c r="C527" s="6" t="str">
        <f t="shared" si="61"/>
        <v>500mg</v>
      </c>
      <c r="D527" s="4" t="str">
        <f t="shared" si="60"/>
        <v>1瓶</v>
      </c>
    </row>
    <row r="528" spans="1:4">
      <c r="A528" s="7" t="s">
        <v>4103</v>
      </c>
      <c r="B528" s="8" t="s">
        <v>4576</v>
      </c>
      <c r="C528" s="6" t="str">
        <f t="shared" si="61"/>
        <v>1000mg</v>
      </c>
      <c r="D528" s="4" t="str">
        <f t="shared" si="60"/>
        <v>1袋</v>
      </c>
    </row>
    <row r="529" spans="1:4">
      <c r="A529" s="7" t="s">
        <v>4113</v>
      </c>
      <c r="B529" s="7" t="s">
        <v>4113</v>
      </c>
      <c r="C529" s="6" t="str">
        <f t="shared" si="61"/>
        <v>500mg</v>
      </c>
      <c r="D529" s="4" t="str">
        <f t="shared" si="60"/>
        <v>4支</v>
      </c>
    </row>
    <row r="530" spans="1:4">
      <c r="A530" s="7" t="s">
        <v>4120</v>
      </c>
      <c r="B530" s="7" t="s">
        <v>4577</v>
      </c>
      <c r="C530" s="6" t="str">
        <f t="shared" si="61"/>
        <v>200mg</v>
      </c>
      <c r="D530" s="4" t="str">
        <f t="shared" si="60"/>
        <v>1瓶</v>
      </c>
    </row>
    <row r="531" spans="1:4">
      <c r="A531" s="7" t="s">
        <v>4125</v>
      </c>
      <c r="B531" s="7" t="s">
        <v>4577</v>
      </c>
      <c r="C531" s="6" t="str">
        <f t="shared" si="61"/>
        <v>200mg</v>
      </c>
      <c r="D531" s="4" t="str">
        <f t="shared" si="60"/>
        <v>1瓶</v>
      </c>
    </row>
    <row r="532" spans="1:4">
      <c r="A532" s="7" t="s">
        <v>4129</v>
      </c>
      <c r="B532" s="8" t="s">
        <v>4578</v>
      </c>
      <c r="C532" s="6" t="str">
        <f t="shared" si="61"/>
        <v>200mg</v>
      </c>
      <c r="D532" s="4" t="str">
        <f t="shared" si="60"/>
        <v>1瓶</v>
      </c>
    </row>
    <row r="533" spans="1:4">
      <c r="A533" s="7" t="s">
        <v>4133</v>
      </c>
      <c r="B533" s="7" t="s">
        <v>4133</v>
      </c>
      <c r="C533" s="6" t="str">
        <f t="shared" si="61"/>
        <v>200mg</v>
      </c>
      <c r="D533" s="4" t="str">
        <f t="shared" si="60"/>
        <v>1瓶</v>
      </c>
    </row>
    <row r="534" spans="1:4">
      <c r="A534" s="7" t="s">
        <v>4138</v>
      </c>
      <c r="B534" s="7" t="s">
        <v>4138</v>
      </c>
      <c r="C534" s="6" t="str">
        <f t="shared" si="61"/>
        <v>500mg</v>
      </c>
      <c r="D534" s="4" t="str">
        <f t="shared" si="60"/>
        <v>1瓶</v>
      </c>
    </row>
    <row r="535" spans="1:4">
      <c r="A535" s="7" t="s">
        <v>4142</v>
      </c>
      <c r="B535" s="8" t="s">
        <v>4579</v>
      </c>
      <c r="C535" s="6" t="str">
        <f t="shared" si="61"/>
        <v>500mg</v>
      </c>
      <c r="D535" s="4" t="str">
        <f t="shared" si="60"/>
        <v>1瓶</v>
      </c>
    </row>
    <row r="536" spans="1:4">
      <c r="A536" s="7" t="s">
        <v>4148</v>
      </c>
      <c r="B536" s="8" t="s">
        <v>4580</v>
      </c>
      <c r="C536" s="6" t="str">
        <f t="shared" si="61"/>
        <v>500mg</v>
      </c>
      <c r="D536" s="4" t="str">
        <f t="shared" si="60"/>
        <v>1瓶</v>
      </c>
    </row>
    <row r="537" spans="1:4">
      <c r="A537" s="7" t="s">
        <v>4156</v>
      </c>
      <c r="B537" s="7" t="s">
        <v>4156</v>
      </c>
      <c r="C537" s="6" t="str">
        <f t="shared" si="61"/>
        <v>200mg</v>
      </c>
      <c r="D537" s="4" t="str">
        <f t="shared" si="60"/>
        <v>10支</v>
      </c>
    </row>
    <row r="538" spans="1:4">
      <c r="A538" s="7" t="s">
        <v>4160</v>
      </c>
      <c r="B538" s="7" t="s">
        <v>3257</v>
      </c>
      <c r="C538" s="6" t="str">
        <f t="shared" si="61"/>
        <v>500mg</v>
      </c>
      <c r="D538" s="4" t="str">
        <f t="shared" si="60"/>
        <v>5支</v>
      </c>
    </row>
    <row r="539" spans="1:4">
      <c r="A539" s="7" t="s">
        <v>4164</v>
      </c>
      <c r="B539" s="7" t="s">
        <v>4164</v>
      </c>
      <c r="C539" s="6" t="str">
        <f t="shared" si="61"/>
        <v>500mg</v>
      </c>
      <c r="D539" s="4" t="str">
        <f t="shared" si="60"/>
        <v>1支</v>
      </c>
    </row>
    <row r="540" spans="1:4">
      <c r="A540" s="7" t="s">
        <v>4168</v>
      </c>
      <c r="B540" s="8" t="s">
        <v>4581</v>
      </c>
      <c r="C540" s="6" t="str">
        <f t="shared" si="61"/>
        <v>300mg</v>
      </c>
      <c r="D540" s="4" t="str">
        <f t="shared" si="60"/>
        <v>1瓶</v>
      </c>
    </row>
    <row r="541" spans="1:4">
      <c r="A541" s="7" t="s">
        <v>4172</v>
      </c>
      <c r="B541" s="8" t="s">
        <v>4582</v>
      </c>
      <c r="C541" s="6" t="str">
        <f t="shared" si="61"/>
        <v>300mg</v>
      </c>
      <c r="D541" s="4" t="str">
        <f t="shared" si="60"/>
        <v>1袋</v>
      </c>
    </row>
    <row r="542" spans="1:4">
      <c r="A542" s="7" t="s">
        <v>4179</v>
      </c>
      <c r="B542" s="8" t="s">
        <v>4583</v>
      </c>
      <c r="C542" s="6" t="str">
        <f t="shared" si="61"/>
        <v>300mg</v>
      </c>
      <c r="D542" s="4" t="str">
        <f t="shared" si="60"/>
        <v>1瓶</v>
      </c>
    </row>
    <row r="543" spans="1:4">
      <c r="A543" s="7" t="s">
        <v>4185</v>
      </c>
      <c r="B543" s="8" t="s">
        <v>4584</v>
      </c>
      <c r="C543" s="6" t="str">
        <f t="shared" si="61"/>
        <v>500mg</v>
      </c>
      <c r="D543" s="4" t="str">
        <f t="shared" si="60"/>
        <v>1袋</v>
      </c>
    </row>
    <row r="544" spans="1:4">
      <c r="A544" s="7" t="s">
        <v>4191</v>
      </c>
      <c r="B544" s="8" t="s">
        <v>4585</v>
      </c>
      <c r="C544" s="6" t="str">
        <f t="shared" si="61"/>
        <v>250mg</v>
      </c>
      <c r="D544" s="4" t="str">
        <f t="shared" si="60"/>
        <v>1瓶</v>
      </c>
    </row>
    <row r="545" spans="1:4">
      <c r="A545" s="7" t="s">
        <v>4195</v>
      </c>
      <c r="B545" s="7" t="s">
        <v>4195</v>
      </c>
      <c r="C545" s="6" t="str">
        <f t="shared" si="61"/>
        <v>300mg</v>
      </c>
      <c r="D545" s="4" t="str">
        <f t="shared" si="60"/>
        <v>1袋</v>
      </c>
    </row>
    <row r="546" spans="1:4">
      <c r="A546" s="7" t="s">
        <v>4199</v>
      </c>
      <c r="B546" s="8" t="s">
        <v>4586</v>
      </c>
      <c r="C546" s="6" t="str">
        <f t="shared" si="61"/>
        <v>300mg</v>
      </c>
      <c r="D546" s="4" t="str">
        <f t="shared" si="60"/>
        <v>1瓶</v>
      </c>
    </row>
    <row r="547" spans="1:4">
      <c r="A547" s="7" t="s">
        <v>4204</v>
      </c>
      <c r="B547" s="7" t="s">
        <v>4204</v>
      </c>
      <c r="C547" s="6" t="str">
        <f t="shared" si="61"/>
        <v>300mg</v>
      </c>
      <c r="D547" s="4" t="str">
        <f t="shared" si="60"/>
        <v>1瓶</v>
      </c>
    </row>
    <row r="548" spans="1:4">
      <c r="A548" s="7" t="s">
        <v>4208</v>
      </c>
      <c r="B548" s="7" t="s">
        <v>4208</v>
      </c>
      <c r="C548" s="6" t="str">
        <f t="shared" si="61"/>
        <v>300mg</v>
      </c>
      <c r="D548" s="4" t="str">
        <f t="shared" ref="D548:D578" si="62">IF(ISERROR(FIND("/",B548)),RIGHT(B548,LEN(B548)-FIND("*",B548)),MID(B548,FIND("*",B548)+1,FIND("/",B548)-FIND("*",B548)-1))</f>
        <v>1支</v>
      </c>
    </row>
    <row r="549" spans="1:4">
      <c r="A549" s="7" t="s">
        <v>4214</v>
      </c>
      <c r="B549" s="7" t="s">
        <v>4214</v>
      </c>
      <c r="C549" s="6" t="str">
        <f t="shared" ref="C549:C579" si="63">IF(ISERROR(FIND("ml:",B549)),IF(ISERROR(FIND("mg",B549)),IF(ISERROR(FIND("μg",B549)),IF(ISERROR(FIND("g",B549)),"",LEFT(B549,FIND("g",B549)-1)*1000),LEFT(B549,FIND("μg",B549)-1)/1000)&amp;"mg",LEFT(B549,FIND("mg",B549)+1)),IF(ISERROR(FIND("mg",B549,FIND("ml:",B549))),IF(ISERROR(FIND("g",B549,FIND("ml:",B549))),"",MID(B549,FIND("ml:",B549)+3,FIND("g",B549)-FIND("ml:",B549)-3)*1000&amp;"mg"),MID(B549,FIND("ml:",B549)+3,FIND("mg",B549)-FIND("ml:",B549)-1)))</f>
        <v>100mg</v>
      </c>
      <c r="D549" s="4" t="str">
        <f t="shared" si="62"/>
        <v>1瓶</v>
      </c>
    </row>
    <row r="550" spans="1:4">
      <c r="A550" s="7" t="s">
        <v>4218</v>
      </c>
      <c r="B550" s="7" t="s">
        <v>4218</v>
      </c>
      <c r="C550" s="6" t="str">
        <f t="shared" si="63"/>
        <v>250mg</v>
      </c>
      <c r="D550" s="4" t="str">
        <f t="shared" si="62"/>
        <v>1袋</v>
      </c>
    </row>
    <row r="551" spans="1:4">
      <c r="A551" s="7" t="s">
        <v>4222</v>
      </c>
      <c r="B551" s="8" t="s">
        <v>4587</v>
      </c>
      <c r="C551" s="6" t="str">
        <f t="shared" si="63"/>
        <v>400mg</v>
      </c>
      <c r="D551" s="4" t="str">
        <f t="shared" si="62"/>
        <v>1袋</v>
      </c>
    </row>
    <row r="552" spans="1:4">
      <c r="A552" s="7" t="s">
        <v>4228</v>
      </c>
      <c r="B552" s="7" t="s">
        <v>4588</v>
      </c>
      <c r="C552" s="6" t="str">
        <f t="shared" si="63"/>
        <v>750mg</v>
      </c>
      <c r="D552" s="4" t="str">
        <f t="shared" si="62"/>
        <v>1瓶</v>
      </c>
    </row>
    <row r="553" spans="1:4">
      <c r="A553" s="7" t="s">
        <v>4232</v>
      </c>
      <c r="B553" s="7" t="s">
        <v>4589</v>
      </c>
      <c r="C553" s="6" t="str">
        <f t="shared" si="63"/>
        <v>750mg</v>
      </c>
      <c r="D553" s="4" t="str">
        <f t="shared" si="62"/>
        <v>1袋</v>
      </c>
    </row>
    <row r="554" spans="1:4">
      <c r="A554" s="7" t="s">
        <v>4235</v>
      </c>
      <c r="B554" s="8" t="s">
        <v>4590</v>
      </c>
      <c r="C554" s="6" t="str">
        <f t="shared" si="63"/>
        <v>500mg</v>
      </c>
      <c r="D554" s="4" t="str">
        <f t="shared" si="62"/>
        <v>1瓶</v>
      </c>
    </row>
    <row r="555" spans="1:4">
      <c r="A555" s="7" t="s">
        <v>4239</v>
      </c>
      <c r="B555" s="8" t="s">
        <v>4591</v>
      </c>
      <c r="C555" s="6" t="str">
        <f t="shared" si="63"/>
        <v>250mg</v>
      </c>
      <c r="D555" s="4" t="str">
        <f t="shared" si="62"/>
        <v>1袋</v>
      </c>
    </row>
    <row r="556" spans="1:4">
      <c r="A556" s="7" t="s">
        <v>4241</v>
      </c>
      <c r="B556" s="7" t="s">
        <v>4241</v>
      </c>
      <c r="C556" s="6" t="str">
        <f t="shared" si="63"/>
        <v>100mg</v>
      </c>
      <c r="D556" s="4" t="str">
        <f t="shared" si="62"/>
        <v>1支</v>
      </c>
    </row>
    <row r="557" spans="1:4">
      <c r="A557" s="7" t="s">
        <v>4248</v>
      </c>
      <c r="B557" s="7" t="s">
        <v>4248</v>
      </c>
      <c r="C557" s="6" t="str">
        <f t="shared" si="63"/>
        <v>100mg</v>
      </c>
      <c r="D557" s="4" t="str">
        <f t="shared" si="62"/>
        <v>1瓶</v>
      </c>
    </row>
    <row r="558" spans="1:4">
      <c r="A558" s="7" t="s">
        <v>4252</v>
      </c>
      <c r="B558" s="8" t="s">
        <v>4592</v>
      </c>
      <c r="C558" s="6" t="str">
        <f t="shared" si="63"/>
        <v>100mg</v>
      </c>
      <c r="D558" s="4" t="str">
        <f t="shared" si="62"/>
        <v>1瓶</v>
      </c>
    </row>
    <row r="559" spans="1:4">
      <c r="A559" s="7" t="s">
        <v>4256</v>
      </c>
      <c r="B559" s="8" t="s">
        <v>4593</v>
      </c>
      <c r="C559" s="6" t="str">
        <f t="shared" si="63"/>
        <v>500mg</v>
      </c>
      <c r="D559" s="4" t="str">
        <f t="shared" si="62"/>
        <v>1瓶</v>
      </c>
    </row>
    <row r="560" spans="1:4">
      <c r="A560" s="7" t="s">
        <v>4260</v>
      </c>
      <c r="B560" s="8" t="s">
        <v>4594</v>
      </c>
      <c r="C560" s="6" t="str">
        <f t="shared" si="63"/>
        <v>500mg</v>
      </c>
      <c r="D560" s="4" t="str">
        <f t="shared" si="62"/>
        <v>1瓶</v>
      </c>
    </row>
    <row r="561" spans="1:4">
      <c r="A561" s="7" t="s">
        <v>4265</v>
      </c>
      <c r="B561" s="8" t="s">
        <v>4595</v>
      </c>
      <c r="C561" s="6" t="str">
        <f t="shared" si="63"/>
        <v>500mg</v>
      </c>
      <c r="D561" s="4" t="str">
        <f t="shared" si="62"/>
        <v>1袋</v>
      </c>
    </row>
    <row r="562" spans="1:4">
      <c r="A562" s="7" t="s">
        <v>4268</v>
      </c>
      <c r="B562" s="7" t="s">
        <v>4268</v>
      </c>
      <c r="C562" s="6" t="str">
        <f t="shared" si="63"/>
        <v>100mg</v>
      </c>
      <c r="D562" s="4" t="str">
        <f t="shared" si="62"/>
        <v>1瓶</v>
      </c>
    </row>
    <row r="563" spans="1:4">
      <c r="A563" s="7" t="s">
        <v>4272</v>
      </c>
      <c r="B563" s="7" t="s">
        <v>4272</v>
      </c>
      <c r="C563" s="6" t="str">
        <f t="shared" si="63"/>
        <v>200mg</v>
      </c>
      <c r="D563" s="4" t="str">
        <f t="shared" si="62"/>
        <v>10瓶</v>
      </c>
    </row>
    <row r="564" spans="1:4">
      <c r="A564" s="7" t="s">
        <v>4276</v>
      </c>
      <c r="B564" s="8" t="s">
        <v>4596</v>
      </c>
      <c r="C564" s="6" t="str">
        <f t="shared" si="63"/>
        <v>100mg</v>
      </c>
      <c r="D564" s="4" t="str">
        <f t="shared" si="62"/>
        <v>1瓶</v>
      </c>
    </row>
    <row r="565" spans="1:4">
      <c r="A565" s="7" t="s">
        <v>4284</v>
      </c>
      <c r="B565" s="7" t="s">
        <v>4284</v>
      </c>
      <c r="C565" s="6" t="str">
        <f t="shared" si="63"/>
        <v>300mg</v>
      </c>
      <c r="D565" s="4" t="str">
        <f t="shared" si="62"/>
        <v>1瓶</v>
      </c>
    </row>
    <row r="566" spans="1:4">
      <c r="A566" s="7" t="s">
        <v>4293</v>
      </c>
      <c r="B566" s="8" t="s">
        <v>4597</v>
      </c>
      <c r="C566" s="6" t="str">
        <f t="shared" si="63"/>
        <v>250mg</v>
      </c>
      <c r="D566" s="4" t="str">
        <f t="shared" si="62"/>
        <v>1袋</v>
      </c>
    </row>
    <row r="567" spans="1:4">
      <c r="A567" s="7" t="s">
        <v>4299</v>
      </c>
      <c r="B567" s="8" t="s">
        <v>4598</v>
      </c>
      <c r="C567" s="6" t="str">
        <f t="shared" si="63"/>
        <v>500mg</v>
      </c>
      <c r="D567" s="4" t="str">
        <f t="shared" si="62"/>
        <v>1袋</v>
      </c>
    </row>
    <row r="568" spans="1:4">
      <c r="A568" s="7" t="s">
        <v>4303</v>
      </c>
      <c r="B568" s="8" t="s">
        <v>4599</v>
      </c>
      <c r="C568" s="6" t="str">
        <f t="shared" si="63"/>
        <v>500mg</v>
      </c>
      <c r="D568" s="4" t="str">
        <f t="shared" si="62"/>
        <v>1袋</v>
      </c>
    </row>
    <row r="569" spans="1:4">
      <c r="A569" s="7" t="s">
        <v>4311</v>
      </c>
      <c r="B569" s="7" t="s">
        <v>4311</v>
      </c>
      <c r="C569" s="6" t="str">
        <f t="shared" si="63"/>
        <v>500mg</v>
      </c>
      <c r="D569" s="4" t="str">
        <f t="shared" si="62"/>
        <v>1袋</v>
      </c>
    </row>
    <row r="570" spans="1:4">
      <c r="A570" s="7" t="s">
        <v>4317</v>
      </c>
      <c r="B570" s="8" t="s">
        <v>4600</v>
      </c>
      <c r="C570" s="6" t="str">
        <f t="shared" si="63"/>
        <v>500mg</v>
      </c>
      <c r="D570" s="4" t="str">
        <f t="shared" si="62"/>
        <v>1瓶</v>
      </c>
    </row>
    <row r="571" spans="1:4">
      <c r="A571" s="7" t="s">
        <v>4319</v>
      </c>
      <c r="B571" s="7" t="s">
        <v>4319</v>
      </c>
      <c r="C571" s="6" t="str">
        <f t="shared" si="63"/>
        <v>500mg</v>
      </c>
      <c r="D571" s="4" t="str">
        <f t="shared" si="62"/>
        <v>1瓶</v>
      </c>
    </row>
    <row r="572" spans="1:4">
      <c r="A572" s="7" t="s">
        <v>4323</v>
      </c>
      <c r="B572" s="8" t="s">
        <v>4601</v>
      </c>
      <c r="C572" s="6" t="str">
        <f t="shared" si="63"/>
        <v>300mg</v>
      </c>
      <c r="D572" s="4" t="str">
        <f t="shared" si="62"/>
        <v>1袋</v>
      </c>
    </row>
    <row r="573" spans="1:4">
      <c r="A573" s="7" t="s">
        <v>4325</v>
      </c>
      <c r="B573" s="7" t="s">
        <v>4325</v>
      </c>
      <c r="C573" s="6" t="str">
        <f t="shared" si="63"/>
        <v>200mg</v>
      </c>
      <c r="D573" s="4" t="str">
        <f t="shared" si="62"/>
        <v>1袋</v>
      </c>
    </row>
    <row r="574" spans="1:4">
      <c r="A574" s="7" t="s">
        <v>4329</v>
      </c>
      <c r="B574" s="7" t="s">
        <v>4325</v>
      </c>
      <c r="C574" s="6" t="str">
        <f t="shared" si="63"/>
        <v>200mg</v>
      </c>
      <c r="D574" s="4" t="str">
        <f t="shared" si="62"/>
        <v>1袋</v>
      </c>
    </row>
    <row r="575" spans="1:4">
      <c r="A575" s="7" t="s">
        <v>4333</v>
      </c>
      <c r="B575" s="7" t="s">
        <v>4333</v>
      </c>
      <c r="C575" s="6" t="str">
        <f t="shared" si="63"/>
        <v>200mg</v>
      </c>
      <c r="D575" s="4" t="str">
        <f t="shared" si="62"/>
        <v>4支</v>
      </c>
    </row>
    <row r="576" spans="1:4">
      <c r="A576" s="7" t="s">
        <v>4337</v>
      </c>
      <c r="B576" s="7" t="s">
        <v>4337</v>
      </c>
      <c r="C576" s="6" t="str">
        <f t="shared" si="63"/>
        <v>300mg</v>
      </c>
      <c r="D576" s="4" t="str">
        <f t="shared" si="62"/>
        <v>10瓶</v>
      </c>
    </row>
    <row r="577" spans="1:4">
      <c r="A577" s="7" t="s">
        <v>4342</v>
      </c>
      <c r="B577" s="7" t="s">
        <v>4342</v>
      </c>
      <c r="C577" s="6" t="str">
        <f t="shared" si="63"/>
        <v>200mg</v>
      </c>
      <c r="D577" s="4" t="str">
        <f t="shared" si="62"/>
        <v>1瓶</v>
      </c>
    </row>
    <row r="578" spans="1:4">
      <c r="A578" s="7" t="s">
        <v>4346</v>
      </c>
      <c r="B578" s="7" t="s">
        <v>4602</v>
      </c>
      <c r="C578" s="6" t="str">
        <f t="shared" si="63"/>
        <v>200mg</v>
      </c>
      <c r="D578" s="4" t="str">
        <f t="shared" si="62"/>
        <v>1瓶</v>
      </c>
    </row>
    <row r="579" spans="1:4">
      <c r="A579" s="7" t="s">
        <v>4348</v>
      </c>
      <c r="B579" s="8" t="s">
        <v>4603</v>
      </c>
      <c r="C579" s="6" t="str">
        <f t="shared" si="63"/>
        <v>400mg</v>
      </c>
      <c r="D579" s="4" t="str">
        <f t="shared" ref="D579" si="64">IF(ISERROR(FIND("/",B579)),RIGHT(B579,LEN(B579)-FIND("*",B579)),MID(B579,FIND("*",B579)+1,FIND("/",B579)-FIND("*",B579)-1))</f>
        <v>1瓶</v>
      </c>
    </row>
    <row r="580" spans="1:4">
      <c r="A580" s="7" t="s">
        <v>4353</v>
      </c>
      <c r="B580" s="8" t="s">
        <v>4604</v>
      </c>
      <c r="C580" s="6" t="str">
        <f t="shared" ref="C580" si="65">IF(ISERROR(FIND("ml:",B580)),IF(ISERROR(FIND("mg",B580)),IF(ISERROR(FIND("μg",B580)),IF(ISERROR(FIND("g",B580)),"",LEFT(B580,FIND("g",B580)-1)*1000),LEFT(B580,FIND("μg",B580)-1)/1000)&amp;"mg",LEFT(B580,FIND("mg",B580)+1)),IF(ISERROR(FIND("mg",B580,FIND("ml:",B580))),IF(ISERROR(FIND("g",B580,FIND("ml:",B580))),"",MID(B580,FIND("ml:",B580)+3,FIND("g",B580)-FIND("ml:",B580)-3)*1000&amp;"mg"),MID(B580,FIND("ml:",B580)+3,FIND("mg",B580)-FIND("ml:",B580)-1)))</f>
        <v>500mg</v>
      </c>
      <c r="D580" s="4" t="str">
        <f t="shared" ref="D580:D596" si="66">IF(ISERROR(FIND("/",B580)),RIGHT(B580,LEN(B580)-FIND("*",B580)),MID(B580,FIND("*",B580)+1,FIND("/",B580)-FIND("*",B580)-1))</f>
        <v>1袋</v>
      </c>
    </row>
    <row r="581" spans="1:4">
      <c r="A581" s="7" t="s">
        <v>4355</v>
      </c>
      <c r="B581" s="8" t="s">
        <v>4605</v>
      </c>
      <c r="C581" s="6" t="str">
        <f t="shared" ref="C581:C596" si="67">IF(ISERROR(FIND("ml:",B581)),IF(ISERROR(FIND("mg",B581)),IF(ISERROR(FIND("μg",B581)),IF(ISERROR(FIND("g",B581)),"",LEFT(B581,FIND("g",B581)-1)*1000),LEFT(B581,FIND("μg",B581)-1)/1000)&amp;"mg",LEFT(B581,FIND("mg",B581)+1)),IF(ISERROR(FIND("mg",B581,FIND("ml:",B581))),IF(ISERROR(FIND("g",B581,FIND("ml:",B581))),"",MID(B581,FIND("ml:",B581)+3,FIND("g",B581)-FIND("ml:",B581)-3)*1000&amp;"mg"),MID(B581,FIND("ml:",B581)+3,FIND("mg",B581)-FIND("ml:",B581)-1)))</f>
        <v>750mg</v>
      </c>
      <c r="D581" s="4" t="str">
        <f t="shared" si="66"/>
        <v>1瓶</v>
      </c>
    </row>
    <row r="582" spans="1:4">
      <c r="A582" s="7" t="s">
        <v>4360</v>
      </c>
      <c r="B582" s="7" t="s">
        <v>4360</v>
      </c>
      <c r="C582" s="6" t="str">
        <f t="shared" si="67"/>
        <v>300mg</v>
      </c>
      <c r="D582" s="4" t="str">
        <f t="shared" si="66"/>
        <v>1瓶</v>
      </c>
    </row>
    <row r="583" spans="1:4">
      <c r="A583" s="7" t="s">
        <v>4364</v>
      </c>
      <c r="B583" s="7" t="s">
        <v>4364</v>
      </c>
      <c r="C583" s="6" t="str">
        <f t="shared" si="67"/>
        <v>100mg</v>
      </c>
      <c r="D583" s="4" t="str">
        <f t="shared" si="66"/>
        <v>1袋</v>
      </c>
    </row>
    <row r="584" spans="1:4">
      <c r="A584" s="7" t="s">
        <v>4369</v>
      </c>
      <c r="B584" s="7" t="s">
        <v>4369</v>
      </c>
      <c r="C584" s="6" t="str">
        <f t="shared" si="67"/>
        <v>250mg</v>
      </c>
      <c r="D584" s="4" t="str">
        <f t="shared" si="66"/>
        <v>1瓶</v>
      </c>
    </row>
    <row r="585" spans="1:4">
      <c r="A585" s="7" t="s">
        <v>4374</v>
      </c>
      <c r="B585" s="7" t="s">
        <v>4606</v>
      </c>
      <c r="C585" s="6" t="str">
        <f t="shared" si="67"/>
        <v>750mg</v>
      </c>
      <c r="D585" s="4" t="str">
        <f t="shared" si="66"/>
        <v>1支</v>
      </c>
    </row>
    <row r="586" spans="1:4">
      <c r="A586" s="7" t="s">
        <v>4378</v>
      </c>
      <c r="B586" s="7" t="s">
        <v>4607</v>
      </c>
      <c r="C586" s="6" t="str">
        <f t="shared" si="67"/>
        <v>200mg</v>
      </c>
      <c r="D586" s="4" t="str">
        <f t="shared" si="66"/>
        <v>1瓶</v>
      </c>
    </row>
    <row r="587" spans="1:4">
      <c r="A587" s="7" t="s">
        <v>4381</v>
      </c>
      <c r="B587" s="7" t="s">
        <v>4381</v>
      </c>
      <c r="C587" s="6" t="str">
        <f t="shared" si="67"/>
        <v>100mg</v>
      </c>
      <c r="D587" s="4" t="str">
        <f t="shared" si="66"/>
        <v>1支</v>
      </c>
    </row>
    <row r="588" spans="1:4">
      <c r="A588" s="7" t="s">
        <v>4385</v>
      </c>
      <c r="B588" s="8" t="s">
        <v>4608</v>
      </c>
      <c r="C588" s="6" t="str">
        <f t="shared" si="67"/>
        <v>500mg</v>
      </c>
      <c r="D588" s="4" t="str">
        <f t="shared" si="66"/>
        <v>1袋</v>
      </c>
    </row>
    <row r="589" spans="1:4">
      <c r="A589" s="7" t="s">
        <v>4389</v>
      </c>
      <c r="B589" s="8" t="s">
        <v>4609</v>
      </c>
      <c r="C589" s="6" t="str">
        <f t="shared" si="67"/>
        <v>250mg</v>
      </c>
      <c r="D589" s="4" t="str">
        <f t="shared" si="66"/>
        <v>1袋</v>
      </c>
    </row>
    <row r="590" spans="1:4">
      <c r="A590" s="7" t="s">
        <v>4394</v>
      </c>
      <c r="B590" s="8" t="s">
        <v>4610</v>
      </c>
      <c r="C590" s="6" t="str">
        <f t="shared" si="67"/>
        <v>500mg</v>
      </c>
      <c r="D590" s="4" t="str">
        <f t="shared" si="66"/>
        <v>1瓶</v>
      </c>
    </row>
    <row r="591" spans="1:4">
      <c r="A591" s="7" t="s">
        <v>4398</v>
      </c>
      <c r="B591" s="8" t="s">
        <v>4611</v>
      </c>
      <c r="C591" s="6" t="str">
        <f t="shared" si="67"/>
        <v>300mg</v>
      </c>
      <c r="D591" s="4" t="str">
        <f t="shared" si="66"/>
        <v>1瓶</v>
      </c>
    </row>
    <row r="592" spans="1:4">
      <c r="A592" s="7" t="s">
        <v>4400</v>
      </c>
      <c r="B592" s="7" t="s">
        <v>4400</v>
      </c>
      <c r="C592" s="6" t="str">
        <f t="shared" si="67"/>
        <v>200mg</v>
      </c>
      <c r="D592" s="4" t="str">
        <f t="shared" si="66"/>
        <v>1支</v>
      </c>
    </row>
    <row r="593" spans="1:4">
      <c r="A593" s="7" t="s">
        <v>4407</v>
      </c>
      <c r="B593" s="8" t="s">
        <v>4612</v>
      </c>
      <c r="C593" s="6" t="str">
        <f t="shared" si="67"/>
        <v>200mg</v>
      </c>
      <c r="D593" s="4" t="str">
        <f t="shared" si="66"/>
        <v>1瓶</v>
      </c>
    </row>
    <row r="594" spans="1:4">
      <c r="A594" s="7" t="s">
        <v>4411</v>
      </c>
      <c r="B594" s="7" t="s">
        <v>4411</v>
      </c>
      <c r="C594" s="6" t="str">
        <f t="shared" si="67"/>
        <v>500mg</v>
      </c>
      <c r="D594" s="4" t="str">
        <f t="shared" si="66"/>
        <v>1瓶</v>
      </c>
    </row>
    <row r="595" spans="1:4">
      <c r="A595" s="7" t="s">
        <v>4417</v>
      </c>
      <c r="B595" s="8" t="s">
        <v>4613</v>
      </c>
      <c r="C595" s="6" t="str">
        <f t="shared" si="67"/>
        <v>500mg</v>
      </c>
      <c r="D595" s="4" t="str">
        <f t="shared" si="66"/>
        <v>1袋</v>
      </c>
    </row>
    <row r="596" spans="1:4">
      <c r="A596" s="7" t="s">
        <v>4423</v>
      </c>
      <c r="B596" s="8" t="s">
        <v>4614</v>
      </c>
      <c r="C596" s="6" t="str">
        <f t="shared" si="67"/>
        <v>500mg</v>
      </c>
      <c r="D596" s="4" t="str">
        <f t="shared" si="66"/>
        <v>1袋</v>
      </c>
    </row>
    <row r="597" spans="1:4">
      <c r="C597" s="7"/>
      <c r="D597" s="7"/>
    </row>
    <row r="598" spans="1:4">
      <c r="C598" s="7"/>
      <c r="D598" s="7"/>
    </row>
    <row r="599" spans="1:4">
      <c r="C599" s="7"/>
      <c r="D599" s="7"/>
    </row>
    <row r="600" spans="1:4">
      <c r="C600" s="7"/>
      <c r="D600" s="7"/>
    </row>
    <row r="601" spans="1:4">
      <c r="C601" s="7"/>
      <c r="D601" s="7"/>
    </row>
    <row r="602" spans="1:4">
      <c r="C602" s="7"/>
      <c r="D602" s="7"/>
    </row>
    <row r="603" spans="1:4">
      <c r="C603" s="7"/>
      <c r="D603" s="7"/>
    </row>
    <row r="604" spans="1:4">
      <c r="C604" s="7"/>
      <c r="D604" s="7"/>
    </row>
    <row r="605" spans="1:4">
      <c r="C605" s="7"/>
      <c r="D605" s="7"/>
    </row>
    <row r="606" spans="1:4">
      <c r="C606" s="7"/>
      <c r="D606" s="7"/>
    </row>
    <row r="607" spans="1:4">
      <c r="C607" s="7"/>
      <c r="D607" s="7"/>
    </row>
    <row r="608" spans="1:4">
      <c r="C608" s="7"/>
      <c r="D608" s="7"/>
    </row>
    <row r="609" spans="3:4">
      <c r="C609" s="7"/>
      <c r="D609" s="7"/>
    </row>
    <row r="610" spans="3:4">
      <c r="C610" s="7"/>
      <c r="D610" s="7"/>
    </row>
    <row r="611" spans="3:4">
      <c r="C611" s="7"/>
      <c r="D611" s="7"/>
    </row>
    <row r="612" spans="3:4">
      <c r="C612" s="7"/>
      <c r="D612" s="7"/>
    </row>
    <row r="613" spans="3:4">
      <c r="C613" s="7"/>
      <c r="D613" s="7"/>
    </row>
    <row r="614" spans="3:4">
      <c r="C614" s="7"/>
      <c r="D614" s="7"/>
    </row>
    <row r="615" spans="3:4">
      <c r="C615" s="7"/>
      <c r="D615" s="7"/>
    </row>
    <row r="616" spans="3:4">
      <c r="C616" s="7"/>
      <c r="D616" s="7"/>
    </row>
    <row r="617" spans="3:4">
      <c r="C617" s="7"/>
      <c r="D617" s="7"/>
    </row>
    <row r="618" spans="3:4">
      <c r="C618" s="7"/>
      <c r="D618" s="7"/>
    </row>
    <row r="619" spans="3:4">
      <c r="C619" s="7"/>
      <c r="D619" s="7"/>
    </row>
    <row r="620" spans="3:4">
      <c r="C620" s="7"/>
      <c r="D620" s="7"/>
    </row>
    <row r="621" spans="3:4">
      <c r="C621" s="7"/>
      <c r="D621" s="7"/>
    </row>
    <row r="622" spans="3:4">
      <c r="C622" s="7"/>
      <c r="D622" s="7"/>
    </row>
    <row r="623" spans="3:4">
      <c r="C623" s="7"/>
      <c r="D623" s="7"/>
    </row>
    <row r="624" spans="3:4">
      <c r="C624" s="7"/>
      <c r="D624" s="7"/>
    </row>
    <row r="625" spans="3:4">
      <c r="C625" s="7"/>
      <c r="D625" s="7"/>
    </row>
    <row r="626" spans="3:4">
      <c r="C626" s="7"/>
      <c r="D626" s="7"/>
    </row>
    <row r="627" spans="3:4">
      <c r="C627" s="7"/>
      <c r="D627" s="7"/>
    </row>
    <row r="628" spans="3:4">
      <c r="C628" s="7"/>
      <c r="D628" s="7"/>
    </row>
    <row r="629" spans="3:4">
      <c r="C629" s="7"/>
      <c r="D629" s="7"/>
    </row>
    <row r="630" spans="3:4">
      <c r="C630" s="7"/>
      <c r="D630" s="7"/>
    </row>
    <row r="631" spans="3:4">
      <c r="C631" s="7"/>
      <c r="D631" s="7"/>
    </row>
    <row r="632" spans="3:4">
      <c r="C632" s="7"/>
      <c r="D632" s="7"/>
    </row>
    <row r="633" spans="3:4">
      <c r="C633" s="7"/>
      <c r="D633" s="7"/>
    </row>
    <row r="634" spans="3:4">
      <c r="C634" s="7"/>
      <c r="D634" s="7"/>
    </row>
    <row r="635" spans="3:4">
      <c r="C635" s="7"/>
      <c r="D635" s="7"/>
    </row>
    <row r="636" spans="3:4">
      <c r="C636" s="7"/>
      <c r="D636" s="7"/>
    </row>
    <row r="637" spans="3:4">
      <c r="C637" s="7"/>
      <c r="D637" s="7"/>
    </row>
    <row r="638" spans="3:4">
      <c r="C638" s="7"/>
      <c r="D638" s="7"/>
    </row>
    <row r="639" spans="3:4">
      <c r="C639" s="7"/>
      <c r="D639" s="7"/>
    </row>
    <row r="640" spans="3:4">
      <c r="C640" s="7"/>
      <c r="D640" s="7"/>
    </row>
    <row r="641" spans="3:4">
      <c r="C641" s="7"/>
      <c r="D641" s="7"/>
    </row>
    <row r="642" spans="3:4">
      <c r="C642" s="7"/>
      <c r="D642" s="7"/>
    </row>
    <row r="643" spans="3:4">
      <c r="C643" s="7"/>
      <c r="D643" s="7"/>
    </row>
    <row r="644" spans="3:4">
      <c r="C644" s="7"/>
      <c r="D644" s="7"/>
    </row>
    <row r="645" spans="3:4">
      <c r="C645" s="7"/>
      <c r="D645" s="7"/>
    </row>
    <row r="646" spans="3:4">
      <c r="C646" s="7"/>
      <c r="D646" s="7"/>
    </row>
    <row r="647" spans="3:4">
      <c r="C647" s="7"/>
      <c r="D647" s="7"/>
    </row>
    <row r="648" spans="3:4">
      <c r="C648" s="7"/>
      <c r="D648" s="7"/>
    </row>
    <row r="649" spans="3:4">
      <c r="C649" s="7"/>
      <c r="D649" s="7"/>
    </row>
    <row r="650" spans="3:4">
      <c r="C650" s="7"/>
      <c r="D650" s="7"/>
    </row>
    <row r="651" spans="3:4">
      <c r="C651" s="7"/>
      <c r="D651" s="7"/>
    </row>
    <row r="652" spans="3:4">
      <c r="C652" s="7"/>
      <c r="D652" s="7"/>
    </row>
    <row r="653" spans="3:4">
      <c r="C653" s="7"/>
      <c r="D653" s="7"/>
    </row>
    <row r="654" spans="3:4">
      <c r="C654" s="7"/>
      <c r="D654" s="7"/>
    </row>
    <row r="655" spans="3:4">
      <c r="C655" s="7"/>
      <c r="D655" s="7"/>
    </row>
    <row r="656" spans="3:4">
      <c r="C656" s="7"/>
      <c r="D656" s="7"/>
    </row>
    <row r="657" spans="3:4">
      <c r="C657" s="7"/>
      <c r="D657" s="7"/>
    </row>
    <row r="658" spans="3:4">
      <c r="C658" s="7"/>
      <c r="D658" s="7"/>
    </row>
    <row r="659" spans="3:4">
      <c r="C659" s="7"/>
      <c r="D659" s="7"/>
    </row>
    <row r="660" spans="3:4">
      <c r="C660" s="7"/>
      <c r="D660" s="7"/>
    </row>
    <row r="661" spans="3:4">
      <c r="C661" s="7"/>
      <c r="D661" s="7"/>
    </row>
    <row r="662" spans="3:4">
      <c r="C662" s="7"/>
      <c r="D662" s="7"/>
    </row>
    <row r="663" spans="3:4">
      <c r="C663" s="7"/>
      <c r="D663" s="7"/>
    </row>
    <row r="664" spans="3:4">
      <c r="C664" s="7"/>
      <c r="D664" s="7"/>
    </row>
    <row r="665" spans="3:4">
      <c r="C665" s="12"/>
      <c r="D665" s="12"/>
    </row>
    <row r="666" spans="3:4">
      <c r="C666" s="7"/>
      <c r="D666" s="7"/>
    </row>
    <row r="667" spans="3:4">
      <c r="C667" s="7"/>
      <c r="D667" s="7"/>
    </row>
    <row r="668" spans="3:4">
      <c r="C668" s="7"/>
      <c r="D668" s="7"/>
    </row>
    <row r="669" spans="3:4">
      <c r="C669" s="7"/>
      <c r="D669" s="7"/>
    </row>
    <row r="670" spans="3:4">
      <c r="C670" s="7"/>
      <c r="D670" s="7"/>
    </row>
    <row r="671" spans="3:4">
      <c r="C671" s="7"/>
      <c r="D671" s="7"/>
    </row>
    <row r="672" spans="3:4">
      <c r="C672" s="7"/>
      <c r="D672" s="7"/>
    </row>
    <row r="673" spans="3:4">
      <c r="C673" s="7"/>
      <c r="D673" s="7"/>
    </row>
    <row r="674" spans="3:4">
      <c r="C674" s="7"/>
      <c r="D674" s="7"/>
    </row>
    <row r="675" spans="3:4">
      <c r="C675" s="7"/>
      <c r="D675" s="7"/>
    </row>
    <row r="676" spans="3:4">
      <c r="C676" s="7"/>
      <c r="D676" s="7"/>
    </row>
    <row r="677" spans="3:4">
      <c r="C677" s="7"/>
      <c r="D677" s="7"/>
    </row>
    <row r="678" spans="3:4">
      <c r="C678" s="7"/>
      <c r="D678" s="7"/>
    </row>
    <row r="679" spans="3:4">
      <c r="C679" s="7"/>
      <c r="D679" s="7"/>
    </row>
    <row r="680" spans="3:4">
      <c r="C680" s="7"/>
      <c r="D680" s="7"/>
    </row>
    <row r="681" spans="3:4">
      <c r="C681" s="7"/>
      <c r="D681" s="7"/>
    </row>
    <row r="682" spans="3:4">
      <c r="C682" s="7"/>
      <c r="D682" s="7"/>
    </row>
    <row r="683" spans="3:4">
      <c r="C683" s="7"/>
      <c r="D683" s="7"/>
    </row>
    <row r="684" spans="3:4">
      <c r="C684" s="7"/>
      <c r="D684" s="7"/>
    </row>
    <row r="685" spans="3:4">
      <c r="C685" s="7"/>
      <c r="D685" s="7"/>
    </row>
    <row r="686" spans="3:4">
      <c r="C686" s="7"/>
      <c r="D686" s="7"/>
    </row>
    <row r="687" spans="3:4">
      <c r="C687" s="7"/>
      <c r="D687" s="7"/>
    </row>
    <row r="688" spans="3:4">
      <c r="C688" s="7"/>
      <c r="D688" s="7"/>
    </row>
    <row r="689" spans="3:4">
      <c r="C689" s="7"/>
      <c r="D689" s="7"/>
    </row>
    <row r="690" spans="3:4">
      <c r="C690" s="7"/>
      <c r="D690" s="7"/>
    </row>
    <row r="691" spans="3:4">
      <c r="C691" s="7"/>
      <c r="D691" s="7"/>
    </row>
    <row r="692" spans="3:4">
      <c r="C692" s="7"/>
      <c r="D692" s="7"/>
    </row>
    <row r="693" spans="3:4">
      <c r="C693" s="7"/>
      <c r="D693" s="7"/>
    </row>
    <row r="694" spans="3:4">
      <c r="C694" s="7"/>
      <c r="D694" s="7"/>
    </row>
    <row r="695" spans="3:4">
      <c r="C695" s="7"/>
      <c r="D695" s="7"/>
    </row>
    <row r="696" spans="3:4">
      <c r="C696" s="7"/>
      <c r="D696" s="7"/>
    </row>
    <row r="697" spans="3:4">
      <c r="C697" s="7"/>
      <c r="D697" s="7"/>
    </row>
    <row r="698" spans="3:4">
      <c r="C698" s="7"/>
      <c r="D698" s="7"/>
    </row>
    <row r="699" spans="3:4">
      <c r="C699" s="7"/>
      <c r="D699" s="7"/>
    </row>
    <row r="700" spans="3:4">
      <c r="C700" s="7"/>
      <c r="D700" s="7"/>
    </row>
    <row r="701" spans="3:4">
      <c r="C701" s="7"/>
      <c r="D701" s="7"/>
    </row>
    <row r="702" spans="3:4">
      <c r="C702" s="7"/>
      <c r="D702" s="7"/>
    </row>
    <row r="703" spans="3:4">
      <c r="C703" s="7"/>
      <c r="D703" s="7"/>
    </row>
    <row r="704" spans="3:4">
      <c r="C704" s="7"/>
      <c r="D704" s="7"/>
    </row>
    <row r="705" spans="3:4">
      <c r="C705" s="7"/>
      <c r="D705" s="7"/>
    </row>
    <row r="706" spans="3:4">
      <c r="C706" s="7"/>
      <c r="D706" s="7"/>
    </row>
    <row r="707" spans="3:4">
      <c r="C707" s="7"/>
      <c r="D707" s="7"/>
    </row>
    <row r="708" spans="3:4">
      <c r="C708" s="7"/>
      <c r="D708" s="7"/>
    </row>
    <row r="709" spans="3:4">
      <c r="C709" s="7"/>
      <c r="D709" s="7"/>
    </row>
    <row r="710" spans="3:4">
      <c r="C710" s="7"/>
      <c r="D710" s="7"/>
    </row>
    <row r="711" spans="3:4">
      <c r="C711" s="7"/>
      <c r="D711" s="7"/>
    </row>
    <row r="712" spans="3:4">
      <c r="C712" s="7"/>
      <c r="D712" s="7"/>
    </row>
    <row r="713" spans="3:4">
      <c r="C713" s="7"/>
      <c r="D713" s="7"/>
    </row>
    <row r="714" spans="3:4">
      <c r="C714" s="7"/>
      <c r="D714" s="7"/>
    </row>
    <row r="715" spans="3:4">
      <c r="C715" s="7"/>
      <c r="D715" s="7"/>
    </row>
    <row r="716" spans="3:4">
      <c r="C716" s="7"/>
      <c r="D716" s="7"/>
    </row>
    <row r="717" spans="3:4">
      <c r="C717" s="7"/>
      <c r="D717" s="7"/>
    </row>
    <row r="718" spans="3:4">
      <c r="C718" s="7"/>
      <c r="D718" s="7"/>
    </row>
    <row r="719" spans="3:4">
      <c r="C719" s="7"/>
      <c r="D719" s="7"/>
    </row>
    <row r="720" spans="3:4">
      <c r="C720" s="7"/>
      <c r="D720" s="7"/>
    </row>
    <row r="721" spans="3:4">
      <c r="C721" s="7"/>
      <c r="D721" s="7"/>
    </row>
    <row r="722" spans="3:4">
      <c r="C722" s="7"/>
      <c r="D722" s="7"/>
    </row>
    <row r="723" spans="3:4">
      <c r="C723" s="7"/>
      <c r="D723" s="7"/>
    </row>
    <row r="724" spans="3:4">
      <c r="C724" s="7"/>
      <c r="D724" s="7"/>
    </row>
    <row r="725" spans="3:4">
      <c r="C725" s="7"/>
      <c r="D725" s="7"/>
    </row>
    <row r="726" spans="3:4">
      <c r="C726" s="7"/>
      <c r="D726" s="7"/>
    </row>
    <row r="727" spans="3:4">
      <c r="C727" s="7"/>
      <c r="D727" s="7"/>
    </row>
    <row r="728" spans="3:4">
      <c r="C728" s="7"/>
      <c r="D728" s="7"/>
    </row>
    <row r="729" spans="3:4">
      <c r="C729" s="7"/>
      <c r="D729" s="7"/>
    </row>
    <row r="730" spans="3:4">
      <c r="C730" s="7"/>
      <c r="D730" s="7"/>
    </row>
    <row r="731" spans="3:4">
      <c r="C731" s="7"/>
      <c r="D731" s="7"/>
    </row>
    <row r="732" spans="3:4">
      <c r="C732" s="7"/>
      <c r="D732" s="7"/>
    </row>
    <row r="733" spans="3:4">
      <c r="C733" s="7"/>
      <c r="D733" s="7"/>
    </row>
    <row r="734" spans="3:4">
      <c r="C734" s="7"/>
      <c r="D734" s="7"/>
    </row>
    <row r="735" spans="3:4">
      <c r="C735" s="7"/>
      <c r="D735" s="7"/>
    </row>
    <row r="736" spans="3:4">
      <c r="C736" s="7"/>
      <c r="D736" s="7"/>
    </row>
    <row r="737" spans="3:4">
      <c r="C737" s="7"/>
      <c r="D737" s="7"/>
    </row>
    <row r="738" spans="3:4">
      <c r="C738" s="7"/>
      <c r="D738" s="7"/>
    </row>
    <row r="739" spans="3:4">
      <c r="C739" s="7"/>
      <c r="D739" s="7"/>
    </row>
    <row r="740" spans="3:4">
      <c r="C740" s="7"/>
      <c r="D740" s="7"/>
    </row>
    <row r="741" spans="3:4">
      <c r="C741" s="7"/>
      <c r="D741" s="7"/>
    </row>
    <row r="742" spans="3:4">
      <c r="C742" s="7"/>
      <c r="D742" s="7"/>
    </row>
    <row r="743" spans="3:4">
      <c r="C743" s="7"/>
      <c r="D743" s="7"/>
    </row>
    <row r="744" spans="3:4">
      <c r="C744" s="7"/>
      <c r="D744" s="7"/>
    </row>
    <row r="745" spans="3:4">
      <c r="C745" s="7"/>
      <c r="D745" s="7"/>
    </row>
    <row r="746" spans="3:4">
      <c r="C746" s="7"/>
      <c r="D746" s="7"/>
    </row>
    <row r="747" spans="3:4">
      <c r="C747" s="7"/>
      <c r="D747" s="7"/>
    </row>
    <row r="748" spans="3:4">
      <c r="C748" s="7"/>
      <c r="D748" s="7"/>
    </row>
    <row r="749" spans="3:4">
      <c r="C749" s="7"/>
      <c r="D749" s="7"/>
    </row>
    <row r="750" spans="3:4">
      <c r="C750" s="7"/>
      <c r="D750" s="7"/>
    </row>
    <row r="751" spans="3:4">
      <c r="C751" s="7"/>
      <c r="D751" s="7"/>
    </row>
    <row r="752" spans="3:4">
      <c r="C752" s="7"/>
      <c r="D752" s="7"/>
    </row>
    <row r="753" spans="3:4">
      <c r="C753" s="7"/>
      <c r="D753" s="7"/>
    </row>
    <row r="754" spans="3:4">
      <c r="C754" s="7"/>
      <c r="D754" s="7"/>
    </row>
    <row r="755" spans="3:4">
      <c r="C755" s="7"/>
      <c r="D755" s="7"/>
    </row>
    <row r="756" spans="3:4">
      <c r="C756" s="7"/>
      <c r="D756" s="7"/>
    </row>
    <row r="757" spans="3:4">
      <c r="C757" s="7"/>
      <c r="D757" s="7"/>
    </row>
    <row r="758" spans="3:4">
      <c r="C758" s="7"/>
      <c r="D758" s="7"/>
    </row>
    <row r="759" spans="3:4">
      <c r="C759" s="7"/>
      <c r="D759" s="7"/>
    </row>
    <row r="760" spans="3:4">
      <c r="C760" s="7"/>
      <c r="D760" s="7"/>
    </row>
    <row r="761" spans="3:4">
      <c r="C761" s="7"/>
      <c r="D761" s="7"/>
    </row>
    <row r="762" spans="3:4">
      <c r="C762" s="7"/>
      <c r="D762" s="7"/>
    </row>
    <row r="763" spans="3:4">
      <c r="C763" s="7"/>
      <c r="D763" s="7"/>
    </row>
    <row r="764" spans="3:4">
      <c r="C764" s="7"/>
      <c r="D764" s="7"/>
    </row>
    <row r="765" spans="3:4">
      <c r="C765" s="7"/>
      <c r="D765" s="7"/>
    </row>
    <row r="766" spans="3:4">
      <c r="C766" s="7"/>
      <c r="D766" s="7"/>
    </row>
    <row r="767" spans="3:4">
      <c r="C767" s="7"/>
      <c r="D767" s="7"/>
    </row>
    <row r="768" spans="3:4">
      <c r="C768" s="7"/>
      <c r="D768" s="7"/>
    </row>
    <row r="769" spans="3:4">
      <c r="C769" s="7"/>
      <c r="D769" s="7"/>
    </row>
    <row r="770" spans="3:4">
      <c r="C770" s="7"/>
      <c r="D770" s="7"/>
    </row>
    <row r="771" spans="3:4">
      <c r="C771" s="7"/>
      <c r="D771" s="7"/>
    </row>
    <row r="772" spans="3:4">
      <c r="C772" s="7"/>
      <c r="D772" s="7"/>
    </row>
    <row r="773" spans="3:4">
      <c r="C773" s="7"/>
      <c r="D773" s="7"/>
    </row>
    <row r="774" spans="3:4">
      <c r="C774" s="7"/>
      <c r="D774" s="7"/>
    </row>
    <row r="775" spans="3:4">
      <c r="C775" s="7"/>
      <c r="D775" s="7"/>
    </row>
    <row r="776" spans="3:4">
      <c r="C776" s="7"/>
      <c r="D776" s="7"/>
    </row>
    <row r="777" spans="3:4">
      <c r="C777" s="7"/>
      <c r="D777" s="7"/>
    </row>
    <row r="778" spans="3:4">
      <c r="C778" s="7"/>
      <c r="D778" s="7"/>
    </row>
    <row r="779" spans="3:4">
      <c r="C779" s="7"/>
      <c r="D779" s="7"/>
    </row>
    <row r="780" spans="3:4">
      <c r="C780" s="7"/>
      <c r="D780" s="7"/>
    </row>
    <row r="781" spans="3:4">
      <c r="C781" s="7"/>
      <c r="D781" s="7"/>
    </row>
    <row r="782" spans="3:4">
      <c r="C782" s="7"/>
      <c r="D782" s="7"/>
    </row>
    <row r="783" spans="3:4">
      <c r="C783" s="7"/>
      <c r="D783" s="7"/>
    </row>
    <row r="784" spans="3:4">
      <c r="C784" s="7"/>
      <c r="D784" s="7"/>
    </row>
    <row r="785" spans="3:4">
      <c r="C785" s="7"/>
      <c r="D785" s="7"/>
    </row>
    <row r="786" spans="3:4">
      <c r="C786" s="7"/>
      <c r="D786" s="7"/>
    </row>
    <row r="787" spans="3:4">
      <c r="C787" s="7"/>
      <c r="D787" s="7"/>
    </row>
    <row r="788" spans="3:4">
      <c r="C788" s="7"/>
      <c r="D788" s="7"/>
    </row>
    <row r="789" spans="3:4">
      <c r="C789" s="7"/>
      <c r="D789" s="7"/>
    </row>
    <row r="790" spans="3:4">
      <c r="C790" s="7"/>
      <c r="D790" s="7"/>
    </row>
    <row r="791" spans="3:4">
      <c r="C791" s="7"/>
      <c r="D791" s="7"/>
    </row>
    <row r="792" spans="3:4">
      <c r="C792" s="7"/>
      <c r="D792" s="7"/>
    </row>
    <row r="793" spans="3:4">
      <c r="C793" s="7"/>
      <c r="D793" s="7"/>
    </row>
    <row r="794" spans="3:4">
      <c r="C794" s="7"/>
      <c r="D794" s="7"/>
    </row>
    <row r="795" spans="3:4">
      <c r="C795" s="7"/>
      <c r="D795" s="7"/>
    </row>
    <row r="796" spans="3:4">
      <c r="C796" s="7"/>
      <c r="D796" s="7"/>
    </row>
    <row r="797" spans="3:4">
      <c r="C797" s="7"/>
      <c r="D797" s="7"/>
    </row>
    <row r="798" spans="3:4">
      <c r="C798" s="7"/>
      <c r="D798" s="7"/>
    </row>
    <row r="799" spans="3:4">
      <c r="C799" s="7"/>
      <c r="D799" s="7"/>
    </row>
    <row r="800" spans="3:4">
      <c r="C800" s="7"/>
      <c r="D800" s="7"/>
    </row>
    <row r="801" spans="3:4">
      <c r="C801" s="7"/>
      <c r="D801" s="7"/>
    </row>
    <row r="802" spans="3:4">
      <c r="C802" s="7"/>
      <c r="D802" s="7"/>
    </row>
    <row r="803" spans="3:4">
      <c r="C803" s="7"/>
      <c r="D803" s="7"/>
    </row>
    <row r="804" spans="3:4">
      <c r="C804" s="7"/>
      <c r="D804" s="7"/>
    </row>
    <row r="805" spans="3:4">
      <c r="C805" s="7"/>
      <c r="D805" s="7"/>
    </row>
    <row r="806" spans="3:4">
      <c r="C806" s="7"/>
      <c r="D806" s="7"/>
    </row>
    <row r="807" spans="3:4">
      <c r="C807" s="7"/>
      <c r="D807" s="7"/>
    </row>
    <row r="808" spans="3:4">
      <c r="C808" s="7"/>
      <c r="D808" s="7"/>
    </row>
    <row r="809" spans="3:4">
      <c r="C809" s="7"/>
      <c r="D809" s="7"/>
    </row>
    <row r="810" spans="3:4">
      <c r="C810" s="7"/>
      <c r="D810" s="7"/>
    </row>
    <row r="811" spans="3:4">
      <c r="C811" s="7"/>
      <c r="D811" s="7"/>
    </row>
    <row r="812" spans="3:4">
      <c r="C812" s="7"/>
      <c r="D812" s="7"/>
    </row>
    <row r="813" spans="3:4">
      <c r="C813" s="7"/>
      <c r="D813" s="7"/>
    </row>
    <row r="814" spans="3:4">
      <c r="C814" s="7"/>
      <c r="D814" s="7"/>
    </row>
    <row r="815" spans="3:4">
      <c r="C815" s="7"/>
      <c r="D815" s="7"/>
    </row>
    <row r="816" spans="3:4">
      <c r="C816" s="7"/>
      <c r="D816" s="7"/>
    </row>
    <row r="817" spans="3:4">
      <c r="C817" s="7"/>
      <c r="D817" s="7"/>
    </row>
    <row r="818" spans="3:4">
      <c r="C818" s="7"/>
      <c r="D818" s="7"/>
    </row>
    <row r="819" spans="3:4">
      <c r="C819" s="7"/>
      <c r="D819" s="7"/>
    </row>
    <row r="820" spans="3:4">
      <c r="C820" s="7"/>
      <c r="D820" s="7"/>
    </row>
    <row r="821" spans="3:4">
      <c r="C821" s="7"/>
      <c r="D821" s="7"/>
    </row>
    <row r="822" spans="3:4">
      <c r="C822" s="7"/>
      <c r="D822" s="7"/>
    </row>
    <row r="823" spans="3:4">
      <c r="C823" s="7"/>
      <c r="D823" s="7"/>
    </row>
    <row r="824" spans="3:4">
      <c r="C824" s="7"/>
      <c r="D824" s="7"/>
    </row>
    <row r="825" spans="3:4">
      <c r="C825" s="7"/>
      <c r="D825" s="7"/>
    </row>
    <row r="826" spans="3:4">
      <c r="C826" s="7"/>
      <c r="D826" s="7"/>
    </row>
    <row r="827" spans="3:4">
      <c r="C827" s="7"/>
      <c r="D827" s="7"/>
    </row>
    <row r="828" spans="3:4">
      <c r="C828" s="7"/>
      <c r="D828" s="7"/>
    </row>
    <row r="829" spans="3:4">
      <c r="C829" s="7"/>
      <c r="D829" s="7"/>
    </row>
    <row r="830" spans="3:4">
      <c r="C830" s="7"/>
      <c r="D830" s="7"/>
    </row>
    <row r="831" spans="3:4">
      <c r="C831" s="7"/>
      <c r="D831" s="7"/>
    </row>
    <row r="832" spans="3:4">
      <c r="C832" s="7"/>
      <c r="D832" s="7"/>
    </row>
    <row r="833" spans="3:4">
      <c r="C833" s="7"/>
      <c r="D833" s="7"/>
    </row>
    <row r="834" spans="3:4">
      <c r="C834" s="7"/>
      <c r="D834" s="7"/>
    </row>
    <row r="835" spans="3:4">
      <c r="C835" s="12"/>
      <c r="D835" s="12"/>
    </row>
    <row r="836" spans="3:4">
      <c r="C836" s="7"/>
      <c r="D836" s="7"/>
    </row>
    <row r="837" spans="3:4">
      <c r="C837" s="7"/>
      <c r="D837" s="7"/>
    </row>
    <row r="838" spans="3:4">
      <c r="C838" s="7"/>
      <c r="D838" s="7"/>
    </row>
    <row r="839" spans="3:4">
      <c r="C839" s="7"/>
      <c r="D839" s="7"/>
    </row>
    <row r="840" spans="3:4">
      <c r="C840" s="7"/>
      <c r="D840" s="7"/>
    </row>
    <row r="841" spans="3:4">
      <c r="C841" s="7"/>
      <c r="D841" s="7"/>
    </row>
    <row r="842" spans="3:4">
      <c r="C842" s="7"/>
      <c r="D842" s="7"/>
    </row>
    <row r="843" spans="3:4">
      <c r="C843" s="7"/>
      <c r="D843" s="7"/>
    </row>
    <row r="844" spans="3:4">
      <c r="C844" s="7"/>
      <c r="D844" s="7"/>
    </row>
    <row r="845" spans="3:4">
      <c r="C845" s="7"/>
      <c r="D845" s="7"/>
    </row>
    <row r="846" spans="3:4">
      <c r="C846" s="7"/>
      <c r="D846" s="7"/>
    </row>
    <row r="847" spans="3:4">
      <c r="C847" s="7"/>
      <c r="D847" s="7"/>
    </row>
    <row r="848" spans="3:4">
      <c r="C848" s="7"/>
      <c r="D848" s="7"/>
    </row>
    <row r="849" spans="3:4">
      <c r="C849" s="7"/>
      <c r="D849" s="7"/>
    </row>
    <row r="850" spans="3:4">
      <c r="C850" s="7"/>
      <c r="D850" s="7"/>
    </row>
    <row r="851" spans="3:4">
      <c r="C851" s="7"/>
      <c r="D851" s="7"/>
    </row>
    <row r="852" spans="3:4">
      <c r="C852" s="7"/>
      <c r="D852" s="7"/>
    </row>
    <row r="853" spans="3:4">
      <c r="C853" s="7"/>
      <c r="D853" s="7"/>
    </row>
    <row r="854" spans="3:4">
      <c r="C854" s="7"/>
      <c r="D854" s="7"/>
    </row>
    <row r="855" spans="3:4">
      <c r="C855" s="7"/>
      <c r="D855" s="7"/>
    </row>
    <row r="856" spans="3:4">
      <c r="C856" s="7"/>
      <c r="D856" s="7"/>
    </row>
    <row r="857" spans="3:4">
      <c r="C857" s="7"/>
      <c r="D857" s="7"/>
    </row>
    <row r="858" spans="3:4">
      <c r="C858" s="7"/>
      <c r="D858" s="7"/>
    </row>
    <row r="859" spans="3:4">
      <c r="C859" s="7"/>
      <c r="D859" s="7"/>
    </row>
    <row r="860" spans="3:4">
      <c r="C860" s="7"/>
      <c r="D860" s="7"/>
    </row>
    <row r="861" spans="3:4">
      <c r="C861" s="7"/>
      <c r="D861" s="7"/>
    </row>
    <row r="862" spans="3:4">
      <c r="C862" s="7"/>
      <c r="D862" s="7"/>
    </row>
    <row r="863" spans="3:4">
      <c r="C863" s="7"/>
      <c r="D863" s="7"/>
    </row>
    <row r="864" spans="3:4">
      <c r="C864" s="7"/>
      <c r="D864" s="7"/>
    </row>
    <row r="865" spans="3:4">
      <c r="C865" s="7"/>
      <c r="D865" s="7"/>
    </row>
    <row r="866" spans="3:4">
      <c r="C866" s="7"/>
      <c r="D866" s="7"/>
    </row>
    <row r="867" spans="3:4">
      <c r="C867" s="7"/>
      <c r="D867" s="7"/>
    </row>
    <row r="868" spans="3:4">
      <c r="C868" s="7"/>
      <c r="D868" s="7"/>
    </row>
    <row r="869" spans="3:4">
      <c r="C869" s="7"/>
      <c r="D869" s="7"/>
    </row>
    <row r="870" spans="3:4">
      <c r="C870" s="7"/>
      <c r="D870" s="7"/>
    </row>
    <row r="871" spans="3:4">
      <c r="C871" s="7"/>
      <c r="D871" s="7"/>
    </row>
    <row r="872" spans="3:4">
      <c r="C872" s="7"/>
      <c r="D872" s="7"/>
    </row>
    <row r="873" spans="3:4">
      <c r="C873" s="7"/>
      <c r="D873" s="7"/>
    </row>
    <row r="874" spans="3:4">
      <c r="C874" s="7"/>
      <c r="D874" s="7"/>
    </row>
    <row r="875" spans="3:4">
      <c r="C875" s="7"/>
      <c r="D875" s="7"/>
    </row>
    <row r="876" spans="3:4">
      <c r="C876" s="7"/>
      <c r="D876" s="7"/>
    </row>
    <row r="877" spans="3:4">
      <c r="C877" s="7"/>
      <c r="D877" s="7"/>
    </row>
    <row r="878" spans="3:4">
      <c r="C878" s="7"/>
      <c r="D878" s="7"/>
    </row>
    <row r="879" spans="3:4">
      <c r="C879" s="7"/>
      <c r="D879" s="7"/>
    </row>
    <row r="880" spans="3:4">
      <c r="C880" s="7"/>
      <c r="D880" s="7"/>
    </row>
    <row r="881" spans="3:4">
      <c r="C881" s="7"/>
      <c r="D881" s="7"/>
    </row>
    <row r="882" spans="3:4">
      <c r="C882" s="7"/>
      <c r="D882" s="7"/>
    </row>
    <row r="883" spans="3:4">
      <c r="C883" s="7"/>
      <c r="D883" s="7"/>
    </row>
    <row r="884" spans="3:4">
      <c r="C884" s="7"/>
      <c r="D884" s="7"/>
    </row>
    <row r="885" spans="3:4">
      <c r="C885" s="7"/>
      <c r="D885" s="7"/>
    </row>
    <row r="886" spans="3:4">
      <c r="C886" s="7"/>
      <c r="D886" s="7"/>
    </row>
    <row r="887" spans="3:4">
      <c r="C887" s="7"/>
      <c r="D887" s="7"/>
    </row>
    <row r="888" spans="3:4">
      <c r="C888" s="7"/>
      <c r="D888" s="7"/>
    </row>
    <row r="889" spans="3:4">
      <c r="C889" s="7"/>
      <c r="D889" s="7"/>
    </row>
    <row r="890" spans="3:4">
      <c r="C890" s="7"/>
      <c r="D890" s="7"/>
    </row>
    <row r="891" spans="3:4">
      <c r="C891" s="7"/>
      <c r="D891" s="7"/>
    </row>
    <row r="892" spans="3:4">
      <c r="C892" s="7"/>
      <c r="D892" s="7"/>
    </row>
    <row r="893" spans="3:4">
      <c r="C893" s="7"/>
      <c r="D893" s="7"/>
    </row>
    <row r="894" spans="3:4">
      <c r="C894" s="7"/>
      <c r="D894" s="7"/>
    </row>
    <row r="895" spans="3:4">
      <c r="C895" s="7"/>
      <c r="D895" s="7"/>
    </row>
    <row r="896" spans="3:4">
      <c r="C896" s="7"/>
      <c r="D896" s="7"/>
    </row>
    <row r="897" spans="3:4">
      <c r="C897" s="7"/>
      <c r="D897" s="7"/>
    </row>
    <row r="898" spans="3:4">
      <c r="C898" s="7"/>
      <c r="D898" s="7"/>
    </row>
    <row r="899" spans="3:4">
      <c r="C899" s="7"/>
      <c r="D899" s="7"/>
    </row>
    <row r="900" spans="3:4">
      <c r="C900" s="7"/>
      <c r="D900" s="7"/>
    </row>
    <row r="901" spans="3:4">
      <c r="C901" s="7"/>
      <c r="D901" s="7"/>
    </row>
    <row r="902" spans="3:4">
      <c r="C902" s="7"/>
      <c r="D902" s="7"/>
    </row>
    <row r="903" spans="3:4">
      <c r="C903" s="7"/>
      <c r="D903" s="7"/>
    </row>
    <row r="904" spans="3:4">
      <c r="C904" s="7"/>
      <c r="D904" s="7"/>
    </row>
    <row r="905" spans="3:4">
      <c r="C905" s="7"/>
      <c r="D905" s="7"/>
    </row>
    <row r="906" spans="3:4">
      <c r="C906" s="7"/>
      <c r="D906" s="7"/>
    </row>
    <row r="907" spans="3:4">
      <c r="C907" s="7"/>
      <c r="D907" s="7"/>
    </row>
    <row r="908" spans="3:4">
      <c r="C908" s="7"/>
      <c r="D908" s="7"/>
    </row>
    <row r="909" spans="3:4">
      <c r="C909" s="7"/>
      <c r="D909" s="7"/>
    </row>
    <row r="910" spans="3:4">
      <c r="C910" s="7"/>
      <c r="D910" s="7"/>
    </row>
    <row r="911" spans="3:4">
      <c r="C911" s="7"/>
      <c r="D911" s="7"/>
    </row>
    <row r="912" spans="3:4">
      <c r="C912" s="7"/>
      <c r="D912" s="7"/>
    </row>
    <row r="913" spans="3:4">
      <c r="C913" s="7"/>
      <c r="D913" s="7"/>
    </row>
    <row r="914" spans="3:4">
      <c r="C914" s="7"/>
      <c r="D914" s="7"/>
    </row>
    <row r="915" spans="3:4">
      <c r="C915" s="7"/>
      <c r="D915" s="7"/>
    </row>
    <row r="916" spans="3:4">
      <c r="C916" s="7"/>
      <c r="D916" s="7"/>
    </row>
    <row r="917" spans="3:4">
      <c r="C917" s="7"/>
      <c r="D917" s="7"/>
    </row>
    <row r="918" spans="3:4">
      <c r="C918" s="7"/>
      <c r="D918" s="7"/>
    </row>
    <row r="919" spans="3:4">
      <c r="C919" s="7"/>
      <c r="D919" s="7"/>
    </row>
    <row r="920" spans="3:4">
      <c r="C920" s="7"/>
      <c r="D920" s="7"/>
    </row>
    <row r="921" spans="3:4">
      <c r="C921" s="7"/>
      <c r="D921" s="7"/>
    </row>
    <row r="922" spans="3:4">
      <c r="C922" s="7"/>
      <c r="D922" s="7"/>
    </row>
    <row r="923" spans="3:4">
      <c r="C923" s="7"/>
      <c r="D923" s="7"/>
    </row>
    <row r="924" spans="3:4">
      <c r="C924" s="7"/>
      <c r="D924" s="7"/>
    </row>
    <row r="925" spans="3:4">
      <c r="C925" s="7"/>
      <c r="D925" s="7"/>
    </row>
    <row r="926" spans="3:4">
      <c r="C926" s="7"/>
      <c r="D926" s="7"/>
    </row>
    <row r="927" spans="3:4">
      <c r="C927" s="7"/>
      <c r="D927" s="7"/>
    </row>
    <row r="928" spans="3:4">
      <c r="C928" s="7"/>
      <c r="D928" s="7"/>
    </row>
    <row r="929" spans="3:4">
      <c r="C929" s="7"/>
      <c r="D929" s="7"/>
    </row>
    <row r="930" spans="3:4">
      <c r="C930" s="7"/>
      <c r="D930" s="7"/>
    </row>
    <row r="931" spans="3:4">
      <c r="C931" s="7"/>
      <c r="D931" s="7"/>
    </row>
    <row r="932" spans="3:4">
      <c r="C932" s="7"/>
      <c r="D932" s="7"/>
    </row>
    <row r="933" spans="3:4">
      <c r="C933" s="7"/>
      <c r="D933" s="7"/>
    </row>
    <row r="934" spans="3:4">
      <c r="C934" s="7"/>
      <c r="D934" s="7"/>
    </row>
    <row r="935" spans="3:4">
      <c r="C935" s="7"/>
      <c r="D935" s="7"/>
    </row>
    <row r="936" spans="3:4">
      <c r="C936" s="7"/>
      <c r="D936" s="7"/>
    </row>
    <row r="937" spans="3:4">
      <c r="C937" s="7"/>
      <c r="D937" s="7"/>
    </row>
    <row r="938" spans="3:4">
      <c r="C938" s="7"/>
      <c r="D938" s="7"/>
    </row>
    <row r="939" spans="3:4">
      <c r="C939" s="7"/>
      <c r="D939" s="7"/>
    </row>
    <row r="940" spans="3:4">
      <c r="C940" s="7"/>
      <c r="D940" s="7"/>
    </row>
    <row r="941" spans="3:4">
      <c r="C941" s="7"/>
      <c r="D941" s="7"/>
    </row>
    <row r="942" spans="3:4">
      <c r="C942" s="7"/>
      <c r="D942" s="7"/>
    </row>
    <row r="943" spans="3:4">
      <c r="C943" s="7"/>
      <c r="D943" s="7"/>
    </row>
    <row r="944" spans="3:4">
      <c r="C944" s="7"/>
      <c r="D944" s="7"/>
    </row>
    <row r="945" spans="3:4">
      <c r="C945" s="7"/>
      <c r="D945" s="7"/>
    </row>
    <row r="946" spans="3:4">
      <c r="C946" s="7"/>
      <c r="D946" s="7"/>
    </row>
    <row r="947" spans="3:4">
      <c r="C947" s="7"/>
      <c r="D947" s="7"/>
    </row>
    <row r="948" spans="3:4">
      <c r="C948" s="7"/>
      <c r="D948" s="7"/>
    </row>
    <row r="949" spans="3:4">
      <c r="C949" s="7"/>
      <c r="D949" s="7"/>
    </row>
    <row r="950" spans="3:4">
      <c r="C950" s="7"/>
      <c r="D950" s="7"/>
    </row>
    <row r="951" spans="3:4">
      <c r="C951" s="7"/>
      <c r="D951" s="7"/>
    </row>
    <row r="952" spans="3:4">
      <c r="C952" s="7"/>
      <c r="D952" s="7"/>
    </row>
    <row r="953" spans="3:4">
      <c r="C953" s="7"/>
      <c r="D953" s="7"/>
    </row>
    <row r="954" spans="3:4">
      <c r="C954" s="7"/>
      <c r="D954" s="7"/>
    </row>
    <row r="955" spans="3:4">
      <c r="C955" s="7"/>
      <c r="D955" s="7"/>
    </row>
    <row r="956" spans="3:4">
      <c r="C956" s="7"/>
      <c r="D956" s="7"/>
    </row>
    <row r="957" spans="3:4">
      <c r="C957" s="7"/>
      <c r="D957" s="7"/>
    </row>
    <row r="958" spans="3:4">
      <c r="C958" s="7"/>
      <c r="D958" s="7"/>
    </row>
    <row r="959" spans="3:4">
      <c r="C959" s="7"/>
      <c r="D959" s="7"/>
    </row>
    <row r="960" spans="3:4">
      <c r="C960" s="7"/>
      <c r="D960" s="7"/>
    </row>
    <row r="961" spans="3:4">
      <c r="C961" s="7"/>
      <c r="D961" s="7"/>
    </row>
    <row r="962" spans="3:4">
      <c r="C962" s="7"/>
      <c r="D962" s="7"/>
    </row>
    <row r="963" spans="3:4">
      <c r="C963" s="7"/>
      <c r="D963" s="7"/>
    </row>
    <row r="964" spans="3:4">
      <c r="C964" s="7"/>
      <c r="D964" s="7"/>
    </row>
    <row r="965" spans="3:4">
      <c r="C965" s="7"/>
      <c r="D965" s="7"/>
    </row>
    <row r="966" spans="3:4">
      <c r="C966" s="7"/>
      <c r="D966" s="7"/>
    </row>
    <row r="967" spans="3:4">
      <c r="C967" s="7"/>
      <c r="D967" s="7"/>
    </row>
    <row r="968" spans="3:4">
      <c r="C968" s="7"/>
      <c r="D968" s="7"/>
    </row>
    <row r="969" spans="3:4">
      <c r="C969" s="7"/>
      <c r="D969" s="7"/>
    </row>
    <row r="970" spans="3:4">
      <c r="C970" s="7"/>
      <c r="D970" s="7"/>
    </row>
    <row r="971" spans="3:4">
      <c r="C971" s="7"/>
      <c r="D971" s="7"/>
    </row>
    <row r="972" spans="3:4">
      <c r="C972" s="7"/>
      <c r="D972" s="7"/>
    </row>
    <row r="973" spans="3:4">
      <c r="C973" s="7"/>
      <c r="D973" s="7"/>
    </row>
    <row r="974" spans="3:4">
      <c r="C974" s="7"/>
      <c r="D974" s="7"/>
    </row>
    <row r="975" spans="3:4">
      <c r="C975" s="7"/>
      <c r="D975" s="7"/>
    </row>
    <row r="976" spans="3:4">
      <c r="C976" s="7"/>
      <c r="D976" s="7"/>
    </row>
    <row r="977" spans="3:4">
      <c r="C977" s="7"/>
      <c r="D977" s="7"/>
    </row>
    <row r="978" spans="3:4">
      <c r="C978" s="7"/>
      <c r="D978" s="7"/>
    </row>
    <row r="979" spans="3:4">
      <c r="C979" s="7"/>
      <c r="D979" s="7"/>
    </row>
    <row r="980" spans="3:4">
      <c r="C980" s="7"/>
      <c r="D980" s="7"/>
    </row>
    <row r="981" spans="3:4">
      <c r="C981" s="7"/>
      <c r="D981" s="7"/>
    </row>
    <row r="982" spans="3:4">
      <c r="C982" s="7"/>
      <c r="D982" s="7"/>
    </row>
    <row r="983" spans="3:4">
      <c r="C983" s="7"/>
      <c r="D983" s="7"/>
    </row>
    <row r="984" spans="3:4">
      <c r="C984" s="7"/>
      <c r="D984" s="7"/>
    </row>
    <row r="985" spans="3:4">
      <c r="C985" s="7"/>
      <c r="D985" s="7"/>
    </row>
    <row r="986" spans="3:4">
      <c r="C986" s="7"/>
      <c r="D986" s="7"/>
    </row>
    <row r="987" spans="3:4">
      <c r="C987" s="7"/>
      <c r="D987" s="7"/>
    </row>
    <row r="988" spans="3:4">
      <c r="C988" s="7"/>
      <c r="D988" s="7"/>
    </row>
    <row r="989" spans="3:4">
      <c r="C989" s="7"/>
      <c r="D989" s="7"/>
    </row>
    <row r="990" spans="3:4">
      <c r="C990" s="7"/>
      <c r="D990" s="7"/>
    </row>
    <row r="991" spans="3:4">
      <c r="C991" s="7"/>
      <c r="D991" s="7"/>
    </row>
    <row r="992" spans="3:4">
      <c r="C992" s="7"/>
      <c r="D992" s="7"/>
    </row>
    <row r="993" spans="3:4">
      <c r="C993" s="7"/>
      <c r="D993" s="7"/>
    </row>
    <row r="994" spans="3:4">
      <c r="C994" s="7"/>
      <c r="D994" s="7"/>
    </row>
  </sheetData>
  <phoneticPr fontId="30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支付标准</vt:lpstr>
      <vt:lpstr>表</vt:lpstr>
      <vt:lpstr> 集采未中选药品规格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王若伊</dc:creator>
  <cp:lastModifiedBy>未定义</cp:lastModifiedBy>
  <dcterms:created xsi:type="dcterms:W3CDTF">2021-09-25T23:55:00Z</dcterms:created>
  <dcterms:modified xsi:type="dcterms:W3CDTF">2021-10-08T07:13:58Z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984B1E61F4264510A1D3361C37E0BCEF</vt:lpwstr>
  </property>
  <property fmtid="{D5CDD505-2E9C-101B-9397-08002B2CF9AE}" pid="3" name="KSOProductBuildVer">
    <vt:lpwstr>2052-9.1.0.4688</vt:lpwstr>
  </property>
</Properties>
</file>